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2" windowWidth="16608" windowHeight="9432" activeTab="2"/>
  </bookViews>
  <sheets>
    <sheet name="Decision TM2" sheetId="40" r:id="rId1"/>
    <sheet name="moyenne   sortie_triee" sheetId="46" r:id="rId2"/>
    <sheet name="moyenne   sortie" sheetId="23" r:id="rId3"/>
    <sheet name="grille  S3+S4" sheetId="21" r:id="rId4"/>
    <sheet name="grille  S3+S4 triee" sheetId="37" r:id="rId5"/>
    <sheet name="M12FI" sheetId="32" r:id="rId6"/>
    <sheet name="M11 final" sheetId="36" r:id="rId7"/>
    <sheet name="M10FI" sheetId="35" r:id="rId8"/>
    <sheet name="M9 final  " sheetId="34" r:id="rId9"/>
    <sheet name="M12AV" sheetId="25" r:id="rId10"/>
    <sheet name="GProd" sheetId="26" r:id="rId11"/>
    <sheet name="RatGProd" sheetId="27" r:id="rId12"/>
    <sheet name=" Mqual" sheetId="28" r:id="rId13"/>
    <sheet name=" RatMqual" sheetId="29" r:id="rId14"/>
    <sheet name="CGes" sheetId="30" r:id="rId15"/>
    <sheet name="Rat_CGes" sheetId="31" r:id="rId16"/>
    <sheet name="M12FI0" sheetId="33" r:id="rId17"/>
    <sheet name=" M13 APR" sheetId="17" r:id="rId18"/>
    <sheet name=" M14 APR" sheetId="18" r:id="rId19"/>
    <sheet name=" M15 APR" sheetId="19" r:id="rId20"/>
    <sheet name=" M16 APR" sheetId="20" r:id="rId21"/>
    <sheet name=" Finance d'entreprise S4 " sheetId="16" r:id="rId22"/>
    <sheet name="   compt stes S4 " sheetId="8" r:id="rId23"/>
    <sheet name=" audit finan S4" sheetId="13" r:id="rId24"/>
    <sheet name="fisca  S4 " sheetId="12" r:id="rId25"/>
    <sheet name=" stage 1 19-20 " sheetId="9" r:id="rId26"/>
    <sheet name=" M13 AVR" sheetId="4" r:id="rId27"/>
    <sheet name=" M14 AVR" sheetId="5" r:id="rId28"/>
    <sheet name=" M15 AVR  " sheetId="15" r:id="rId29"/>
    <sheet name=" M16 AVR" sheetId="7" r:id="rId30"/>
    <sheet name="Feuil1" sheetId="1" r:id="rId31"/>
    <sheet name="Feuil2" sheetId="2" r:id="rId32"/>
    <sheet name="Feuil3" sheetId="3" r:id="rId33"/>
  </sheets>
  <externalReferences>
    <externalReference r:id="rId34"/>
    <externalReference r:id="rId35"/>
  </externalReferences>
  <definedNames>
    <definedName name="_xlnm._FilterDatabase" localSheetId="22" hidden="1">'   compt stes S4 '!$B$9:$D$70</definedName>
    <definedName name="_xlnm._FilterDatabase" localSheetId="23" hidden="1">' audit finan S4'!$B$9:$D$70</definedName>
    <definedName name="_xlnm._FilterDatabase" localSheetId="12" hidden="1">' Mqual'!$B$9:$D$69</definedName>
    <definedName name="_xlnm._FilterDatabase" localSheetId="13" hidden="1">' RatMqual'!$B$9:$D$69</definedName>
    <definedName name="_xlnm._FilterDatabase" localSheetId="25" hidden="1">' stage 1 19-20 '!$B$9:$D$70</definedName>
    <definedName name="_xlnm._FilterDatabase" localSheetId="14" hidden="1">CGes!$B$9:$D$69</definedName>
    <definedName name="_xlnm._FilterDatabase" localSheetId="24" hidden="1">'fisca  S4 '!$B$9:$D$70</definedName>
    <definedName name="_xlnm._FilterDatabase" localSheetId="10" hidden="1">GProd!$B$9:$D$73</definedName>
    <definedName name="_xlnm._FilterDatabase" localSheetId="7" hidden="1">M10FI!$G$1:$G$130</definedName>
    <definedName name="_xlnm._FilterDatabase" localSheetId="9" hidden="1">M12AV!$F$1:$F$130</definedName>
    <definedName name="_xlnm._FilterDatabase" localSheetId="5" hidden="1">M12FI!$F$1:$F$130</definedName>
    <definedName name="_xlnm._FilterDatabase" localSheetId="16" hidden="1">M12FI0!$F$1:$F$130</definedName>
    <definedName name="_xlnm._FilterDatabase" localSheetId="15" hidden="1">Rat_CGes!$B$9:$D$69</definedName>
    <definedName name="_xlnm._FilterDatabase" localSheetId="11" hidden="1">RatGProd!$B$9:$D$73</definedName>
    <definedName name="Mention">'Decision TM2'!$J$11:$K$13</definedName>
    <definedName name="Mentions" localSheetId="1">#REF!</definedName>
    <definedName name="Mentions">#REF!</definedName>
  </definedNames>
  <calcPr calcId="124519"/>
</workbook>
</file>

<file path=xl/calcChain.xml><?xml version="1.0" encoding="utf-8"?>
<calcChain xmlns="http://schemas.openxmlformats.org/spreadsheetml/2006/main">
  <c r="M80" i="20"/>
  <c r="M79"/>
  <c r="C9" i="40" l="1"/>
  <c r="D9"/>
  <c r="C10"/>
  <c r="D10"/>
  <c r="C11"/>
  <c r="D11"/>
  <c r="C12"/>
  <c r="D12"/>
  <c r="C13"/>
  <c r="D13"/>
  <c r="C14"/>
  <c r="D14"/>
  <c r="C15"/>
  <c r="D15"/>
  <c r="C16"/>
  <c r="D16"/>
  <c r="C17"/>
  <c r="D17"/>
  <c r="C18"/>
  <c r="D18"/>
  <c r="C19"/>
  <c r="D19"/>
  <c r="C20"/>
  <c r="D20"/>
  <c r="C21"/>
  <c r="D21"/>
  <c r="C22"/>
  <c r="D22"/>
  <c r="C23"/>
  <c r="D23"/>
  <c r="C24"/>
  <c r="D24"/>
  <c r="C25"/>
  <c r="D25"/>
  <c r="C26"/>
  <c r="D26"/>
  <c r="C27"/>
  <c r="D27"/>
  <c r="C28"/>
  <c r="D28"/>
  <c r="C29"/>
  <c r="D29"/>
  <c r="C30"/>
  <c r="D30"/>
  <c r="C31"/>
  <c r="D31"/>
  <c r="C32"/>
  <c r="D32"/>
  <c r="C33"/>
  <c r="D33"/>
  <c r="C34"/>
  <c r="D34"/>
  <c r="C35"/>
  <c r="D35"/>
  <c r="C36"/>
  <c r="D36"/>
  <c r="C37"/>
  <c r="D37"/>
  <c r="C38"/>
  <c r="D38"/>
  <c r="C39"/>
  <c r="D39"/>
  <c r="C40"/>
  <c r="D40"/>
  <c r="C41"/>
  <c r="D41"/>
  <c r="C42"/>
  <c r="D42"/>
  <c r="C43"/>
  <c r="D43"/>
  <c r="C44"/>
  <c r="D44"/>
  <c r="C45"/>
  <c r="D45"/>
  <c r="C46"/>
  <c r="D46"/>
  <c r="C47"/>
  <c r="D47"/>
  <c r="C48"/>
  <c r="D48"/>
  <c r="C49"/>
  <c r="D49"/>
  <c r="C50"/>
  <c r="D50"/>
  <c r="C51"/>
  <c r="D51"/>
  <c r="C52"/>
  <c r="D52"/>
  <c r="C53"/>
  <c r="D53"/>
  <c r="C54"/>
  <c r="D54"/>
  <c r="C55"/>
  <c r="D55"/>
  <c r="C56"/>
  <c r="D56"/>
  <c r="C57"/>
  <c r="D57"/>
  <c r="C58"/>
  <c r="D58"/>
  <c r="C59"/>
  <c r="D59"/>
  <c r="C60"/>
  <c r="D60"/>
  <c r="C61"/>
  <c r="D61"/>
  <c r="C62"/>
  <c r="D62"/>
  <c r="C63"/>
  <c r="D63"/>
  <c r="C64"/>
  <c r="D64"/>
  <c r="C65"/>
  <c r="D65"/>
  <c r="C66"/>
  <c r="D66"/>
  <c r="C67"/>
  <c r="D67"/>
  <c r="C68"/>
  <c r="D68"/>
  <c r="C69"/>
  <c r="D69"/>
  <c r="C70"/>
  <c r="D70"/>
  <c r="C71"/>
  <c r="D71"/>
  <c r="C72"/>
  <c r="D72"/>
  <c r="C73"/>
  <c r="D73"/>
  <c r="C74"/>
  <c r="D74"/>
  <c r="C75"/>
  <c r="D75"/>
  <c r="C76"/>
  <c r="D76"/>
  <c r="C77"/>
  <c r="D77"/>
  <c r="C78"/>
  <c r="D78"/>
  <c r="C79"/>
  <c r="D79"/>
  <c r="C80"/>
  <c r="D80"/>
  <c r="C81"/>
  <c r="D81"/>
  <c r="C82"/>
  <c r="D82"/>
  <c r="C83"/>
  <c r="D83"/>
  <c r="C84"/>
  <c r="D84"/>
  <c r="C85"/>
  <c r="D85"/>
  <c r="C86"/>
  <c r="D86"/>
  <c r="C87"/>
  <c r="D87"/>
  <c r="C88"/>
  <c r="D88"/>
  <c r="C89"/>
  <c r="D89"/>
  <c r="C90"/>
  <c r="D90"/>
  <c r="C91"/>
  <c r="D91"/>
  <c r="C92"/>
  <c r="D92"/>
  <c r="C93"/>
  <c r="D93"/>
  <c r="C94"/>
  <c r="D94"/>
  <c r="C95"/>
  <c r="D95"/>
  <c r="C96"/>
  <c r="D96"/>
  <c r="C97"/>
  <c r="D97"/>
  <c r="C98"/>
  <c r="D98"/>
  <c r="C99"/>
  <c r="D99"/>
  <c r="C100"/>
  <c r="D100"/>
  <c r="C101"/>
  <c r="D101"/>
  <c r="C102"/>
  <c r="D102"/>
  <c r="C103"/>
  <c r="D103"/>
  <c r="C104"/>
  <c r="D104"/>
  <c r="C105"/>
  <c r="D105"/>
  <c r="C106"/>
  <c r="D106"/>
  <c r="C107"/>
  <c r="D107"/>
  <c r="C108"/>
  <c r="D108"/>
  <c r="C109"/>
  <c r="D109"/>
  <c r="C110"/>
  <c r="D110"/>
  <c r="C111"/>
  <c r="D111"/>
  <c r="C112"/>
  <c r="D112"/>
  <c r="C113"/>
  <c r="D113"/>
  <c r="C114"/>
  <c r="D114"/>
  <c r="C115"/>
  <c r="D115"/>
  <c r="C116"/>
  <c r="D116"/>
  <c r="C117"/>
  <c r="D117"/>
  <c r="C118"/>
  <c r="D118"/>
  <c r="C119"/>
  <c r="D119"/>
  <c r="C120"/>
  <c r="D120"/>
  <c r="C121"/>
  <c r="D121"/>
  <c r="C122"/>
  <c r="D122"/>
  <c r="C123"/>
  <c r="D123"/>
  <c r="C124"/>
  <c r="D124"/>
  <c r="C125"/>
  <c r="D125"/>
  <c r="C126"/>
  <c r="D126"/>
  <c r="C127"/>
  <c r="D127"/>
  <c r="C128"/>
  <c r="D128"/>
  <c r="D8"/>
  <c r="C8"/>
  <c r="BR121" i="37"/>
  <c r="H11" i="17" l="1"/>
  <c r="BU11" i="21" l="1"/>
  <c r="BU12"/>
  <c r="BU13"/>
  <c r="BU14"/>
  <c r="BU15"/>
  <c r="BU16"/>
  <c r="BU17"/>
  <c r="BU18"/>
  <c r="BU19"/>
  <c r="BU20"/>
  <c r="BU21"/>
  <c r="BU22"/>
  <c r="BU23"/>
  <c r="BU24"/>
  <c r="BU25"/>
  <c r="BU26"/>
  <c r="BU27"/>
  <c r="BU28"/>
  <c r="BU29"/>
  <c r="BU30"/>
  <c r="BU31"/>
  <c r="BU32"/>
  <c r="BU33"/>
  <c r="BU34"/>
  <c r="BU35"/>
  <c r="BU36"/>
  <c r="BU37"/>
  <c r="BU38"/>
  <c r="BU39"/>
  <c r="BU40"/>
  <c r="BU41"/>
  <c r="BU42"/>
  <c r="BU43"/>
  <c r="BU44"/>
  <c r="BU45"/>
  <c r="BU46"/>
  <c r="BU47"/>
  <c r="BU48"/>
  <c r="BU49"/>
  <c r="BU50"/>
  <c r="BU51"/>
  <c r="BU52"/>
  <c r="BU53"/>
  <c r="BU54"/>
  <c r="BU55"/>
  <c r="BU56"/>
  <c r="BU57"/>
  <c r="BU58"/>
  <c r="BU59"/>
  <c r="BU60"/>
  <c r="BU61"/>
  <c r="BU62"/>
  <c r="BU63"/>
  <c r="BU64"/>
  <c r="BU65"/>
  <c r="BU66"/>
  <c r="BU67"/>
  <c r="BU68"/>
  <c r="BU69"/>
  <c r="BU70"/>
  <c r="BU71"/>
  <c r="BU72"/>
  <c r="BU73"/>
  <c r="BU74"/>
  <c r="BU75"/>
  <c r="BU76"/>
  <c r="BU77"/>
  <c r="BU78"/>
  <c r="BU79"/>
  <c r="BU80"/>
  <c r="BU81"/>
  <c r="BU82"/>
  <c r="BU83"/>
  <c r="BU84"/>
  <c r="BU85"/>
  <c r="BU86"/>
  <c r="BU87"/>
  <c r="BU88"/>
  <c r="BU89"/>
  <c r="BU90"/>
  <c r="BU91"/>
  <c r="BU92"/>
  <c r="BU93"/>
  <c r="BU94"/>
  <c r="BU95"/>
  <c r="BU96"/>
  <c r="BU97"/>
  <c r="BU98"/>
  <c r="BU99"/>
  <c r="BU100"/>
  <c r="BU101"/>
  <c r="BU102"/>
  <c r="BU103"/>
  <c r="BU104"/>
  <c r="BU105"/>
  <c r="BU106"/>
  <c r="BU107"/>
  <c r="BU108"/>
  <c r="BU109"/>
  <c r="BU110"/>
  <c r="BU111"/>
  <c r="BU112"/>
  <c r="BU113"/>
  <c r="BU114"/>
  <c r="BU115"/>
  <c r="BU116"/>
  <c r="BU117"/>
  <c r="BU118"/>
  <c r="BU119"/>
  <c r="BU120"/>
  <c r="BU121"/>
  <c r="BU122"/>
  <c r="BU123"/>
  <c r="BU124"/>
  <c r="BU125"/>
  <c r="BU126"/>
  <c r="BU127"/>
  <c r="BU128"/>
  <c r="BU129"/>
  <c r="BU130"/>
  <c r="BU10"/>
  <c r="BU105" i="37"/>
  <c r="BU117"/>
  <c r="BU54"/>
  <c r="BU34"/>
  <c r="BU92"/>
  <c r="BU119"/>
  <c r="BU62"/>
  <c r="BU20"/>
  <c r="BU124"/>
  <c r="BU56"/>
  <c r="BU36"/>
  <c r="BU24"/>
  <c r="BU87"/>
  <c r="BU13"/>
  <c r="BU122"/>
  <c r="BU50"/>
  <c r="BU80"/>
  <c r="BU108"/>
  <c r="BU97"/>
  <c r="BU35"/>
  <c r="BU25"/>
  <c r="BU130"/>
  <c r="BU125"/>
  <c r="BU112"/>
  <c r="BU75"/>
  <c r="BU81"/>
  <c r="BU115"/>
  <c r="BU84"/>
  <c r="BU120"/>
  <c r="BU109"/>
  <c r="BU128"/>
  <c r="BU45"/>
  <c r="BU21"/>
  <c r="BU59"/>
  <c r="BU58"/>
  <c r="BU17"/>
  <c r="BU89"/>
  <c r="BU41"/>
  <c r="BU99"/>
  <c r="BU123"/>
  <c r="BU55"/>
  <c r="BU100"/>
  <c r="BU28"/>
  <c r="BU43"/>
  <c r="BU86"/>
  <c r="BU88"/>
  <c r="BU85"/>
  <c r="BU61"/>
  <c r="BU94"/>
  <c r="BU52"/>
  <c r="BU76"/>
  <c r="BU53"/>
  <c r="BU104"/>
  <c r="BU30"/>
  <c r="BU27"/>
  <c r="BU90"/>
  <c r="BU15"/>
  <c r="BU16"/>
  <c r="BU18"/>
  <c r="BU103"/>
  <c r="BU65"/>
  <c r="BU26"/>
  <c r="BU38"/>
  <c r="BU47"/>
  <c r="BU95"/>
  <c r="BU126"/>
  <c r="BU69"/>
  <c r="BU102"/>
  <c r="BU37"/>
  <c r="BU101"/>
  <c r="BU11"/>
  <c r="BU49"/>
  <c r="BU77"/>
  <c r="BU78"/>
  <c r="BU48"/>
  <c r="BU96"/>
  <c r="BU82"/>
  <c r="BU74"/>
  <c r="BU51"/>
  <c r="BU32"/>
  <c r="BU111"/>
  <c r="BU46"/>
  <c r="BU113"/>
  <c r="BU67"/>
  <c r="BU93"/>
  <c r="BU110"/>
  <c r="BU106"/>
  <c r="BU98"/>
  <c r="BU66"/>
  <c r="BU79"/>
  <c r="BU19"/>
  <c r="BU114"/>
  <c r="BU64"/>
  <c r="BU63"/>
  <c r="BU22"/>
  <c r="BU118"/>
  <c r="BU14"/>
  <c r="BU12"/>
  <c r="BU107"/>
  <c r="BU31"/>
  <c r="BU116"/>
  <c r="BU42"/>
  <c r="BU129"/>
  <c r="BU71"/>
  <c r="BU60"/>
  <c r="BU23"/>
  <c r="BU29"/>
  <c r="BU91"/>
  <c r="BU73"/>
  <c r="BU127"/>
  <c r="BU10"/>
  <c r="BU68"/>
  <c r="BU72"/>
  <c r="BU70"/>
  <c r="BU33"/>
  <c r="BU44"/>
  <c r="BU83"/>
  <c r="BU39"/>
  <c r="BU40"/>
  <c r="BU57"/>
  <c r="BU121"/>
  <c r="BR57"/>
  <c r="BQ57"/>
  <c r="BP57"/>
  <c r="BO57"/>
  <c r="BN57"/>
  <c r="BK57"/>
  <c r="BJ57"/>
  <c r="BI57"/>
  <c r="BG57"/>
  <c r="BB57"/>
  <c r="AY57"/>
  <c r="AT57"/>
  <c r="AQ57"/>
  <c r="AF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BR40"/>
  <c r="BQ40"/>
  <c r="BP40"/>
  <c r="BO40"/>
  <c r="BN40"/>
  <c r="BK40"/>
  <c r="BJ40"/>
  <c r="BI40"/>
  <c r="BG40"/>
  <c r="BB40"/>
  <c r="AY40"/>
  <c r="AT40"/>
  <c r="AQ40"/>
  <c r="AF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BR39"/>
  <c r="BQ39"/>
  <c r="BP39"/>
  <c r="BO39"/>
  <c r="BN39"/>
  <c r="BK39"/>
  <c r="BJ39"/>
  <c r="BI39"/>
  <c r="BG39"/>
  <c r="BB39"/>
  <c r="AY39"/>
  <c r="AT39"/>
  <c r="AQ39"/>
  <c r="AF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BR83"/>
  <c r="BQ83"/>
  <c r="BP83"/>
  <c r="BO83"/>
  <c r="BN83"/>
  <c r="BK83"/>
  <c r="BJ83"/>
  <c r="BI83"/>
  <c r="BG83"/>
  <c r="BB83"/>
  <c r="AY83"/>
  <c r="AT83"/>
  <c r="AQ83"/>
  <c r="AF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BR44"/>
  <c r="BQ44"/>
  <c r="BP44"/>
  <c r="BO44"/>
  <c r="BN44"/>
  <c r="BK44"/>
  <c r="BJ44"/>
  <c r="BI44"/>
  <c r="BG44"/>
  <c r="BB44"/>
  <c r="AY44"/>
  <c r="AT44"/>
  <c r="AQ44"/>
  <c r="AF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BR33"/>
  <c r="BQ33"/>
  <c r="BP33"/>
  <c r="BO33"/>
  <c r="BN33"/>
  <c r="BK33"/>
  <c r="BJ33"/>
  <c r="BI33"/>
  <c r="BG33"/>
  <c r="BB33"/>
  <c r="AY33"/>
  <c r="AT33"/>
  <c r="AQ33"/>
  <c r="AF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BR70"/>
  <c r="BQ70"/>
  <c r="BP70"/>
  <c r="BO70"/>
  <c r="BN70"/>
  <c r="BK70"/>
  <c r="BJ70"/>
  <c r="BI70"/>
  <c r="BG70"/>
  <c r="BB70"/>
  <c r="AY70"/>
  <c r="AT70"/>
  <c r="AQ70"/>
  <c r="AF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BR72"/>
  <c r="BQ72"/>
  <c r="BP72"/>
  <c r="BO72"/>
  <c r="BN72"/>
  <c r="BK72"/>
  <c r="BJ72"/>
  <c r="BI72"/>
  <c r="BG72"/>
  <c r="BB72"/>
  <c r="AY72"/>
  <c r="AT72"/>
  <c r="AQ72"/>
  <c r="AF72"/>
  <c r="AD72"/>
  <c r="AC72"/>
  <c r="AB72"/>
  <c r="AA72"/>
  <c r="Z72"/>
  <c r="Y72"/>
  <c r="X72"/>
  <c r="W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BR68"/>
  <c r="BQ68"/>
  <c r="BP68"/>
  <c r="BO68"/>
  <c r="BN68"/>
  <c r="BK68"/>
  <c r="BJ68"/>
  <c r="BI68"/>
  <c r="BG68"/>
  <c r="BB68"/>
  <c r="AY68"/>
  <c r="AT68"/>
  <c r="AQ68"/>
  <c r="AF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BR10"/>
  <c r="BQ10"/>
  <c r="BP10"/>
  <c r="BO10"/>
  <c r="BN10"/>
  <c r="BK10"/>
  <c r="BJ10"/>
  <c r="BI10"/>
  <c r="BG10"/>
  <c r="BB10"/>
  <c r="AY10"/>
  <c r="AT10"/>
  <c r="AQ10"/>
  <c r="AF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BR127"/>
  <c r="BQ127"/>
  <c r="BP127"/>
  <c r="BO127"/>
  <c r="BN127"/>
  <c r="BK127"/>
  <c r="BJ127"/>
  <c r="BI127"/>
  <c r="BG127"/>
  <c r="BB127"/>
  <c r="AY127"/>
  <c r="AT127"/>
  <c r="AQ127"/>
  <c r="AF127"/>
  <c r="AD127"/>
  <c r="AC127"/>
  <c r="AB127"/>
  <c r="AA127"/>
  <c r="Z127"/>
  <c r="Y127"/>
  <c r="X127"/>
  <c r="W127"/>
  <c r="U127"/>
  <c r="T127"/>
  <c r="S127"/>
  <c r="R127"/>
  <c r="Q127"/>
  <c r="P127"/>
  <c r="O127"/>
  <c r="N127"/>
  <c r="M127"/>
  <c r="L127"/>
  <c r="K127"/>
  <c r="J127"/>
  <c r="I127"/>
  <c r="H127"/>
  <c r="G127"/>
  <c r="F127"/>
  <c r="E127"/>
  <c r="D127"/>
  <c r="BR73"/>
  <c r="BQ73"/>
  <c r="BP73"/>
  <c r="BO73"/>
  <c r="BN73"/>
  <c r="BK73"/>
  <c r="BJ73"/>
  <c r="BI73"/>
  <c r="BG73"/>
  <c r="BB73"/>
  <c r="AY73"/>
  <c r="AT73"/>
  <c r="AQ73"/>
  <c r="AF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BR91"/>
  <c r="BQ91"/>
  <c r="BP91"/>
  <c r="BO91"/>
  <c r="BN91"/>
  <c r="BK91"/>
  <c r="BJ91"/>
  <c r="BI91"/>
  <c r="BG91"/>
  <c r="BB91"/>
  <c r="AY91"/>
  <c r="AT91"/>
  <c r="AQ91"/>
  <c r="AF91"/>
  <c r="AD91"/>
  <c r="AC91"/>
  <c r="AB91"/>
  <c r="AA91"/>
  <c r="Z91"/>
  <c r="Y91"/>
  <c r="X91"/>
  <c r="W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BR29"/>
  <c r="BQ29"/>
  <c r="BP29"/>
  <c r="BO29"/>
  <c r="BN29"/>
  <c r="BK29"/>
  <c r="BJ29"/>
  <c r="BI29"/>
  <c r="BG29"/>
  <c r="BB29"/>
  <c r="AY29"/>
  <c r="AT29"/>
  <c r="AQ29"/>
  <c r="AF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BR23"/>
  <c r="BQ23"/>
  <c r="BP23"/>
  <c r="BO23"/>
  <c r="BN23"/>
  <c r="BK23"/>
  <c r="BJ23"/>
  <c r="BI23"/>
  <c r="BG23"/>
  <c r="BB23"/>
  <c r="AY23"/>
  <c r="AT23"/>
  <c r="AQ23"/>
  <c r="AF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BR60"/>
  <c r="BQ60"/>
  <c r="BP60"/>
  <c r="BO60"/>
  <c r="BN60"/>
  <c r="BK60"/>
  <c r="BJ60"/>
  <c r="BI60"/>
  <c r="BG60"/>
  <c r="BB60"/>
  <c r="AY60"/>
  <c r="AT60"/>
  <c r="AQ60"/>
  <c r="AF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BR71"/>
  <c r="BQ71"/>
  <c r="BP71"/>
  <c r="BO71"/>
  <c r="BN71"/>
  <c r="BK71"/>
  <c r="BJ71"/>
  <c r="BI71"/>
  <c r="BG71"/>
  <c r="BB71"/>
  <c r="AY71"/>
  <c r="AT71"/>
  <c r="AS71"/>
  <c r="AQ71"/>
  <c r="AF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BR129"/>
  <c r="BQ129"/>
  <c r="BP129"/>
  <c r="BO129"/>
  <c r="BN129"/>
  <c r="BK129"/>
  <c r="BJ129"/>
  <c r="BI129"/>
  <c r="BG129"/>
  <c r="BB129"/>
  <c r="AY129"/>
  <c r="AT129"/>
  <c r="AQ129"/>
  <c r="AF129"/>
  <c r="AD129"/>
  <c r="AC129"/>
  <c r="AB129"/>
  <c r="AA129"/>
  <c r="Z129"/>
  <c r="Y129"/>
  <c r="X129"/>
  <c r="W129"/>
  <c r="U129"/>
  <c r="T129"/>
  <c r="S129"/>
  <c r="R129"/>
  <c r="Q129"/>
  <c r="P129"/>
  <c r="O129"/>
  <c r="N129"/>
  <c r="M129"/>
  <c r="L129"/>
  <c r="K129"/>
  <c r="J129"/>
  <c r="I129"/>
  <c r="H129"/>
  <c r="G129"/>
  <c r="F129"/>
  <c r="E129"/>
  <c r="D129"/>
  <c r="BR42"/>
  <c r="BQ42"/>
  <c r="BP42"/>
  <c r="BO42"/>
  <c r="BN42"/>
  <c r="BK42"/>
  <c r="BJ42"/>
  <c r="BI42"/>
  <c r="BG42"/>
  <c r="BB42"/>
  <c r="AY42"/>
  <c r="AT42"/>
  <c r="AQ42"/>
  <c r="AF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BR116"/>
  <c r="BQ116"/>
  <c r="BP116"/>
  <c r="BO116"/>
  <c r="BN116"/>
  <c r="BK116"/>
  <c r="BJ116"/>
  <c r="BI116"/>
  <c r="BG116"/>
  <c r="BB116"/>
  <c r="AY116"/>
  <c r="AT116"/>
  <c r="AQ116"/>
  <c r="AF116"/>
  <c r="AD116"/>
  <c r="AC116"/>
  <c r="AB116"/>
  <c r="AA116"/>
  <c r="Z116"/>
  <c r="Y116"/>
  <c r="X116"/>
  <c r="W116"/>
  <c r="U116"/>
  <c r="T116"/>
  <c r="S116"/>
  <c r="R116"/>
  <c r="Q116"/>
  <c r="P116"/>
  <c r="O116"/>
  <c r="N116"/>
  <c r="M116"/>
  <c r="L116"/>
  <c r="K116"/>
  <c r="J116"/>
  <c r="I116"/>
  <c r="H116"/>
  <c r="G116"/>
  <c r="F116"/>
  <c r="E116"/>
  <c r="D116"/>
  <c r="BR31"/>
  <c r="BQ31"/>
  <c r="BP31"/>
  <c r="BO31"/>
  <c r="BN31"/>
  <c r="BK31"/>
  <c r="BJ31"/>
  <c r="BI31"/>
  <c r="BG31"/>
  <c r="BB31"/>
  <c r="AY31"/>
  <c r="AT31"/>
  <c r="AQ31"/>
  <c r="AF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BR107"/>
  <c r="BQ107"/>
  <c r="BP107"/>
  <c r="BO107"/>
  <c r="BN107"/>
  <c r="BK107"/>
  <c r="BJ107"/>
  <c r="BI107"/>
  <c r="BG107"/>
  <c r="BB107"/>
  <c r="AY107"/>
  <c r="AT107"/>
  <c r="AQ107"/>
  <c r="AF107"/>
  <c r="AD107"/>
  <c r="AC107"/>
  <c r="AB107"/>
  <c r="AA107"/>
  <c r="Z107"/>
  <c r="Y107"/>
  <c r="X107"/>
  <c r="W107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D107"/>
  <c r="BR12"/>
  <c r="BQ12"/>
  <c r="BP12"/>
  <c r="BO12"/>
  <c r="BN12"/>
  <c r="BK12"/>
  <c r="BJ12"/>
  <c r="BI12"/>
  <c r="BG12"/>
  <c r="BB12"/>
  <c r="AY12"/>
  <c r="AT12"/>
  <c r="AQ12"/>
  <c r="AF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BR14"/>
  <c r="BQ14"/>
  <c r="BP14"/>
  <c r="BO14"/>
  <c r="BN14"/>
  <c r="BK14"/>
  <c r="BJ14"/>
  <c r="BI14"/>
  <c r="BG14"/>
  <c r="BB14"/>
  <c r="AY14"/>
  <c r="AT14"/>
  <c r="AQ14"/>
  <c r="AF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BR118"/>
  <c r="BQ118"/>
  <c r="BP118"/>
  <c r="BO118"/>
  <c r="BN118"/>
  <c r="BK118"/>
  <c r="BJ118"/>
  <c r="BI118"/>
  <c r="BG118"/>
  <c r="BB118"/>
  <c r="AY118"/>
  <c r="AT118"/>
  <c r="AQ118"/>
  <c r="AF118"/>
  <c r="AD118"/>
  <c r="AC118"/>
  <c r="AB118"/>
  <c r="AA118"/>
  <c r="Z118"/>
  <c r="Y118"/>
  <c r="X118"/>
  <c r="W118"/>
  <c r="U118"/>
  <c r="T118"/>
  <c r="S118"/>
  <c r="R118"/>
  <c r="Q118"/>
  <c r="P118"/>
  <c r="O118"/>
  <c r="N118"/>
  <c r="M118"/>
  <c r="L118"/>
  <c r="K118"/>
  <c r="J118"/>
  <c r="I118"/>
  <c r="H118"/>
  <c r="G118"/>
  <c r="F118"/>
  <c r="E118"/>
  <c r="D118"/>
  <c r="BR22"/>
  <c r="BQ22"/>
  <c r="BP22"/>
  <c r="BO22"/>
  <c r="BN22"/>
  <c r="BK22"/>
  <c r="BJ22"/>
  <c r="BI22"/>
  <c r="BG22"/>
  <c r="BB22"/>
  <c r="AY22"/>
  <c r="AT22"/>
  <c r="AQ22"/>
  <c r="AF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BR63"/>
  <c r="BQ63"/>
  <c r="BP63"/>
  <c r="BO63"/>
  <c r="BN63"/>
  <c r="BK63"/>
  <c r="BJ63"/>
  <c r="BI63"/>
  <c r="BG63"/>
  <c r="BB63"/>
  <c r="AY63"/>
  <c r="AT63"/>
  <c r="AQ63"/>
  <c r="AF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BR64"/>
  <c r="BQ64"/>
  <c r="BP64"/>
  <c r="BO64"/>
  <c r="BN64"/>
  <c r="BK64"/>
  <c r="BJ64"/>
  <c r="BI64"/>
  <c r="BG64"/>
  <c r="BB64"/>
  <c r="AY64"/>
  <c r="AT64"/>
  <c r="AQ64"/>
  <c r="AF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BR114"/>
  <c r="BQ114"/>
  <c r="BP114"/>
  <c r="BO114"/>
  <c r="BN114"/>
  <c r="BK114"/>
  <c r="BJ114"/>
  <c r="BI114"/>
  <c r="BG114"/>
  <c r="BB114"/>
  <c r="AY114"/>
  <c r="AT114"/>
  <c r="AQ114"/>
  <c r="AP114"/>
  <c r="AF114"/>
  <c r="AC114"/>
  <c r="AB114"/>
  <c r="AA114"/>
  <c r="Z114"/>
  <c r="Y114"/>
  <c r="X114"/>
  <c r="W114"/>
  <c r="V114"/>
  <c r="U114"/>
  <c r="T114"/>
  <c r="S114"/>
  <c r="R114"/>
  <c r="Q114"/>
  <c r="P114"/>
  <c r="O114"/>
  <c r="N114"/>
  <c r="M114"/>
  <c r="L114"/>
  <c r="K114"/>
  <c r="J114"/>
  <c r="I114"/>
  <c r="H114"/>
  <c r="G114"/>
  <c r="F114"/>
  <c r="E114"/>
  <c r="D114"/>
  <c r="BR19"/>
  <c r="BQ19"/>
  <c r="BP19"/>
  <c r="BO19"/>
  <c r="BN19"/>
  <c r="BK19"/>
  <c r="BJ19"/>
  <c r="BI19"/>
  <c r="BG19"/>
  <c r="BB19"/>
  <c r="AY19"/>
  <c r="AT19"/>
  <c r="AQ19"/>
  <c r="AF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BR79"/>
  <c r="BQ79"/>
  <c r="BP79"/>
  <c r="BO79"/>
  <c r="BN79"/>
  <c r="BK79"/>
  <c r="BJ79"/>
  <c r="BI79"/>
  <c r="BG79"/>
  <c r="BB79"/>
  <c r="AY79"/>
  <c r="AT79"/>
  <c r="AQ79"/>
  <c r="AF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BR66"/>
  <c r="BQ66"/>
  <c r="BP66"/>
  <c r="BO66"/>
  <c r="BN66"/>
  <c r="BK66"/>
  <c r="BJ66"/>
  <c r="BI66"/>
  <c r="BG66"/>
  <c r="BB66"/>
  <c r="AY66"/>
  <c r="AT66"/>
  <c r="AQ66"/>
  <c r="AF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BR98"/>
  <c r="BQ98"/>
  <c r="BP98"/>
  <c r="BO98"/>
  <c r="BN98"/>
  <c r="BK98"/>
  <c r="BJ98"/>
  <c r="BI98"/>
  <c r="BG98"/>
  <c r="BB98"/>
  <c r="AY98"/>
  <c r="AT98"/>
  <c r="AQ98"/>
  <c r="AF98"/>
  <c r="AD98"/>
  <c r="AC98"/>
  <c r="AB98"/>
  <c r="AA98"/>
  <c r="Z98"/>
  <c r="Y98"/>
  <c r="X98"/>
  <c r="W98"/>
  <c r="U98"/>
  <c r="T98"/>
  <c r="S98"/>
  <c r="R98"/>
  <c r="Q98"/>
  <c r="P98"/>
  <c r="O98"/>
  <c r="N98"/>
  <c r="M98"/>
  <c r="L98"/>
  <c r="K98"/>
  <c r="J98"/>
  <c r="I98"/>
  <c r="H98"/>
  <c r="G98"/>
  <c r="F98"/>
  <c r="E98"/>
  <c r="D98"/>
  <c r="BR106"/>
  <c r="BQ106"/>
  <c r="BP106"/>
  <c r="BO106"/>
  <c r="BN106"/>
  <c r="BK106"/>
  <c r="BJ106"/>
  <c r="BI106"/>
  <c r="BG106"/>
  <c r="BB106"/>
  <c r="AY106"/>
  <c r="AT106"/>
  <c r="AQ106"/>
  <c r="AF106"/>
  <c r="AD106"/>
  <c r="AC106"/>
  <c r="AB106"/>
  <c r="AA106"/>
  <c r="Z106"/>
  <c r="Y106"/>
  <c r="X106"/>
  <c r="W106"/>
  <c r="U106"/>
  <c r="T106"/>
  <c r="S106"/>
  <c r="R106"/>
  <c r="Q106"/>
  <c r="P106"/>
  <c r="O106"/>
  <c r="N106"/>
  <c r="M106"/>
  <c r="L106"/>
  <c r="K106"/>
  <c r="J106"/>
  <c r="I106"/>
  <c r="H106"/>
  <c r="G106"/>
  <c r="F106"/>
  <c r="E106"/>
  <c r="D106"/>
  <c r="BR110"/>
  <c r="BQ110"/>
  <c r="BP110"/>
  <c r="BO110"/>
  <c r="BN110"/>
  <c r="BK110"/>
  <c r="BJ110"/>
  <c r="BI110"/>
  <c r="BG110"/>
  <c r="BB110"/>
  <c r="AY110"/>
  <c r="AT110"/>
  <c r="AQ110"/>
  <c r="AF110"/>
  <c r="AD110"/>
  <c r="AC110"/>
  <c r="AB110"/>
  <c r="AA110"/>
  <c r="Z110"/>
  <c r="Y110"/>
  <c r="X110"/>
  <c r="W110"/>
  <c r="V110"/>
  <c r="U110"/>
  <c r="T110"/>
  <c r="S110"/>
  <c r="R110"/>
  <c r="Q110"/>
  <c r="P110"/>
  <c r="O110"/>
  <c r="N110"/>
  <c r="M110"/>
  <c r="L110"/>
  <c r="K110"/>
  <c r="J110"/>
  <c r="I110"/>
  <c r="H110"/>
  <c r="G110"/>
  <c r="F110"/>
  <c r="E110"/>
  <c r="D110"/>
  <c r="BR93"/>
  <c r="BQ93"/>
  <c r="BP93"/>
  <c r="BO93"/>
  <c r="BN93"/>
  <c r="BK93"/>
  <c r="BJ93"/>
  <c r="BI93"/>
  <c r="BG93"/>
  <c r="BB93"/>
  <c r="AY93"/>
  <c r="AT93"/>
  <c r="AQ93"/>
  <c r="AF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D93"/>
  <c r="BR67"/>
  <c r="BQ67"/>
  <c r="BP67"/>
  <c r="BO67"/>
  <c r="BN67"/>
  <c r="BK67"/>
  <c r="BJ67"/>
  <c r="BI67"/>
  <c r="BG67"/>
  <c r="BB67"/>
  <c r="AY67"/>
  <c r="AT67"/>
  <c r="AQ67"/>
  <c r="AF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BR113"/>
  <c r="BQ113"/>
  <c r="BP113"/>
  <c r="BO113"/>
  <c r="BN113"/>
  <c r="BK113"/>
  <c r="BJ113"/>
  <c r="BI113"/>
  <c r="BG113"/>
  <c r="BB113"/>
  <c r="AY113"/>
  <c r="AT113"/>
  <c r="AQ113"/>
  <c r="AF113"/>
  <c r="AD113"/>
  <c r="AC113"/>
  <c r="AB113"/>
  <c r="AA113"/>
  <c r="Z113"/>
  <c r="Y113"/>
  <c r="X113"/>
  <c r="W113"/>
  <c r="U113"/>
  <c r="T113"/>
  <c r="S113"/>
  <c r="R113"/>
  <c r="Q113"/>
  <c r="P113"/>
  <c r="O113"/>
  <c r="N113"/>
  <c r="M113"/>
  <c r="L113"/>
  <c r="K113"/>
  <c r="J113"/>
  <c r="I113"/>
  <c r="H113"/>
  <c r="G113"/>
  <c r="F113"/>
  <c r="E113"/>
  <c r="D113"/>
  <c r="BR46"/>
  <c r="BQ46"/>
  <c r="BP46"/>
  <c r="BO46"/>
  <c r="BN46"/>
  <c r="BK46"/>
  <c r="BJ46"/>
  <c r="BI46"/>
  <c r="BG46"/>
  <c r="BB46"/>
  <c r="AY46"/>
  <c r="AT46"/>
  <c r="AQ46"/>
  <c r="AF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BR111"/>
  <c r="BQ111"/>
  <c r="BP111"/>
  <c r="BO111"/>
  <c r="BN111"/>
  <c r="BK111"/>
  <c r="BJ111"/>
  <c r="BI111"/>
  <c r="BG111"/>
  <c r="BB111"/>
  <c r="AY111"/>
  <c r="AT111"/>
  <c r="AQ111"/>
  <c r="AF111"/>
  <c r="AD111"/>
  <c r="AC111"/>
  <c r="AB111"/>
  <c r="AA111"/>
  <c r="Z111"/>
  <c r="Y111"/>
  <c r="X111"/>
  <c r="W111"/>
  <c r="U111"/>
  <c r="T111"/>
  <c r="S111"/>
  <c r="R111"/>
  <c r="Q111"/>
  <c r="P111"/>
  <c r="O111"/>
  <c r="N111"/>
  <c r="M111"/>
  <c r="L111"/>
  <c r="K111"/>
  <c r="J111"/>
  <c r="I111"/>
  <c r="H111"/>
  <c r="G111"/>
  <c r="F111"/>
  <c r="E111"/>
  <c r="D111"/>
  <c r="BR32"/>
  <c r="BQ32"/>
  <c r="BP32"/>
  <c r="BO32"/>
  <c r="BN32"/>
  <c r="BK32"/>
  <c r="BJ32"/>
  <c r="BI32"/>
  <c r="BG32"/>
  <c r="BB32"/>
  <c r="AY32"/>
  <c r="AT32"/>
  <c r="AQ32"/>
  <c r="AF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BR51"/>
  <c r="BQ51"/>
  <c r="BP51"/>
  <c r="BO51"/>
  <c r="BN51"/>
  <c r="BK51"/>
  <c r="BJ51"/>
  <c r="BI51"/>
  <c r="BG51"/>
  <c r="BB51"/>
  <c r="AY51"/>
  <c r="AT51"/>
  <c r="AQ51"/>
  <c r="AF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BR74"/>
  <c r="BQ74"/>
  <c r="BP74"/>
  <c r="BO74"/>
  <c r="BN74"/>
  <c r="BK74"/>
  <c r="BJ74"/>
  <c r="BI74"/>
  <c r="BG74"/>
  <c r="BB74"/>
  <c r="AY74"/>
  <c r="AT74"/>
  <c r="AQ74"/>
  <c r="AF74"/>
  <c r="AD74"/>
  <c r="AC74"/>
  <c r="AB74"/>
  <c r="AA74"/>
  <c r="Z74"/>
  <c r="Y74"/>
  <c r="X74"/>
  <c r="W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BR82"/>
  <c r="BQ82"/>
  <c r="BP82"/>
  <c r="BO82"/>
  <c r="BN82"/>
  <c r="BK82"/>
  <c r="BJ82"/>
  <c r="BI82"/>
  <c r="BG82"/>
  <c r="BB82"/>
  <c r="AY82"/>
  <c r="AT82"/>
  <c r="AQ82"/>
  <c r="AF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BR96"/>
  <c r="BQ96"/>
  <c r="BP96"/>
  <c r="BO96"/>
  <c r="BN96"/>
  <c r="BK96"/>
  <c r="BJ96"/>
  <c r="BI96"/>
  <c r="BG96"/>
  <c r="BB96"/>
  <c r="AY96"/>
  <c r="AT96"/>
  <c r="AQ96"/>
  <c r="AF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D96"/>
  <c r="BR48"/>
  <c r="BQ48"/>
  <c r="BP48"/>
  <c r="BO48"/>
  <c r="BN48"/>
  <c r="BK48"/>
  <c r="BJ48"/>
  <c r="BI48"/>
  <c r="BG48"/>
  <c r="BB48"/>
  <c r="AY48"/>
  <c r="AT48"/>
  <c r="AQ48"/>
  <c r="AF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BR78"/>
  <c r="BQ78"/>
  <c r="BP78"/>
  <c r="BO78"/>
  <c r="BN78"/>
  <c r="BK78"/>
  <c r="BJ78"/>
  <c r="BI78"/>
  <c r="BG78"/>
  <c r="BB78"/>
  <c r="AY78"/>
  <c r="AT78"/>
  <c r="AQ78"/>
  <c r="AF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BR77"/>
  <c r="BQ77"/>
  <c r="BP77"/>
  <c r="BO77"/>
  <c r="BN77"/>
  <c r="BK77"/>
  <c r="BJ77"/>
  <c r="BI77"/>
  <c r="BG77"/>
  <c r="BB77"/>
  <c r="AY77"/>
  <c r="AT77"/>
  <c r="AQ77"/>
  <c r="AF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BR49"/>
  <c r="BQ49"/>
  <c r="BP49"/>
  <c r="BO49"/>
  <c r="BN49"/>
  <c r="BK49"/>
  <c r="BJ49"/>
  <c r="BI49"/>
  <c r="BG49"/>
  <c r="BB49"/>
  <c r="AY49"/>
  <c r="AT49"/>
  <c r="AQ49"/>
  <c r="AF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BR11"/>
  <c r="BQ11"/>
  <c r="BP11"/>
  <c r="BO11"/>
  <c r="BN11"/>
  <c r="BK11"/>
  <c r="BJ11"/>
  <c r="BI11"/>
  <c r="BG11"/>
  <c r="BB11"/>
  <c r="AY11"/>
  <c r="AT11"/>
  <c r="AQ11"/>
  <c r="AF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BR101"/>
  <c r="BQ101"/>
  <c r="BP101"/>
  <c r="BO101"/>
  <c r="BN101"/>
  <c r="BK101"/>
  <c r="BJ101"/>
  <c r="BI101"/>
  <c r="BG101"/>
  <c r="BB101"/>
  <c r="AY101"/>
  <c r="AT101"/>
  <c r="AQ101"/>
  <c r="AF101"/>
  <c r="AD101"/>
  <c r="AC101"/>
  <c r="AB101"/>
  <c r="AA101"/>
  <c r="Z101"/>
  <c r="Y101"/>
  <c r="X101"/>
  <c r="W101"/>
  <c r="V101"/>
  <c r="U101"/>
  <c r="T101"/>
  <c r="S101"/>
  <c r="R101"/>
  <c r="Q101"/>
  <c r="P101"/>
  <c r="O101"/>
  <c r="N101"/>
  <c r="M101"/>
  <c r="L101"/>
  <c r="K101"/>
  <c r="J101"/>
  <c r="I101"/>
  <c r="H101"/>
  <c r="G101"/>
  <c r="F101"/>
  <c r="E101"/>
  <c r="D101"/>
  <c r="BR37"/>
  <c r="BQ37"/>
  <c r="BP37"/>
  <c r="BO37"/>
  <c r="BN37"/>
  <c r="BK37"/>
  <c r="BJ37"/>
  <c r="BI37"/>
  <c r="BG37"/>
  <c r="BB37"/>
  <c r="AY37"/>
  <c r="AT37"/>
  <c r="AQ37"/>
  <c r="AF37"/>
  <c r="AD37"/>
  <c r="AC37"/>
  <c r="AB37"/>
  <c r="AA37"/>
  <c r="Z37"/>
  <c r="Y37"/>
  <c r="X37"/>
  <c r="W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BR102"/>
  <c r="BQ102"/>
  <c r="BP102"/>
  <c r="BO102"/>
  <c r="BN102"/>
  <c r="BK102"/>
  <c r="BJ102"/>
  <c r="BI102"/>
  <c r="BG102"/>
  <c r="BB102"/>
  <c r="AY102"/>
  <c r="AT102"/>
  <c r="AQ102"/>
  <c r="AF102"/>
  <c r="AD102"/>
  <c r="AC102"/>
  <c r="AB102"/>
  <c r="AA102"/>
  <c r="Z102"/>
  <c r="Y102"/>
  <c r="X102"/>
  <c r="W102"/>
  <c r="U102"/>
  <c r="T102"/>
  <c r="S102"/>
  <c r="R102"/>
  <c r="Q102"/>
  <c r="P102"/>
  <c r="O102"/>
  <c r="N102"/>
  <c r="M102"/>
  <c r="L102"/>
  <c r="K102"/>
  <c r="J102"/>
  <c r="I102"/>
  <c r="H102"/>
  <c r="G102"/>
  <c r="F102"/>
  <c r="E102"/>
  <c r="D102"/>
  <c r="BR69"/>
  <c r="BQ69"/>
  <c r="BP69"/>
  <c r="BO69"/>
  <c r="BN69"/>
  <c r="BK69"/>
  <c r="BJ69"/>
  <c r="BI69"/>
  <c r="BG69"/>
  <c r="BB69"/>
  <c r="AY69"/>
  <c r="AT69"/>
  <c r="AQ69"/>
  <c r="AF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BR126"/>
  <c r="BQ126"/>
  <c r="BP126"/>
  <c r="BO126"/>
  <c r="BN126"/>
  <c r="BK126"/>
  <c r="BJ126"/>
  <c r="BI126"/>
  <c r="BG126"/>
  <c r="BB126"/>
  <c r="AY126"/>
  <c r="AT126"/>
  <c r="AQ126"/>
  <c r="AF126"/>
  <c r="AD126"/>
  <c r="AC126"/>
  <c r="AB126"/>
  <c r="AA126"/>
  <c r="Z126"/>
  <c r="Y126"/>
  <c r="X126"/>
  <c r="W126"/>
  <c r="U126"/>
  <c r="T126"/>
  <c r="S126"/>
  <c r="R126"/>
  <c r="Q126"/>
  <c r="P126"/>
  <c r="O126"/>
  <c r="N126"/>
  <c r="M126"/>
  <c r="L126"/>
  <c r="K126"/>
  <c r="J126"/>
  <c r="I126"/>
  <c r="H126"/>
  <c r="G126"/>
  <c r="F126"/>
  <c r="E126"/>
  <c r="D126"/>
  <c r="BR95"/>
  <c r="BQ95"/>
  <c r="BP95"/>
  <c r="BO95"/>
  <c r="BN95"/>
  <c r="BK95"/>
  <c r="BJ95"/>
  <c r="BI95"/>
  <c r="BG95"/>
  <c r="BB95"/>
  <c r="AY95"/>
  <c r="AT95"/>
  <c r="AQ95"/>
  <c r="AF95"/>
  <c r="AD95"/>
  <c r="AC95"/>
  <c r="AB95"/>
  <c r="AA95"/>
  <c r="Z95"/>
  <c r="Y95"/>
  <c r="X95"/>
  <c r="W95"/>
  <c r="V95"/>
  <c r="U95"/>
  <c r="T95"/>
  <c r="S95"/>
  <c r="R95"/>
  <c r="Q95"/>
  <c r="P95"/>
  <c r="O95"/>
  <c r="N95"/>
  <c r="M95"/>
  <c r="L95"/>
  <c r="K95"/>
  <c r="J95"/>
  <c r="I95"/>
  <c r="H95"/>
  <c r="G95"/>
  <c r="F95"/>
  <c r="E95"/>
  <c r="D95"/>
  <c r="BR47"/>
  <c r="BQ47"/>
  <c r="BP47"/>
  <c r="BO47"/>
  <c r="BN47"/>
  <c r="BK47"/>
  <c r="BJ47"/>
  <c r="BI47"/>
  <c r="BG47"/>
  <c r="BB47"/>
  <c r="AY47"/>
  <c r="AT47"/>
  <c r="AQ47"/>
  <c r="AF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BR38"/>
  <c r="BQ38"/>
  <c r="BP38"/>
  <c r="BO38"/>
  <c r="BN38"/>
  <c r="BK38"/>
  <c r="BJ38"/>
  <c r="BI38"/>
  <c r="BG38"/>
  <c r="BB38"/>
  <c r="AY38"/>
  <c r="AT38"/>
  <c r="AQ38"/>
  <c r="AF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BR26"/>
  <c r="BQ26"/>
  <c r="BP26"/>
  <c r="BO26"/>
  <c r="BN26"/>
  <c r="BK26"/>
  <c r="BJ26"/>
  <c r="BI26"/>
  <c r="BG26"/>
  <c r="BB26"/>
  <c r="AY26"/>
  <c r="AT26"/>
  <c r="AQ26"/>
  <c r="AF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BR65"/>
  <c r="BQ65"/>
  <c r="BP65"/>
  <c r="BO65"/>
  <c r="BN65"/>
  <c r="BK65"/>
  <c r="BJ65"/>
  <c r="BI65"/>
  <c r="BG65"/>
  <c r="BB65"/>
  <c r="AY65"/>
  <c r="AT65"/>
  <c r="AQ65"/>
  <c r="AF65"/>
  <c r="AD65"/>
  <c r="AC65"/>
  <c r="AB65"/>
  <c r="AA65"/>
  <c r="Z65"/>
  <c r="Y65"/>
  <c r="X65"/>
  <c r="W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BR103"/>
  <c r="BQ103"/>
  <c r="BP103"/>
  <c r="BO103"/>
  <c r="BN103"/>
  <c r="BK103"/>
  <c r="BJ103"/>
  <c r="BI103"/>
  <c r="BG103"/>
  <c r="BB103"/>
  <c r="AY103"/>
  <c r="AT103"/>
  <c r="AQ103"/>
  <c r="AF103"/>
  <c r="AD103"/>
  <c r="AC103"/>
  <c r="AB103"/>
  <c r="AA103"/>
  <c r="Z103"/>
  <c r="Y103"/>
  <c r="X103"/>
  <c r="W103"/>
  <c r="V103"/>
  <c r="U103"/>
  <c r="T103"/>
  <c r="S103"/>
  <c r="R103"/>
  <c r="Q103"/>
  <c r="P103"/>
  <c r="O103"/>
  <c r="N103"/>
  <c r="M103"/>
  <c r="L103"/>
  <c r="K103"/>
  <c r="J103"/>
  <c r="I103"/>
  <c r="H103"/>
  <c r="G103"/>
  <c r="F103"/>
  <c r="E103"/>
  <c r="D103"/>
  <c r="BR18"/>
  <c r="BQ18"/>
  <c r="BP18"/>
  <c r="BO18"/>
  <c r="BN18"/>
  <c r="BK18"/>
  <c r="BJ18"/>
  <c r="BI18"/>
  <c r="BG18"/>
  <c r="BB18"/>
  <c r="AY18"/>
  <c r="AT18"/>
  <c r="AQ18"/>
  <c r="AF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BR16"/>
  <c r="BQ16"/>
  <c r="BP16"/>
  <c r="BO16"/>
  <c r="BN16"/>
  <c r="BK16"/>
  <c r="BJ16"/>
  <c r="BI16"/>
  <c r="BG16"/>
  <c r="BB16"/>
  <c r="AY16"/>
  <c r="AT16"/>
  <c r="AQ16"/>
  <c r="AF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BR15"/>
  <c r="BQ15"/>
  <c r="BP15"/>
  <c r="BO15"/>
  <c r="BN15"/>
  <c r="BK15"/>
  <c r="BJ15"/>
  <c r="BI15"/>
  <c r="BG15"/>
  <c r="BB15"/>
  <c r="AY15"/>
  <c r="AT15"/>
  <c r="AQ15"/>
  <c r="AF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BR90"/>
  <c r="BQ90"/>
  <c r="BP90"/>
  <c r="BO90"/>
  <c r="BN90"/>
  <c r="BK90"/>
  <c r="BJ90"/>
  <c r="BI90"/>
  <c r="BG90"/>
  <c r="BB90"/>
  <c r="AY90"/>
  <c r="AT90"/>
  <c r="AQ90"/>
  <c r="AF90"/>
  <c r="AD90"/>
  <c r="AC90"/>
  <c r="AB90"/>
  <c r="AA90"/>
  <c r="Z90"/>
  <c r="Y90"/>
  <c r="X90"/>
  <c r="W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BR27"/>
  <c r="BQ27"/>
  <c r="BP27"/>
  <c r="BO27"/>
  <c r="BN27"/>
  <c r="BK27"/>
  <c r="BJ27"/>
  <c r="BI27"/>
  <c r="BG27"/>
  <c r="BB27"/>
  <c r="AY27"/>
  <c r="AT27"/>
  <c r="AQ27"/>
  <c r="AF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BR30"/>
  <c r="BQ30"/>
  <c r="BP30"/>
  <c r="BO30"/>
  <c r="BN30"/>
  <c r="BK30"/>
  <c r="BJ30"/>
  <c r="BI30"/>
  <c r="BG30"/>
  <c r="BB30"/>
  <c r="AY30"/>
  <c r="AT30"/>
  <c r="AQ30"/>
  <c r="AF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BR104"/>
  <c r="BQ104"/>
  <c r="BP104"/>
  <c r="BO104"/>
  <c r="BN104"/>
  <c r="BK104"/>
  <c r="BJ104"/>
  <c r="BI104"/>
  <c r="BG104"/>
  <c r="BB104"/>
  <c r="AY104"/>
  <c r="AT104"/>
  <c r="AQ104"/>
  <c r="AF104"/>
  <c r="AD104"/>
  <c r="AC104"/>
  <c r="AB104"/>
  <c r="AA104"/>
  <c r="Z104"/>
  <c r="Y104"/>
  <c r="X104"/>
  <c r="W104"/>
  <c r="V104"/>
  <c r="U104"/>
  <c r="T104"/>
  <c r="S104"/>
  <c r="R104"/>
  <c r="Q104"/>
  <c r="P104"/>
  <c r="O104"/>
  <c r="N104"/>
  <c r="M104"/>
  <c r="L104"/>
  <c r="K104"/>
  <c r="J104"/>
  <c r="I104"/>
  <c r="H104"/>
  <c r="G104"/>
  <c r="F104"/>
  <c r="E104"/>
  <c r="D104"/>
  <c r="BR53"/>
  <c r="BQ53"/>
  <c r="BP53"/>
  <c r="BO53"/>
  <c r="BN53"/>
  <c r="BK53"/>
  <c r="BJ53"/>
  <c r="BI53"/>
  <c r="BG53"/>
  <c r="BB53"/>
  <c r="AY53"/>
  <c r="AT53"/>
  <c r="AQ53"/>
  <c r="AF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BR76"/>
  <c r="BQ76"/>
  <c r="BP76"/>
  <c r="BO76"/>
  <c r="BN76"/>
  <c r="BK76"/>
  <c r="BJ76"/>
  <c r="BI76"/>
  <c r="BG76"/>
  <c r="BB76"/>
  <c r="AY76"/>
  <c r="AT76"/>
  <c r="AQ76"/>
  <c r="AF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BR52"/>
  <c r="BQ52"/>
  <c r="BP52"/>
  <c r="BO52"/>
  <c r="BN52"/>
  <c r="BK52"/>
  <c r="BJ52"/>
  <c r="BI52"/>
  <c r="BG52"/>
  <c r="BB52"/>
  <c r="AY52"/>
  <c r="AT52"/>
  <c r="AQ52"/>
  <c r="AF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BR94"/>
  <c r="BQ94"/>
  <c r="BP94"/>
  <c r="BO94"/>
  <c r="BN94"/>
  <c r="BK94"/>
  <c r="BJ94"/>
  <c r="BI94"/>
  <c r="BG94"/>
  <c r="BB94"/>
  <c r="AY94"/>
  <c r="AT94"/>
  <c r="AQ94"/>
  <c r="AF94"/>
  <c r="AD94"/>
  <c r="AC94"/>
  <c r="AB94"/>
  <c r="AA94"/>
  <c r="Z94"/>
  <c r="Y94"/>
  <c r="X94"/>
  <c r="W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BR61"/>
  <c r="BQ61"/>
  <c r="BP61"/>
  <c r="BO61"/>
  <c r="BN61"/>
  <c r="BK61"/>
  <c r="BJ61"/>
  <c r="BI61"/>
  <c r="BG61"/>
  <c r="BB61"/>
  <c r="AY61"/>
  <c r="AT61"/>
  <c r="AQ61"/>
  <c r="AF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BR85"/>
  <c r="BQ85"/>
  <c r="BP85"/>
  <c r="BO85"/>
  <c r="BN85"/>
  <c r="BK85"/>
  <c r="BJ85"/>
  <c r="BI85"/>
  <c r="BG85"/>
  <c r="BB85"/>
  <c r="AY85"/>
  <c r="AT85"/>
  <c r="AQ85"/>
  <c r="AF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D85"/>
  <c r="BR88"/>
  <c r="BQ88"/>
  <c r="BP88"/>
  <c r="BO88"/>
  <c r="BN88"/>
  <c r="BK88"/>
  <c r="BJ88"/>
  <c r="BI88"/>
  <c r="BG88"/>
  <c r="BB88"/>
  <c r="AY88"/>
  <c r="AT88"/>
  <c r="AQ88"/>
  <c r="AF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BR86"/>
  <c r="BQ86"/>
  <c r="BP86"/>
  <c r="BO86"/>
  <c r="BN86"/>
  <c r="BK86"/>
  <c r="BJ86"/>
  <c r="BI86"/>
  <c r="BG86"/>
  <c r="BB86"/>
  <c r="AY86"/>
  <c r="AT86"/>
  <c r="AQ86"/>
  <c r="AF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6"/>
  <c r="BR43"/>
  <c r="BQ43"/>
  <c r="BP43"/>
  <c r="BO43"/>
  <c r="BN43"/>
  <c r="BK43"/>
  <c r="BJ43"/>
  <c r="BI43"/>
  <c r="BG43"/>
  <c r="BB43"/>
  <c r="AY43"/>
  <c r="AT43"/>
  <c r="AQ43"/>
  <c r="AF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BR28"/>
  <c r="BQ28"/>
  <c r="BP28"/>
  <c r="BO28"/>
  <c r="BN28"/>
  <c r="BK28"/>
  <c r="BJ28"/>
  <c r="BI28"/>
  <c r="BG28"/>
  <c r="BB28"/>
  <c r="AY28"/>
  <c r="AT28"/>
  <c r="AQ28"/>
  <c r="AF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BR100"/>
  <c r="BQ100"/>
  <c r="BP100"/>
  <c r="BO100"/>
  <c r="BN100"/>
  <c r="BK100"/>
  <c r="BJ100"/>
  <c r="BI100"/>
  <c r="BG100"/>
  <c r="BB100"/>
  <c r="AY100"/>
  <c r="AT100"/>
  <c r="AQ100"/>
  <c r="AF100"/>
  <c r="AD100"/>
  <c r="AC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D100"/>
  <c r="BR55"/>
  <c r="BQ55"/>
  <c r="BP55"/>
  <c r="BO55"/>
  <c r="BN55"/>
  <c r="BK55"/>
  <c r="BJ55"/>
  <c r="BI55"/>
  <c r="BG55"/>
  <c r="BB55"/>
  <c r="AY55"/>
  <c r="AT55"/>
  <c r="AQ55"/>
  <c r="AF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BR123"/>
  <c r="BQ123"/>
  <c r="BP123"/>
  <c r="BO123"/>
  <c r="BN123"/>
  <c r="BK123"/>
  <c r="BJ123"/>
  <c r="BI123"/>
  <c r="BG123"/>
  <c r="BB123"/>
  <c r="AY123"/>
  <c r="AT123"/>
  <c r="AQ123"/>
  <c r="AF123"/>
  <c r="AD123"/>
  <c r="AC123"/>
  <c r="AB123"/>
  <c r="AA123"/>
  <c r="Z123"/>
  <c r="Y123"/>
  <c r="X123"/>
  <c r="W123"/>
  <c r="U123"/>
  <c r="T123"/>
  <c r="S123"/>
  <c r="R123"/>
  <c r="Q123"/>
  <c r="P123"/>
  <c r="O123"/>
  <c r="N123"/>
  <c r="M123"/>
  <c r="L123"/>
  <c r="K123"/>
  <c r="J123"/>
  <c r="I123"/>
  <c r="H123"/>
  <c r="G123"/>
  <c r="F123"/>
  <c r="E123"/>
  <c r="D123"/>
  <c r="BR99"/>
  <c r="BQ99"/>
  <c r="BP99"/>
  <c r="BO99"/>
  <c r="BN99"/>
  <c r="BK99"/>
  <c r="BJ99"/>
  <c r="BI99"/>
  <c r="BG99"/>
  <c r="BB99"/>
  <c r="AY99"/>
  <c r="AT99"/>
  <c r="AQ99"/>
  <c r="AF99"/>
  <c r="AD99"/>
  <c r="AC99"/>
  <c r="AB99"/>
  <c r="AA99"/>
  <c r="Z99"/>
  <c r="Y99"/>
  <c r="X99"/>
  <c r="W99"/>
  <c r="U99"/>
  <c r="T99"/>
  <c r="S99"/>
  <c r="R99"/>
  <c r="Q99"/>
  <c r="P99"/>
  <c r="O99"/>
  <c r="N99"/>
  <c r="M99"/>
  <c r="L99"/>
  <c r="K99"/>
  <c r="J99"/>
  <c r="I99"/>
  <c r="H99"/>
  <c r="G99"/>
  <c r="F99"/>
  <c r="E99"/>
  <c r="D99"/>
  <c r="BR41"/>
  <c r="BQ41"/>
  <c r="BP41"/>
  <c r="BO41"/>
  <c r="BN41"/>
  <c r="BK41"/>
  <c r="BJ41"/>
  <c r="BI41"/>
  <c r="BG41"/>
  <c r="BB41"/>
  <c r="AY41"/>
  <c r="AT41"/>
  <c r="AQ41"/>
  <c r="AF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BR89"/>
  <c r="BQ89"/>
  <c r="BP89"/>
  <c r="BO89"/>
  <c r="BN89"/>
  <c r="BK89"/>
  <c r="BJ89"/>
  <c r="BI89"/>
  <c r="BG89"/>
  <c r="BB89"/>
  <c r="AY89"/>
  <c r="AT89"/>
  <c r="AQ89"/>
  <c r="AF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BR17"/>
  <c r="BQ17"/>
  <c r="BP17"/>
  <c r="BO17"/>
  <c r="BN17"/>
  <c r="BK17"/>
  <c r="BJ17"/>
  <c r="BI17"/>
  <c r="BG17"/>
  <c r="BB17"/>
  <c r="AY17"/>
  <c r="AT17"/>
  <c r="AQ17"/>
  <c r="AF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BR58"/>
  <c r="BQ58"/>
  <c r="BP58"/>
  <c r="BO58"/>
  <c r="BN58"/>
  <c r="BK58"/>
  <c r="BJ58"/>
  <c r="BI58"/>
  <c r="BG58"/>
  <c r="BB58"/>
  <c r="AY58"/>
  <c r="AT58"/>
  <c r="AQ58"/>
  <c r="AF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BR59"/>
  <c r="BQ59"/>
  <c r="BP59"/>
  <c r="BO59"/>
  <c r="BN59"/>
  <c r="BK59"/>
  <c r="BJ59"/>
  <c r="BI59"/>
  <c r="BG59"/>
  <c r="BB59"/>
  <c r="AY59"/>
  <c r="AT59"/>
  <c r="AQ59"/>
  <c r="AF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BR21"/>
  <c r="BQ21"/>
  <c r="BP21"/>
  <c r="BO21"/>
  <c r="BN21"/>
  <c r="BK21"/>
  <c r="BJ21"/>
  <c r="BI21"/>
  <c r="BG21"/>
  <c r="BB21"/>
  <c r="AY21"/>
  <c r="AT21"/>
  <c r="AQ21"/>
  <c r="AF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BR45"/>
  <c r="BQ45"/>
  <c r="BP45"/>
  <c r="BO45"/>
  <c r="BN45"/>
  <c r="BK45"/>
  <c r="BJ45"/>
  <c r="BI45"/>
  <c r="BG45"/>
  <c r="BB45"/>
  <c r="AY45"/>
  <c r="AT45"/>
  <c r="AQ45"/>
  <c r="AF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BR128"/>
  <c r="BQ128"/>
  <c r="BP128"/>
  <c r="BO128"/>
  <c r="BN128"/>
  <c r="BK128"/>
  <c r="BJ128"/>
  <c r="BI128"/>
  <c r="BG128"/>
  <c r="BB128"/>
  <c r="AY128"/>
  <c r="AT128"/>
  <c r="AQ128"/>
  <c r="AF128"/>
  <c r="AD128"/>
  <c r="AC128"/>
  <c r="AB128"/>
  <c r="AA128"/>
  <c r="Z128"/>
  <c r="Y128"/>
  <c r="X128"/>
  <c r="W128"/>
  <c r="U128"/>
  <c r="T128"/>
  <c r="S128"/>
  <c r="R128"/>
  <c r="Q128"/>
  <c r="P128"/>
  <c r="O128"/>
  <c r="N128"/>
  <c r="M128"/>
  <c r="L128"/>
  <c r="K128"/>
  <c r="J128"/>
  <c r="I128"/>
  <c r="H128"/>
  <c r="G128"/>
  <c r="F128"/>
  <c r="E128"/>
  <c r="D128"/>
  <c r="BR109"/>
  <c r="BQ109"/>
  <c r="BP109"/>
  <c r="BO109"/>
  <c r="BN109"/>
  <c r="BK109"/>
  <c r="BJ109"/>
  <c r="BI109"/>
  <c r="BG109"/>
  <c r="BB109"/>
  <c r="AY109"/>
  <c r="AT109"/>
  <c r="AQ109"/>
  <c r="AF109"/>
  <c r="AD109"/>
  <c r="AC109"/>
  <c r="AB109"/>
  <c r="AA109"/>
  <c r="Z109"/>
  <c r="Y109"/>
  <c r="X109"/>
  <c r="W109"/>
  <c r="V109"/>
  <c r="U109"/>
  <c r="T109"/>
  <c r="S109"/>
  <c r="R109"/>
  <c r="Q109"/>
  <c r="P109"/>
  <c r="O109"/>
  <c r="N109"/>
  <c r="M109"/>
  <c r="L109"/>
  <c r="K109"/>
  <c r="J109"/>
  <c r="I109"/>
  <c r="H109"/>
  <c r="G109"/>
  <c r="F109"/>
  <c r="E109"/>
  <c r="D109"/>
  <c r="BR120"/>
  <c r="BQ120"/>
  <c r="BP120"/>
  <c r="BO120"/>
  <c r="BN120"/>
  <c r="BK120"/>
  <c r="BJ120"/>
  <c r="BI120"/>
  <c r="BG120"/>
  <c r="BB120"/>
  <c r="AY120"/>
  <c r="AT120"/>
  <c r="AQ120"/>
  <c r="AF120"/>
  <c r="AD120"/>
  <c r="AC120"/>
  <c r="AB120"/>
  <c r="AA120"/>
  <c r="Z120"/>
  <c r="Y120"/>
  <c r="X120"/>
  <c r="W120"/>
  <c r="V120"/>
  <c r="U120"/>
  <c r="T120"/>
  <c r="S120"/>
  <c r="R120"/>
  <c r="Q120"/>
  <c r="P120"/>
  <c r="O120"/>
  <c r="N120"/>
  <c r="M120"/>
  <c r="L120"/>
  <c r="K120"/>
  <c r="J120"/>
  <c r="I120"/>
  <c r="H120"/>
  <c r="G120"/>
  <c r="F120"/>
  <c r="E120"/>
  <c r="D120"/>
  <c r="BR84"/>
  <c r="BQ84"/>
  <c r="BP84"/>
  <c r="BO84"/>
  <c r="BN84"/>
  <c r="BK84"/>
  <c r="BJ84"/>
  <c r="BI84"/>
  <c r="BG84"/>
  <c r="BB84"/>
  <c r="AY84"/>
  <c r="AT84"/>
  <c r="AQ84"/>
  <c r="AF84"/>
  <c r="AD84"/>
  <c r="AC84"/>
  <c r="AB84"/>
  <c r="AA84"/>
  <c r="Z84"/>
  <c r="Y84"/>
  <c r="X84"/>
  <c r="W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BR115"/>
  <c r="BQ115"/>
  <c r="BP115"/>
  <c r="BO115"/>
  <c r="BN115"/>
  <c r="BK115"/>
  <c r="BJ115"/>
  <c r="BI115"/>
  <c r="BG115"/>
  <c r="BB115"/>
  <c r="AY115"/>
  <c r="AT115"/>
  <c r="AQ115"/>
  <c r="AF115"/>
  <c r="AD115"/>
  <c r="AC115"/>
  <c r="AB115"/>
  <c r="AA115"/>
  <c r="Z115"/>
  <c r="Y115"/>
  <c r="X115"/>
  <c r="W115"/>
  <c r="U115"/>
  <c r="T115"/>
  <c r="S115"/>
  <c r="R115"/>
  <c r="Q115"/>
  <c r="P115"/>
  <c r="O115"/>
  <c r="N115"/>
  <c r="M115"/>
  <c r="L115"/>
  <c r="K115"/>
  <c r="J115"/>
  <c r="I115"/>
  <c r="H115"/>
  <c r="G115"/>
  <c r="F115"/>
  <c r="E115"/>
  <c r="D115"/>
  <c r="BR81"/>
  <c r="BQ81"/>
  <c r="BP81"/>
  <c r="BO81"/>
  <c r="BN81"/>
  <c r="BK81"/>
  <c r="BJ81"/>
  <c r="BI81"/>
  <c r="BG81"/>
  <c r="BB81"/>
  <c r="AY81"/>
  <c r="AT81"/>
  <c r="AQ81"/>
  <c r="AF81"/>
  <c r="AD81"/>
  <c r="AC81"/>
  <c r="AB81"/>
  <c r="AA81"/>
  <c r="Z81"/>
  <c r="Y81"/>
  <c r="X81"/>
  <c r="W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BR75"/>
  <c r="BQ75"/>
  <c r="BP75"/>
  <c r="BO75"/>
  <c r="BN75"/>
  <c r="BK75"/>
  <c r="BJ75"/>
  <c r="BI75"/>
  <c r="BG75"/>
  <c r="BB75"/>
  <c r="AY75"/>
  <c r="AT75"/>
  <c r="AQ75"/>
  <c r="AF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BR112"/>
  <c r="BQ112"/>
  <c r="BP112"/>
  <c r="BO112"/>
  <c r="BN112"/>
  <c r="BK112"/>
  <c r="BJ112"/>
  <c r="BI112"/>
  <c r="BG112"/>
  <c r="BB112"/>
  <c r="AY112"/>
  <c r="AT112"/>
  <c r="AQ112"/>
  <c r="AF112"/>
  <c r="AD112"/>
  <c r="AC112"/>
  <c r="AB112"/>
  <c r="AA112"/>
  <c r="Z112"/>
  <c r="Y112"/>
  <c r="X112"/>
  <c r="W112"/>
  <c r="V112"/>
  <c r="U112"/>
  <c r="T112"/>
  <c r="S112"/>
  <c r="R112"/>
  <c r="Q112"/>
  <c r="P112"/>
  <c r="O112"/>
  <c r="N112"/>
  <c r="M112"/>
  <c r="L112"/>
  <c r="K112"/>
  <c r="J112"/>
  <c r="I112"/>
  <c r="H112"/>
  <c r="G112"/>
  <c r="F112"/>
  <c r="E112"/>
  <c r="D112"/>
  <c r="BR125"/>
  <c r="BQ125"/>
  <c r="BP125"/>
  <c r="BO125"/>
  <c r="BN125"/>
  <c r="BK125"/>
  <c r="BJ125"/>
  <c r="BI125"/>
  <c r="BG125"/>
  <c r="BB125"/>
  <c r="AY125"/>
  <c r="AT125"/>
  <c r="AQ125"/>
  <c r="AF125"/>
  <c r="AD125"/>
  <c r="AC125"/>
  <c r="AB125"/>
  <c r="AA125"/>
  <c r="Z125"/>
  <c r="Y125"/>
  <c r="X125"/>
  <c r="W125"/>
  <c r="V125"/>
  <c r="U125"/>
  <c r="T125"/>
  <c r="S125"/>
  <c r="R125"/>
  <c r="Q125"/>
  <c r="P125"/>
  <c r="O125"/>
  <c r="N125"/>
  <c r="M125"/>
  <c r="L125"/>
  <c r="K125"/>
  <c r="J125"/>
  <c r="I125"/>
  <c r="H125"/>
  <c r="G125"/>
  <c r="F125"/>
  <c r="E125"/>
  <c r="D125"/>
  <c r="BR130"/>
  <c r="BQ130"/>
  <c r="BP130"/>
  <c r="BO130"/>
  <c r="BN130"/>
  <c r="BK130"/>
  <c r="BJ130"/>
  <c r="BI130"/>
  <c r="BG130"/>
  <c r="BB130"/>
  <c r="AY130"/>
  <c r="AT130"/>
  <c r="AQ130"/>
  <c r="AF130"/>
  <c r="AD130"/>
  <c r="AC130"/>
  <c r="AB130"/>
  <c r="AA130"/>
  <c r="Z130"/>
  <c r="Y130"/>
  <c r="X130"/>
  <c r="W130"/>
  <c r="U130"/>
  <c r="T130"/>
  <c r="S130"/>
  <c r="R130"/>
  <c r="Q130"/>
  <c r="P130"/>
  <c r="O130"/>
  <c r="N130"/>
  <c r="M130"/>
  <c r="L130"/>
  <c r="K130"/>
  <c r="J130"/>
  <c r="I130"/>
  <c r="H130"/>
  <c r="G130"/>
  <c r="F130"/>
  <c r="E130"/>
  <c r="D130"/>
  <c r="BR25"/>
  <c r="BQ25"/>
  <c r="BP25"/>
  <c r="BO25"/>
  <c r="BN25"/>
  <c r="BK25"/>
  <c r="BJ25"/>
  <c r="BI25"/>
  <c r="BG25"/>
  <c r="BB25"/>
  <c r="AY25"/>
  <c r="AT25"/>
  <c r="AQ25"/>
  <c r="AF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BR35"/>
  <c r="BQ35"/>
  <c r="BP35"/>
  <c r="BO35"/>
  <c r="BN35"/>
  <c r="BK35"/>
  <c r="BJ35"/>
  <c r="BI35"/>
  <c r="BG35"/>
  <c r="BB35"/>
  <c r="AY35"/>
  <c r="AT35"/>
  <c r="AQ35"/>
  <c r="AF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BR97"/>
  <c r="BQ97"/>
  <c r="BP97"/>
  <c r="BO97"/>
  <c r="BN97"/>
  <c r="BK97"/>
  <c r="BJ97"/>
  <c r="BI97"/>
  <c r="BG97"/>
  <c r="BB97"/>
  <c r="AY97"/>
  <c r="AT97"/>
  <c r="AQ97"/>
  <c r="AF97"/>
  <c r="AD97"/>
  <c r="AC97"/>
  <c r="AB97"/>
  <c r="AA97"/>
  <c r="Z97"/>
  <c r="Y97"/>
  <c r="X97"/>
  <c r="W97"/>
  <c r="U97"/>
  <c r="T97"/>
  <c r="S97"/>
  <c r="R97"/>
  <c r="Q97"/>
  <c r="P97"/>
  <c r="O97"/>
  <c r="N97"/>
  <c r="M97"/>
  <c r="L97"/>
  <c r="K97"/>
  <c r="J97"/>
  <c r="I97"/>
  <c r="H97"/>
  <c r="G97"/>
  <c r="F97"/>
  <c r="E97"/>
  <c r="D97"/>
  <c r="BR108"/>
  <c r="BQ108"/>
  <c r="BP108"/>
  <c r="BO108"/>
  <c r="BN108"/>
  <c r="BK108"/>
  <c r="BJ108"/>
  <c r="BI108"/>
  <c r="BG108"/>
  <c r="BB108"/>
  <c r="AY108"/>
  <c r="AT108"/>
  <c r="AQ108"/>
  <c r="AF108"/>
  <c r="AD108"/>
  <c r="AC108"/>
  <c r="AB108"/>
  <c r="AA108"/>
  <c r="Z108"/>
  <c r="Y108"/>
  <c r="X108"/>
  <c r="W108"/>
  <c r="U108"/>
  <c r="T108"/>
  <c r="S108"/>
  <c r="R108"/>
  <c r="Q108"/>
  <c r="P108"/>
  <c r="O108"/>
  <c r="N108"/>
  <c r="M108"/>
  <c r="L108"/>
  <c r="K108"/>
  <c r="J108"/>
  <c r="I108"/>
  <c r="H108"/>
  <c r="G108"/>
  <c r="F108"/>
  <c r="E108"/>
  <c r="D108"/>
  <c r="BR80"/>
  <c r="BQ80"/>
  <c r="BP80"/>
  <c r="BO80"/>
  <c r="BN80"/>
  <c r="BK80"/>
  <c r="BJ80"/>
  <c r="BI80"/>
  <c r="BG80"/>
  <c r="BB80"/>
  <c r="AY80"/>
  <c r="AT80"/>
  <c r="AQ80"/>
  <c r="AF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BR50"/>
  <c r="BQ50"/>
  <c r="BP50"/>
  <c r="BO50"/>
  <c r="BN50"/>
  <c r="BK50"/>
  <c r="BJ50"/>
  <c r="BI50"/>
  <c r="BG50"/>
  <c r="BB50"/>
  <c r="AY50"/>
  <c r="AT50"/>
  <c r="AQ50"/>
  <c r="AF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BR122"/>
  <c r="BQ122"/>
  <c r="BP122"/>
  <c r="BO122"/>
  <c r="BN122"/>
  <c r="BK122"/>
  <c r="BJ122"/>
  <c r="BI122"/>
  <c r="BG122"/>
  <c r="BB122"/>
  <c r="AY122"/>
  <c r="AT122"/>
  <c r="AQ122"/>
  <c r="AF122"/>
  <c r="AD122"/>
  <c r="AC122"/>
  <c r="AB122"/>
  <c r="AA122"/>
  <c r="Z122"/>
  <c r="Y122"/>
  <c r="X122"/>
  <c r="W122"/>
  <c r="V122"/>
  <c r="U122"/>
  <c r="T122"/>
  <c r="S122"/>
  <c r="R122"/>
  <c r="Q122"/>
  <c r="P122"/>
  <c r="O122"/>
  <c r="N122"/>
  <c r="M122"/>
  <c r="L122"/>
  <c r="K122"/>
  <c r="J122"/>
  <c r="I122"/>
  <c r="H122"/>
  <c r="G122"/>
  <c r="F122"/>
  <c r="E122"/>
  <c r="D122"/>
  <c r="BR13"/>
  <c r="BQ13"/>
  <c r="BP13"/>
  <c r="BO13"/>
  <c r="BN13"/>
  <c r="BK13"/>
  <c r="BJ13"/>
  <c r="BI13"/>
  <c r="BG13"/>
  <c r="BB13"/>
  <c r="AY13"/>
  <c r="AT13"/>
  <c r="AQ13"/>
  <c r="AF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BR87"/>
  <c r="BQ87"/>
  <c r="BP87"/>
  <c r="BO87"/>
  <c r="BN87"/>
  <c r="BK87"/>
  <c r="BJ87"/>
  <c r="BI87"/>
  <c r="BG87"/>
  <c r="BB87"/>
  <c r="AY87"/>
  <c r="AT87"/>
  <c r="AQ87"/>
  <c r="AF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D87"/>
  <c r="BR24"/>
  <c r="BQ24"/>
  <c r="BP24"/>
  <c r="BO24"/>
  <c r="BN24"/>
  <c r="BK24"/>
  <c r="BJ24"/>
  <c r="BI24"/>
  <c r="BG24"/>
  <c r="BB24"/>
  <c r="AY24"/>
  <c r="AT24"/>
  <c r="AQ24"/>
  <c r="AF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BR36"/>
  <c r="BQ36"/>
  <c r="BP36"/>
  <c r="BO36"/>
  <c r="BN36"/>
  <c r="BK36"/>
  <c r="BJ36"/>
  <c r="BI36"/>
  <c r="BG36"/>
  <c r="BB36"/>
  <c r="AY36"/>
  <c r="AT36"/>
  <c r="AQ36"/>
  <c r="AF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BR56"/>
  <c r="BQ56"/>
  <c r="BP56"/>
  <c r="BO56"/>
  <c r="BN56"/>
  <c r="BK56"/>
  <c r="BJ56"/>
  <c r="BI56"/>
  <c r="BG56"/>
  <c r="BB56"/>
  <c r="AY56"/>
  <c r="AT56"/>
  <c r="AQ56"/>
  <c r="AF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BR124"/>
  <c r="BQ124"/>
  <c r="BP124"/>
  <c r="BO124"/>
  <c r="BN124"/>
  <c r="BK124"/>
  <c r="BJ124"/>
  <c r="BI124"/>
  <c r="BG124"/>
  <c r="BB124"/>
  <c r="AY124"/>
  <c r="AT124"/>
  <c r="AQ124"/>
  <c r="AF124"/>
  <c r="AC124"/>
  <c r="AB124"/>
  <c r="AA124"/>
  <c r="Z124"/>
  <c r="Y124"/>
  <c r="X124"/>
  <c r="W124"/>
  <c r="U124"/>
  <c r="T124"/>
  <c r="S124"/>
  <c r="R124"/>
  <c r="Q124"/>
  <c r="P124"/>
  <c r="O124"/>
  <c r="N124"/>
  <c r="M124"/>
  <c r="L124"/>
  <c r="K124"/>
  <c r="J124"/>
  <c r="I124"/>
  <c r="H124"/>
  <c r="G124"/>
  <c r="F124"/>
  <c r="E124"/>
  <c r="D124"/>
  <c r="BR20"/>
  <c r="BQ20"/>
  <c r="BP20"/>
  <c r="BO20"/>
  <c r="BN20"/>
  <c r="BK20"/>
  <c r="BJ20"/>
  <c r="BI20"/>
  <c r="BG20"/>
  <c r="BB20"/>
  <c r="AY20"/>
  <c r="AT20"/>
  <c r="AQ20"/>
  <c r="AF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BR62"/>
  <c r="BQ62"/>
  <c r="BP62"/>
  <c r="BO62"/>
  <c r="BN62"/>
  <c r="BK62"/>
  <c r="BJ62"/>
  <c r="BI62"/>
  <c r="BG62"/>
  <c r="BB62"/>
  <c r="AY62"/>
  <c r="AT62"/>
  <c r="AQ62"/>
  <c r="AF62"/>
  <c r="AD62"/>
  <c r="AC62"/>
  <c r="AB62"/>
  <c r="AA62"/>
  <c r="Z62"/>
  <c r="Y62"/>
  <c r="X62"/>
  <c r="W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BR119"/>
  <c r="BQ119"/>
  <c r="BP119"/>
  <c r="BO119"/>
  <c r="BN119"/>
  <c r="BK119"/>
  <c r="BJ119"/>
  <c r="BI119"/>
  <c r="BG119"/>
  <c r="BB119"/>
  <c r="AY119"/>
  <c r="AT119"/>
  <c r="AQ119"/>
  <c r="AF119"/>
  <c r="AD119"/>
  <c r="AC119"/>
  <c r="AB119"/>
  <c r="AA119"/>
  <c r="Z119"/>
  <c r="Y119"/>
  <c r="X119"/>
  <c r="W119"/>
  <c r="U119"/>
  <c r="T119"/>
  <c r="S119"/>
  <c r="R119"/>
  <c r="Q119"/>
  <c r="P119"/>
  <c r="O119"/>
  <c r="N119"/>
  <c r="M119"/>
  <c r="L119"/>
  <c r="K119"/>
  <c r="J119"/>
  <c r="I119"/>
  <c r="H119"/>
  <c r="G119"/>
  <c r="F119"/>
  <c r="E119"/>
  <c r="D119"/>
  <c r="BR92"/>
  <c r="BQ92"/>
  <c r="BP92"/>
  <c r="BO92"/>
  <c r="BN92"/>
  <c r="BK92"/>
  <c r="BJ92"/>
  <c r="BI92"/>
  <c r="BG92"/>
  <c r="BB92"/>
  <c r="AY92"/>
  <c r="AT92"/>
  <c r="AQ92"/>
  <c r="AF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BR34"/>
  <c r="BQ34"/>
  <c r="BP34"/>
  <c r="BO34"/>
  <c r="BN34"/>
  <c r="BK34"/>
  <c r="BJ34"/>
  <c r="BI34"/>
  <c r="BG34"/>
  <c r="BB34"/>
  <c r="AY34"/>
  <c r="AT34"/>
  <c r="AQ34"/>
  <c r="AF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BR54"/>
  <c r="BQ54"/>
  <c r="BP54"/>
  <c r="BO54"/>
  <c r="BN54"/>
  <c r="BK54"/>
  <c r="BJ54"/>
  <c r="BI54"/>
  <c r="BG54"/>
  <c r="BB54"/>
  <c r="AY54"/>
  <c r="AT54"/>
  <c r="AQ54"/>
  <c r="AF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BR117"/>
  <c r="BQ117"/>
  <c r="BP117"/>
  <c r="BO117"/>
  <c r="BN117"/>
  <c r="BK117"/>
  <c r="BJ117"/>
  <c r="BI117"/>
  <c r="BG117"/>
  <c r="BB117"/>
  <c r="AY117"/>
  <c r="AT117"/>
  <c r="AQ117"/>
  <c r="AF117"/>
  <c r="AD117"/>
  <c r="AC117"/>
  <c r="AB117"/>
  <c r="AA117"/>
  <c r="Z117"/>
  <c r="Y117"/>
  <c r="X117"/>
  <c r="W117"/>
  <c r="U117"/>
  <c r="T117"/>
  <c r="S117"/>
  <c r="R117"/>
  <c r="Q117"/>
  <c r="P117"/>
  <c r="O117"/>
  <c r="N117"/>
  <c r="M117"/>
  <c r="L117"/>
  <c r="K117"/>
  <c r="J117"/>
  <c r="I117"/>
  <c r="H117"/>
  <c r="G117"/>
  <c r="F117"/>
  <c r="E117"/>
  <c r="D117"/>
  <c r="BR105"/>
  <c r="BQ105"/>
  <c r="BP105"/>
  <c r="BO105"/>
  <c r="BN105"/>
  <c r="BK105"/>
  <c r="BJ105"/>
  <c r="BI105"/>
  <c r="BG105"/>
  <c r="BB105"/>
  <c r="AY105"/>
  <c r="AT105"/>
  <c r="AS105"/>
  <c r="AQ105"/>
  <c r="AF105"/>
  <c r="AD105"/>
  <c r="AC105"/>
  <c r="AB105"/>
  <c r="AA105"/>
  <c r="Z105"/>
  <c r="Y105"/>
  <c r="X105"/>
  <c r="W105"/>
  <c r="V105"/>
  <c r="U105"/>
  <c r="T105"/>
  <c r="S105"/>
  <c r="R105"/>
  <c r="Q105"/>
  <c r="P105"/>
  <c r="O105"/>
  <c r="N105"/>
  <c r="M105"/>
  <c r="L105"/>
  <c r="K105"/>
  <c r="J105"/>
  <c r="I105"/>
  <c r="H105"/>
  <c r="G105"/>
  <c r="F105"/>
  <c r="E105"/>
  <c r="D105"/>
  <c r="BQ121"/>
  <c r="BP121"/>
  <c r="BO121"/>
  <c r="BN121"/>
  <c r="BK121"/>
  <c r="BJ121"/>
  <c r="BI121"/>
  <c r="BG121"/>
  <c r="BB121"/>
  <c r="AY121"/>
  <c r="AT121"/>
  <c r="AQ121"/>
  <c r="AF121"/>
  <c r="AD121"/>
  <c r="AC121"/>
  <c r="AB121"/>
  <c r="AA121"/>
  <c r="Z121"/>
  <c r="Y121"/>
  <c r="X121"/>
  <c r="W121"/>
  <c r="V121"/>
  <c r="U121"/>
  <c r="T121"/>
  <c r="S121"/>
  <c r="R121"/>
  <c r="Q121"/>
  <c r="P121"/>
  <c r="O121"/>
  <c r="N121"/>
  <c r="M121"/>
  <c r="L121"/>
  <c r="K121"/>
  <c r="J121"/>
  <c r="I121"/>
  <c r="H121"/>
  <c r="G121"/>
  <c r="F121"/>
  <c r="E121"/>
  <c r="D121"/>
  <c r="AF11" i="2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AF49"/>
  <c r="AF50"/>
  <c r="AF51"/>
  <c r="AF52"/>
  <c r="AF53"/>
  <c r="AF54"/>
  <c r="AF55"/>
  <c r="AF56"/>
  <c r="AF57"/>
  <c r="AF58"/>
  <c r="AF59"/>
  <c r="AF60"/>
  <c r="AF61"/>
  <c r="AF62"/>
  <c r="AF63"/>
  <c r="AF64"/>
  <c r="AF65"/>
  <c r="AF66"/>
  <c r="AF67"/>
  <c r="AF68"/>
  <c r="AF69"/>
  <c r="AF70"/>
  <c r="AF71"/>
  <c r="AF72"/>
  <c r="AF73"/>
  <c r="AF74"/>
  <c r="AF75"/>
  <c r="AF76"/>
  <c r="AF77"/>
  <c r="AF78"/>
  <c r="AF79"/>
  <c r="AF80"/>
  <c r="AF81"/>
  <c r="AF82"/>
  <c r="AF83"/>
  <c r="AF84"/>
  <c r="AF85"/>
  <c r="AF86"/>
  <c r="AF87"/>
  <c r="AF88"/>
  <c r="AF89"/>
  <c r="AF90"/>
  <c r="AF91"/>
  <c r="AF92"/>
  <c r="AF93"/>
  <c r="AF94"/>
  <c r="AF95"/>
  <c r="AF96"/>
  <c r="AF97"/>
  <c r="AF98"/>
  <c r="AF99"/>
  <c r="AF100"/>
  <c r="AF101"/>
  <c r="AF102"/>
  <c r="AF103"/>
  <c r="AF104"/>
  <c r="AF105"/>
  <c r="AF106"/>
  <c r="AF107"/>
  <c r="AF108"/>
  <c r="AF109"/>
  <c r="AF110"/>
  <c r="AF111"/>
  <c r="AF112"/>
  <c r="AF113"/>
  <c r="AF114"/>
  <c r="AF115"/>
  <c r="AF116"/>
  <c r="AF117"/>
  <c r="AF118"/>
  <c r="AF119"/>
  <c r="AF120"/>
  <c r="AF121"/>
  <c r="AF122"/>
  <c r="AF123"/>
  <c r="AF124"/>
  <c r="AF125"/>
  <c r="AF126"/>
  <c r="AF127"/>
  <c r="AF128"/>
  <c r="AF129"/>
  <c r="AF130"/>
  <c r="AF10"/>
  <c r="W11" l="1"/>
  <c r="X11"/>
  <c r="Y11"/>
  <c r="Z11"/>
  <c r="AA11"/>
  <c r="AB11"/>
  <c r="AC11"/>
  <c r="AD11"/>
  <c r="W12"/>
  <c r="X12"/>
  <c r="Y12"/>
  <c r="Z12"/>
  <c r="AA12"/>
  <c r="AB12"/>
  <c r="AC12"/>
  <c r="AD12"/>
  <c r="W13"/>
  <c r="X13"/>
  <c r="Y13"/>
  <c r="Z13"/>
  <c r="AA13"/>
  <c r="AB13"/>
  <c r="AC13"/>
  <c r="AD13"/>
  <c r="W14"/>
  <c r="X14"/>
  <c r="Y14"/>
  <c r="Z14"/>
  <c r="AA14"/>
  <c r="AB14"/>
  <c r="AC14"/>
  <c r="AD14"/>
  <c r="W15"/>
  <c r="X15"/>
  <c r="Y15"/>
  <c r="Z15"/>
  <c r="AA15"/>
  <c r="AB15"/>
  <c r="AC15"/>
  <c r="AD15"/>
  <c r="W16"/>
  <c r="X16"/>
  <c r="Y16"/>
  <c r="Z16"/>
  <c r="AA16"/>
  <c r="AB16"/>
  <c r="AC16"/>
  <c r="AD16"/>
  <c r="W17"/>
  <c r="X17"/>
  <c r="Y17"/>
  <c r="Z17"/>
  <c r="AA17"/>
  <c r="AB17"/>
  <c r="AC17"/>
  <c r="AD17"/>
  <c r="W18"/>
  <c r="X18"/>
  <c r="Y18"/>
  <c r="Z18"/>
  <c r="AA18"/>
  <c r="AB18"/>
  <c r="AC18"/>
  <c r="AD18"/>
  <c r="W19"/>
  <c r="X19"/>
  <c r="Y19"/>
  <c r="Z19"/>
  <c r="AA19"/>
  <c r="AB19"/>
  <c r="AC19"/>
  <c r="AD19"/>
  <c r="W20"/>
  <c r="X20"/>
  <c r="Y20"/>
  <c r="Z20"/>
  <c r="AA20"/>
  <c r="AB20"/>
  <c r="AC20"/>
  <c r="AD20"/>
  <c r="W21"/>
  <c r="X21"/>
  <c r="Y21"/>
  <c r="Z21"/>
  <c r="AA21"/>
  <c r="AB21"/>
  <c r="AC21"/>
  <c r="AD21"/>
  <c r="W22"/>
  <c r="X22"/>
  <c r="Y22"/>
  <c r="Z22"/>
  <c r="AA22"/>
  <c r="AB22"/>
  <c r="AC22"/>
  <c r="AD22"/>
  <c r="W23"/>
  <c r="X23"/>
  <c r="Y23"/>
  <c r="Z23"/>
  <c r="AA23"/>
  <c r="AB23"/>
  <c r="AC23"/>
  <c r="AD23"/>
  <c r="W24"/>
  <c r="X24"/>
  <c r="Y24"/>
  <c r="Z24"/>
  <c r="AA24"/>
  <c r="AB24"/>
  <c r="AC24"/>
  <c r="AD24"/>
  <c r="W25"/>
  <c r="X25"/>
  <c r="Y25"/>
  <c r="Z25"/>
  <c r="AA25"/>
  <c r="AB25"/>
  <c r="AC25"/>
  <c r="AD25"/>
  <c r="W26"/>
  <c r="X26"/>
  <c r="Y26"/>
  <c r="Z26"/>
  <c r="AA26"/>
  <c r="AB26"/>
  <c r="AC26"/>
  <c r="AD26"/>
  <c r="W27"/>
  <c r="X27"/>
  <c r="Y27"/>
  <c r="Z27"/>
  <c r="AA27"/>
  <c r="AB27"/>
  <c r="AC27"/>
  <c r="AD27"/>
  <c r="W28"/>
  <c r="X28"/>
  <c r="Y28"/>
  <c r="Z28"/>
  <c r="AA28"/>
  <c r="AB28"/>
  <c r="AC28"/>
  <c r="AD28"/>
  <c r="W29"/>
  <c r="X29"/>
  <c r="Y29"/>
  <c r="Z29"/>
  <c r="AA29"/>
  <c r="AB29"/>
  <c r="AC29"/>
  <c r="AD29"/>
  <c r="W30"/>
  <c r="X30"/>
  <c r="Y30"/>
  <c r="Z30"/>
  <c r="AA30"/>
  <c r="AB30"/>
  <c r="AC30"/>
  <c r="AD30"/>
  <c r="W31"/>
  <c r="X31"/>
  <c r="Y31"/>
  <c r="Z31"/>
  <c r="AA31"/>
  <c r="AB31"/>
  <c r="AC31"/>
  <c r="AD31"/>
  <c r="W32"/>
  <c r="X32"/>
  <c r="Y32"/>
  <c r="Z32"/>
  <c r="AA32"/>
  <c r="AB32"/>
  <c r="AC32"/>
  <c r="AD32"/>
  <c r="W33"/>
  <c r="X33"/>
  <c r="Y33"/>
  <c r="Z33"/>
  <c r="AA33"/>
  <c r="AB33"/>
  <c r="AC33"/>
  <c r="AD33"/>
  <c r="W34"/>
  <c r="X34"/>
  <c r="Y34"/>
  <c r="Z34"/>
  <c r="AA34"/>
  <c r="AB34"/>
  <c r="AC34"/>
  <c r="AD34"/>
  <c r="W35"/>
  <c r="X35"/>
  <c r="Y35"/>
  <c r="Z35"/>
  <c r="AA35"/>
  <c r="AB35"/>
  <c r="AC35"/>
  <c r="AD35"/>
  <c r="W36"/>
  <c r="X36"/>
  <c r="Y36"/>
  <c r="Z36"/>
  <c r="AA36"/>
  <c r="AB36"/>
  <c r="AC36"/>
  <c r="AD36"/>
  <c r="W37"/>
  <c r="X37"/>
  <c r="Y37"/>
  <c r="Z37"/>
  <c r="AA37"/>
  <c r="AB37"/>
  <c r="AC37"/>
  <c r="AD37"/>
  <c r="W38"/>
  <c r="X38"/>
  <c r="Y38"/>
  <c r="Z38"/>
  <c r="AA38"/>
  <c r="AB38"/>
  <c r="AC38"/>
  <c r="AD38"/>
  <c r="W39"/>
  <c r="X39"/>
  <c r="Y39"/>
  <c r="Z39"/>
  <c r="AA39"/>
  <c r="AB39"/>
  <c r="AC39"/>
  <c r="AD39"/>
  <c r="W40"/>
  <c r="X40"/>
  <c r="Y40"/>
  <c r="Z40"/>
  <c r="AA40"/>
  <c r="AB40"/>
  <c r="AC40"/>
  <c r="AD40"/>
  <c r="W41"/>
  <c r="X41"/>
  <c r="Y41"/>
  <c r="Z41"/>
  <c r="AA41"/>
  <c r="AB41"/>
  <c r="AC41"/>
  <c r="AD41"/>
  <c r="W42"/>
  <c r="X42"/>
  <c r="Y42"/>
  <c r="Z42"/>
  <c r="AA42"/>
  <c r="AB42"/>
  <c r="AC42"/>
  <c r="AD42"/>
  <c r="W43"/>
  <c r="X43"/>
  <c r="Y43"/>
  <c r="Z43"/>
  <c r="AA43"/>
  <c r="AB43"/>
  <c r="AC43"/>
  <c r="AD43"/>
  <c r="W44"/>
  <c r="X44"/>
  <c r="Y44"/>
  <c r="Z44"/>
  <c r="AA44"/>
  <c r="AB44"/>
  <c r="AC44"/>
  <c r="AD44"/>
  <c r="W45"/>
  <c r="X45"/>
  <c r="Y45"/>
  <c r="Z45"/>
  <c r="AA45"/>
  <c r="AB45"/>
  <c r="AC45"/>
  <c r="AD45"/>
  <c r="W46"/>
  <c r="X46"/>
  <c r="Y46"/>
  <c r="Z46"/>
  <c r="AA46"/>
  <c r="AB46"/>
  <c r="AC46"/>
  <c r="AD46"/>
  <c r="W47"/>
  <c r="X47"/>
  <c r="Y47"/>
  <c r="Z47"/>
  <c r="AA47"/>
  <c r="AB47"/>
  <c r="AC47"/>
  <c r="AD47"/>
  <c r="W48"/>
  <c r="X48"/>
  <c r="Y48"/>
  <c r="Z48"/>
  <c r="AA48"/>
  <c r="AB48"/>
  <c r="AC48"/>
  <c r="AD48"/>
  <c r="W49"/>
  <c r="X49"/>
  <c r="Y49"/>
  <c r="Z49"/>
  <c r="AA49"/>
  <c r="AB49"/>
  <c r="AC49"/>
  <c r="AD49"/>
  <c r="W50"/>
  <c r="X50"/>
  <c r="Y50"/>
  <c r="Z50"/>
  <c r="AA50"/>
  <c r="AB50"/>
  <c r="AC50"/>
  <c r="AD50"/>
  <c r="W51"/>
  <c r="X51"/>
  <c r="Y51"/>
  <c r="Z51"/>
  <c r="AA51"/>
  <c r="AB51"/>
  <c r="AC51"/>
  <c r="AD51"/>
  <c r="W52"/>
  <c r="X52"/>
  <c r="Y52"/>
  <c r="Z52"/>
  <c r="AA52"/>
  <c r="AB52"/>
  <c r="AC52"/>
  <c r="AD52"/>
  <c r="W53"/>
  <c r="X53"/>
  <c r="Y53"/>
  <c r="Z53"/>
  <c r="AA53"/>
  <c r="AB53"/>
  <c r="AC53"/>
  <c r="AD53"/>
  <c r="W54"/>
  <c r="X54"/>
  <c r="Y54"/>
  <c r="Z54"/>
  <c r="AA54"/>
  <c r="AB54"/>
  <c r="AC54"/>
  <c r="AD54"/>
  <c r="W55"/>
  <c r="X55"/>
  <c r="Y55"/>
  <c r="Z55"/>
  <c r="AA55"/>
  <c r="AB55"/>
  <c r="AC55"/>
  <c r="AD55"/>
  <c r="W56"/>
  <c r="X56"/>
  <c r="Y56"/>
  <c r="Z56"/>
  <c r="AA56"/>
  <c r="AB56"/>
  <c r="AC56"/>
  <c r="AD56"/>
  <c r="W57"/>
  <c r="X57"/>
  <c r="Y57"/>
  <c r="Z57"/>
  <c r="AA57"/>
  <c r="AB57"/>
  <c r="AC57"/>
  <c r="AD57"/>
  <c r="W58"/>
  <c r="X58"/>
  <c r="Y58"/>
  <c r="Z58"/>
  <c r="AA58"/>
  <c r="AB58"/>
  <c r="AC58"/>
  <c r="AD58"/>
  <c r="W59"/>
  <c r="X59"/>
  <c r="Y59"/>
  <c r="Z59"/>
  <c r="AA59"/>
  <c r="AB59"/>
  <c r="AC59"/>
  <c r="AD59"/>
  <c r="W60"/>
  <c r="X60"/>
  <c r="Y60"/>
  <c r="Z60"/>
  <c r="AA60"/>
  <c r="AB60"/>
  <c r="AC60"/>
  <c r="AD60"/>
  <c r="W61"/>
  <c r="X61"/>
  <c r="Y61"/>
  <c r="Z61"/>
  <c r="AA61"/>
  <c r="AB61"/>
  <c r="AC61"/>
  <c r="AD61"/>
  <c r="W62"/>
  <c r="X62"/>
  <c r="Y62"/>
  <c r="Z62"/>
  <c r="AA62"/>
  <c r="AB62"/>
  <c r="AC62"/>
  <c r="AD62"/>
  <c r="W63"/>
  <c r="X63"/>
  <c r="Y63"/>
  <c r="Z63"/>
  <c r="AA63"/>
  <c r="AB63"/>
  <c r="AC63"/>
  <c r="AD63"/>
  <c r="W64"/>
  <c r="X64"/>
  <c r="Y64"/>
  <c r="Z64"/>
  <c r="AA64"/>
  <c r="AB64"/>
  <c r="AC64"/>
  <c r="AD64"/>
  <c r="W65"/>
  <c r="X65"/>
  <c r="Y65"/>
  <c r="Z65"/>
  <c r="AA65"/>
  <c r="AB65"/>
  <c r="AC65"/>
  <c r="AD65"/>
  <c r="W66"/>
  <c r="X66"/>
  <c r="Y66"/>
  <c r="Z66"/>
  <c r="AA66"/>
  <c r="AB66"/>
  <c r="AC66"/>
  <c r="AD66"/>
  <c r="W67"/>
  <c r="X67"/>
  <c r="Y67"/>
  <c r="Z67"/>
  <c r="AA67"/>
  <c r="AB67"/>
  <c r="AC67"/>
  <c r="AD67"/>
  <c r="W68"/>
  <c r="X68"/>
  <c r="Y68"/>
  <c r="Z68"/>
  <c r="AA68"/>
  <c r="AB68"/>
  <c r="AC68"/>
  <c r="AD68"/>
  <c r="W69"/>
  <c r="X69"/>
  <c r="Y69"/>
  <c r="Z69"/>
  <c r="AA69"/>
  <c r="AB69"/>
  <c r="AC69"/>
  <c r="AD69"/>
  <c r="W70"/>
  <c r="X70"/>
  <c r="Y70"/>
  <c r="Z70"/>
  <c r="AA70"/>
  <c r="AB70"/>
  <c r="AC70"/>
  <c r="AD70"/>
  <c r="W71"/>
  <c r="X71"/>
  <c r="Y71"/>
  <c r="Z71"/>
  <c r="AA71"/>
  <c r="AB71"/>
  <c r="AC71"/>
  <c r="AD71"/>
  <c r="W72"/>
  <c r="X72"/>
  <c r="Y72"/>
  <c r="Z72"/>
  <c r="AA72"/>
  <c r="AB72"/>
  <c r="AC72"/>
  <c r="AD72"/>
  <c r="W73"/>
  <c r="X73"/>
  <c r="Y73"/>
  <c r="Z73"/>
  <c r="AA73"/>
  <c r="AB73"/>
  <c r="AC73"/>
  <c r="AD73"/>
  <c r="W74"/>
  <c r="X74"/>
  <c r="Y74"/>
  <c r="Z74"/>
  <c r="AA74"/>
  <c r="AB74"/>
  <c r="AC74"/>
  <c r="AD74"/>
  <c r="W75"/>
  <c r="X75"/>
  <c r="Y75"/>
  <c r="Z75"/>
  <c r="AA75"/>
  <c r="AB75"/>
  <c r="AC75"/>
  <c r="AD75"/>
  <c r="W76"/>
  <c r="X76"/>
  <c r="Y76"/>
  <c r="Z76"/>
  <c r="AA76"/>
  <c r="AB76"/>
  <c r="AC76"/>
  <c r="AD76"/>
  <c r="W77"/>
  <c r="X77"/>
  <c r="Y77"/>
  <c r="Z77"/>
  <c r="AA77"/>
  <c r="AB77"/>
  <c r="AC77"/>
  <c r="AD77"/>
  <c r="W78"/>
  <c r="X78"/>
  <c r="Y78"/>
  <c r="Z78"/>
  <c r="AA78"/>
  <c r="AB78"/>
  <c r="AC78"/>
  <c r="AD78"/>
  <c r="W79"/>
  <c r="X79"/>
  <c r="Y79"/>
  <c r="Z79"/>
  <c r="AA79"/>
  <c r="AB79"/>
  <c r="AC79"/>
  <c r="AD79"/>
  <c r="W80"/>
  <c r="X80"/>
  <c r="Y80"/>
  <c r="Z80"/>
  <c r="AA80"/>
  <c r="AB80"/>
  <c r="AC80"/>
  <c r="AD80"/>
  <c r="W81"/>
  <c r="X81"/>
  <c r="Y81"/>
  <c r="Z81"/>
  <c r="AA81"/>
  <c r="AB81"/>
  <c r="AC81"/>
  <c r="AD81"/>
  <c r="W82"/>
  <c r="X82"/>
  <c r="Y82"/>
  <c r="Z82"/>
  <c r="AA82"/>
  <c r="AB82"/>
  <c r="AC82"/>
  <c r="AD82"/>
  <c r="W83"/>
  <c r="X83"/>
  <c r="Y83"/>
  <c r="Z83"/>
  <c r="AA83"/>
  <c r="AB83"/>
  <c r="AC83"/>
  <c r="AD83"/>
  <c r="W84"/>
  <c r="X84"/>
  <c r="Y84"/>
  <c r="Z84"/>
  <c r="AA84"/>
  <c r="AB84"/>
  <c r="AC84"/>
  <c r="AD84"/>
  <c r="W85"/>
  <c r="X85"/>
  <c r="Y85"/>
  <c r="Z85"/>
  <c r="AA85"/>
  <c r="AB85"/>
  <c r="AC85"/>
  <c r="AD85"/>
  <c r="W86"/>
  <c r="X86"/>
  <c r="Y86"/>
  <c r="Z86"/>
  <c r="AA86"/>
  <c r="AB86"/>
  <c r="AC86"/>
  <c r="AD86"/>
  <c r="W87"/>
  <c r="X87"/>
  <c r="Y87"/>
  <c r="Z87"/>
  <c r="AA87"/>
  <c r="AB87"/>
  <c r="AC87"/>
  <c r="AD87"/>
  <c r="W88"/>
  <c r="X88"/>
  <c r="Y88"/>
  <c r="Z88"/>
  <c r="AA88"/>
  <c r="AB88"/>
  <c r="AC88"/>
  <c r="AD88"/>
  <c r="W89"/>
  <c r="X89"/>
  <c r="Y89"/>
  <c r="Z89"/>
  <c r="AA89"/>
  <c r="AB89"/>
  <c r="AC89"/>
  <c r="AD89"/>
  <c r="W90"/>
  <c r="X90"/>
  <c r="Y90"/>
  <c r="Z90"/>
  <c r="AA90"/>
  <c r="AB90"/>
  <c r="AC90"/>
  <c r="AD90"/>
  <c r="W91"/>
  <c r="X91"/>
  <c r="Y91"/>
  <c r="Z91"/>
  <c r="AA91"/>
  <c r="AB91"/>
  <c r="AC91"/>
  <c r="AD91"/>
  <c r="W92"/>
  <c r="X92"/>
  <c r="Y92"/>
  <c r="Z92"/>
  <c r="AA92"/>
  <c r="AB92"/>
  <c r="AC92"/>
  <c r="AD92"/>
  <c r="W93"/>
  <c r="X93"/>
  <c r="Y93"/>
  <c r="Z93"/>
  <c r="AA93"/>
  <c r="AB93"/>
  <c r="AC93"/>
  <c r="AD93"/>
  <c r="W94"/>
  <c r="X94"/>
  <c r="Y94"/>
  <c r="Z94"/>
  <c r="AA94"/>
  <c r="AB94"/>
  <c r="AC94"/>
  <c r="AD94"/>
  <c r="W95"/>
  <c r="X95"/>
  <c r="Y95"/>
  <c r="Z95"/>
  <c r="AA95"/>
  <c r="AB95"/>
  <c r="AC95"/>
  <c r="AD95"/>
  <c r="W96"/>
  <c r="X96"/>
  <c r="Y96"/>
  <c r="Z96"/>
  <c r="AA96"/>
  <c r="AB96"/>
  <c r="AC96"/>
  <c r="AD96"/>
  <c r="W97"/>
  <c r="X97"/>
  <c r="Y97"/>
  <c r="Z97"/>
  <c r="AA97"/>
  <c r="AB97"/>
  <c r="AC97"/>
  <c r="AD97"/>
  <c r="W98"/>
  <c r="X98"/>
  <c r="Y98"/>
  <c r="Z98"/>
  <c r="AA98"/>
  <c r="AB98"/>
  <c r="AC98"/>
  <c r="AD98"/>
  <c r="W99"/>
  <c r="X99"/>
  <c r="Y99"/>
  <c r="Z99"/>
  <c r="AA99"/>
  <c r="AB99"/>
  <c r="AC99"/>
  <c r="AD99"/>
  <c r="W100"/>
  <c r="X100"/>
  <c r="Y100"/>
  <c r="Z100"/>
  <c r="AA100"/>
  <c r="AB100"/>
  <c r="AC100"/>
  <c r="AD100"/>
  <c r="W101"/>
  <c r="X101"/>
  <c r="Y101"/>
  <c r="Z101"/>
  <c r="AA101"/>
  <c r="AB101"/>
  <c r="AC101"/>
  <c r="AD101"/>
  <c r="W102"/>
  <c r="X102"/>
  <c r="Y102"/>
  <c r="Z102"/>
  <c r="AA102"/>
  <c r="AB102"/>
  <c r="AC102"/>
  <c r="AD102"/>
  <c r="W103"/>
  <c r="X103"/>
  <c r="Y103"/>
  <c r="Z103"/>
  <c r="AA103"/>
  <c r="AB103"/>
  <c r="AC103"/>
  <c r="AD103"/>
  <c r="W104"/>
  <c r="X104"/>
  <c r="Y104"/>
  <c r="Z104"/>
  <c r="AA104"/>
  <c r="AB104"/>
  <c r="AC104"/>
  <c r="AD104"/>
  <c r="W105"/>
  <c r="X105"/>
  <c r="Y105"/>
  <c r="Z105"/>
  <c r="AA105"/>
  <c r="AB105"/>
  <c r="AC105"/>
  <c r="AD105"/>
  <c r="W106"/>
  <c r="X106"/>
  <c r="Y106"/>
  <c r="Z106"/>
  <c r="AA106"/>
  <c r="AB106"/>
  <c r="AC106"/>
  <c r="AD106"/>
  <c r="W107"/>
  <c r="X107"/>
  <c r="Y107"/>
  <c r="Z107"/>
  <c r="AA107"/>
  <c r="AB107"/>
  <c r="AC107"/>
  <c r="AD107"/>
  <c r="W108"/>
  <c r="X108"/>
  <c r="Y108"/>
  <c r="Z108"/>
  <c r="AA108"/>
  <c r="AB108"/>
  <c r="AC108"/>
  <c r="AD108"/>
  <c r="W109"/>
  <c r="X109"/>
  <c r="Y109"/>
  <c r="Z109"/>
  <c r="AA109"/>
  <c r="AB109"/>
  <c r="AC109"/>
  <c r="AD109"/>
  <c r="W110"/>
  <c r="X110"/>
  <c r="Y110"/>
  <c r="Z110"/>
  <c r="AA110"/>
  <c r="AB110"/>
  <c r="AC110"/>
  <c r="AD110"/>
  <c r="W111"/>
  <c r="X111"/>
  <c r="Y111"/>
  <c r="Z111"/>
  <c r="AA111"/>
  <c r="AB111"/>
  <c r="AC111"/>
  <c r="AD111"/>
  <c r="W112"/>
  <c r="X112"/>
  <c r="Y112"/>
  <c r="Z112"/>
  <c r="AA112"/>
  <c r="AB112"/>
  <c r="AC112"/>
  <c r="AD112"/>
  <c r="W113"/>
  <c r="X113"/>
  <c r="Y113"/>
  <c r="Z113"/>
  <c r="AA113"/>
  <c r="AB113"/>
  <c r="AC113"/>
  <c r="AD113"/>
  <c r="W114"/>
  <c r="X114"/>
  <c r="Y114"/>
  <c r="Z114"/>
  <c r="AA114"/>
  <c r="AB114"/>
  <c r="AC114"/>
  <c r="AD114"/>
  <c r="W115"/>
  <c r="X115"/>
  <c r="Y115"/>
  <c r="Z115"/>
  <c r="AA115"/>
  <c r="AB115"/>
  <c r="AC115"/>
  <c r="AD115"/>
  <c r="W116"/>
  <c r="X116"/>
  <c r="Y116"/>
  <c r="Z116"/>
  <c r="AA116"/>
  <c r="AB116"/>
  <c r="AC116"/>
  <c r="AD116"/>
  <c r="W117"/>
  <c r="X117"/>
  <c r="Y117"/>
  <c r="Z117"/>
  <c r="AA117"/>
  <c r="AB117"/>
  <c r="AC117"/>
  <c r="AD117"/>
  <c r="W118"/>
  <c r="X118"/>
  <c r="Y118"/>
  <c r="Z118"/>
  <c r="AA118"/>
  <c r="AB118"/>
  <c r="AC118"/>
  <c r="AD118"/>
  <c r="W119"/>
  <c r="X119"/>
  <c r="Y119"/>
  <c r="Z119"/>
  <c r="AA119"/>
  <c r="AB119"/>
  <c r="AC119"/>
  <c r="AD119"/>
  <c r="W120"/>
  <c r="X120"/>
  <c r="Y120"/>
  <c r="Z120"/>
  <c r="AA120"/>
  <c r="AB120"/>
  <c r="AC120"/>
  <c r="AD120"/>
  <c r="W121"/>
  <c r="X121"/>
  <c r="Y121"/>
  <c r="Z121"/>
  <c r="AA121"/>
  <c r="AB121"/>
  <c r="AC121"/>
  <c r="AD121"/>
  <c r="W122"/>
  <c r="X122"/>
  <c r="Y122"/>
  <c r="Z122"/>
  <c r="AA122"/>
  <c r="AB122"/>
  <c r="AC122"/>
  <c r="AD122"/>
  <c r="W123"/>
  <c r="X123"/>
  <c r="Y123"/>
  <c r="Z123"/>
  <c r="AA123"/>
  <c r="AB123"/>
  <c r="AC123"/>
  <c r="AD123"/>
  <c r="W124"/>
  <c r="X124"/>
  <c r="Y124"/>
  <c r="Z124"/>
  <c r="AA124"/>
  <c r="AB124"/>
  <c r="AC124"/>
  <c r="AD124"/>
  <c r="W125"/>
  <c r="X125"/>
  <c r="Y125"/>
  <c r="Z125"/>
  <c r="AA125"/>
  <c r="AB125"/>
  <c r="AC125"/>
  <c r="AD125"/>
  <c r="W126"/>
  <c r="X126"/>
  <c r="Y126"/>
  <c r="Z126"/>
  <c r="AA126"/>
  <c r="AB126"/>
  <c r="AC126"/>
  <c r="AD126"/>
  <c r="W127"/>
  <c r="X127"/>
  <c r="Y127"/>
  <c r="Z127"/>
  <c r="AA127"/>
  <c r="AB127"/>
  <c r="AC127"/>
  <c r="AD127"/>
  <c r="W128"/>
  <c r="X128"/>
  <c r="Y128"/>
  <c r="Z128"/>
  <c r="AA128"/>
  <c r="AB128"/>
  <c r="AC128"/>
  <c r="AD128"/>
  <c r="W129"/>
  <c r="X129"/>
  <c r="Y129"/>
  <c r="Z129"/>
  <c r="AA129"/>
  <c r="AB129"/>
  <c r="AC129"/>
  <c r="AD129"/>
  <c r="W130"/>
  <c r="X130"/>
  <c r="Y130"/>
  <c r="Z130"/>
  <c r="AA130"/>
  <c r="AB130"/>
  <c r="AC130"/>
  <c r="AD130"/>
  <c r="X10"/>
  <c r="Y10"/>
  <c r="Z10"/>
  <c r="AA10"/>
  <c r="AB10"/>
  <c r="AC10"/>
  <c r="AD10"/>
  <c r="W10"/>
  <c r="I130" i="36"/>
  <c r="H130"/>
  <c r="G130"/>
  <c r="E130"/>
  <c r="F130" s="1"/>
  <c r="J130" s="1"/>
  <c r="K130" s="1"/>
  <c r="D130"/>
  <c r="I129"/>
  <c r="H129"/>
  <c r="G129"/>
  <c r="E129"/>
  <c r="F129" s="1"/>
  <c r="J129" s="1"/>
  <c r="K129" s="1"/>
  <c r="D129"/>
  <c r="I128"/>
  <c r="H128"/>
  <c r="G128"/>
  <c r="E128"/>
  <c r="F128" s="1"/>
  <c r="J128" s="1"/>
  <c r="K128" s="1"/>
  <c r="D128"/>
  <c r="I127"/>
  <c r="H127"/>
  <c r="G127"/>
  <c r="E127"/>
  <c r="F127" s="1"/>
  <c r="J127" s="1"/>
  <c r="K127" s="1"/>
  <c r="D127"/>
  <c r="I126"/>
  <c r="H126"/>
  <c r="G126"/>
  <c r="E126"/>
  <c r="F126" s="1"/>
  <c r="J126" s="1"/>
  <c r="K126" s="1"/>
  <c r="D126"/>
  <c r="I125"/>
  <c r="H125"/>
  <c r="G125"/>
  <c r="E125"/>
  <c r="F125" s="1"/>
  <c r="J125" s="1"/>
  <c r="K125" s="1"/>
  <c r="D125"/>
  <c r="I124"/>
  <c r="H124"/>
  <c r="G124"/>
  <c r="E124"/>
  <c r="F124" s="1"/>
  <c r="J124" s="1"/>
  <c r="K124" s="1"/>
  <c r="D124"/>
  <c r="I123"/>
  <c r="H123"/>
  <c r="G123"/>
  <c r="E123"/>
  <c r="F123" s="1"/>
  <c r="J123" s="1"/>
  <c r="K123" s="1"/>
  <c r="D123"/>
  <c r="I122"/>
  <c r="H122"/>
  <c r="G122"/>
  <c r="E122"/>
  <c r="F122" s="1"/>
  <c r="J122" s="1"/>
  <c r="K122" s="1"/>
  <c r="D122"/>
  <c r="I121"/>
  <c r="H121"/>
  <c r="G121"/>
  <c r="E121"/>
  <c r="F121" s="1"/>
  <c r="J121" s="1"/>
  <c r="K121" s="1"/>
  <c r="D121"/>
  <c r="I120"/>
  <c r="G120"/>
  <c r="E120"/>
  <c r="D120"/>
  <c r="F120" s="1"/>
  <c r="J120" s="1"/>
  <c r="K120" s="1"/>
  <c r="H119"/>
  <c r="I119" s="1"/>
  <c r="G119"/>
  <c r="E119"/>
  <c r="D119"/>
  <c r="F119" s="1"/>
  <c r="J119" s="1"/>
  <c r="K119" s="1"/>
  <c r="H118"/>
  <c r="I118" s="1"/>
  <c r="G118"/>
  <c r="E118"/>
  <c r="D118"/>
  <c r="F118" s="1"/>
  <c r="J118" s="1"/>
  <c r="K118" s="1"/>
  <c r="H117"/>
  <c r="I117" s="1"/>
  <c r="G117"/>
  <c r="E117"/>
  <c r="D117"/>
  <c r="F117" s="1"/>
  <c r="J117" s="1"/>
  <c r="K117" s="1"/>
  <c r="H116"/>
  <c r="I116" s="1"/>
  <c r="G116"/>
  <c r="E116"/>
  <c r="D116"/>
  <c r="F116" s="1"/>
  <c r="J116" s="1"/>
  <c r="K116" s="1"/>
  <c r="H115"/>
  <c r="I115" s="1"/>
  <c r="G115"/>
  <c r="E115"/>
  <c r="D115"/>
  <c r="F115" s="1"/>
  <c r="J115" s="1"/>
  <c r="K115" s="1"/>
  <c r="H114"/>
  <c r="I114" s="1"/>
  <c r="G114"/>
  <c r="E114"/>
  <c r="D114"/>
  <c r="F114" s="1"/>
  <c r="J114" s="1"/>
  <c r="K114" s="1"/>
  <c r="H113"/>
  <c r="I113" s="1"/>
  <c r="G113"/>
  <c r="E113"/>
  <c r="F113" s="1"/>
  <c r="D113"/>
  <c r="H112"/>
  <c r="I112" s="1"/>
  <c r="G112"/>
  <c r="E112"/>
  <c r="F112" s="1"/>
  <c r="D112"/>
  <c r="H111"/>
  <c r="I111" s="1"/>
  <c r="G111"/>
  <c r="E111"/>
  <c r="F111" s="1"/>
  <c r="D111"/>
  <c r="H110"/>
  <c r="I110" s="1"/>
  <c r="G110"/>
  <c r="E110"/>
  <c r="F110" s="1"/>
  <c r="D110"/>
  <c r="G109"/>
  <c r="I109" s="1"/>
  <c r="F109"/>
  <c r="E109"/>
  <c r="D109"/>
  <c r="H108"/>
  <c r="I108" s="1"/>
  <c r="G108"/>
  <c r="E108"/>
  <c r="D108"/>
  <c r="F108" s="1"/>
  <c r="J108" s="1"/>
  <c r="K108" s="1"/>
  <c r="H107"/>
  <c r="I107" s="1"/>
  <c r="G107"/>
  <c r="E107"/>
  <c r="D107"/>
  <c r="F107" s="1"/>
  <c r="J107" s="1"/>
  <c r="K107" s="1"/>
  <c r="H106"/>
  <c r="I106" s="1"/>
  <c r="G106"/>
  <c r="E106"/>
  <c r="D106"/>
  <c r="F106" s="1"/>
  <c r="J106" s="1"/>
  <c r="K106" s="1"/>
  <c r="H105"/>
  <c r="I105" s="1"/>
  <c r="G105"/>
  <c r="E105"/>
  <c r="D105"/>
  <c r="F105" s="1"/>
  <c r="J105" s="1"/>
  <c r="K105" s="1"/>
  <c r="H104"/>
  <c r="I104" s="1"/>
  <c r="G104"/>
  <c r="E104"/>
  <c r="F104" s="1"/>
  <c r="D104"/>
  <c r="H103"/>
  <c r="I103" s="1"/>
  <c r="G103"/>
  <c r="E103"/>
  <c r="F103" s="1"/>
  <c r="D103"/>
  <c r="G102"/>
  <c r="I102" s="1"/>
  <c r="F102"/>
  <c r="E102"/>
  <c r="D102"/>
  <c r="H101"/>
  <c r="I101" s="1"/>
  <c r="G101"/>
  <c r="F101"/>
  <c r="E101"/>
  <c r="D101"/>
  <c r="H100"/>
  <c r="I100" s="1"/>
  <c r="G100"/>
  <c r="F100"/>
  <c r="J100" s="1"/>
  <c r="K100" s="1"/>
  <c r="E100"/>
  <c r="D100"/>
  <c r="H99"/>
  <c r="I99" s="1"/>
  <c r="G99"/>
  <c r="F99"/>
  <c r="J99" s="1"/>
  <c r="K99" s="1"/>
  <c r="E99"/>
  <c r="D99"/>
  <c r="H98"/>
  <c r="I98" s="1"/>
  <c r="G98"/>
  <c r="F98"/>
  <c r="E98"/>
  <c r="D98"/>
  <c r="H97"/>
  <c r="I97" s="1"/>
  <c r="G97"/>
  <c r="F97"/>
  <c r="E97"/>
  <c r="D97"/>
  <c r="H96"/>
  <c r="I96" s="1"/>
  <c r="G96"/>
  <c r="F96"/>
  <c r="J96" s="1"/>
  <c r="K96" s="1"/>
  <c r="E96"/>
  <c r="D96"/>
  <c r="H95"/>
  <c r="I95" s="1"/>
  <c r="G95"/>
  <c r="F95"/>
  <c r="J95" s="1"/>
  <c r="K95" s="1"/>
  <c r="E95"/>
  <c r="D95"/>
  <c r="H94"/>
  <c r="I94" s="1"/>
  <c r="G94"/>
  <c r="F94"/>
  <c r="E94"/>
  <c r="D94"/>
  <c r="H93"/>
  <c r="I93" s="1"/>
  <c r="G93"/>
  <c r="F93"/>
  <c r="E93"/>
  <c r="D93"/>
  <c r="H92"/>
  <c r="I92" s="1"/>
  <c r="G92"/>
  <c r="F92"/>
  <c r="J92" s="1"/>
  <c r="K92" s="1"/>
  <c r="E92"/>
  <c r="D92"/>
  <c r="H91"/>
  <c r="I91" s="1"/>
  <c r="G91"/>
  <c r="F91"/>
  <c r="J91" s="1"/>
  <c r="K91" s="1"/>
  <c r="E91"/>
  <c r="D91"/>
  <c r="H90"/>
  <c r="I90" s="1"/>
  <c r="G90"/>
  <c r="F90"/>
  <c r="E90"/>
  <c r="D90"/>
  <c r="H89"/>
  <c r="I89" s="1"/>
  <c r="G89"/>
  <c r="F89"/>
  <c r="E89"/>
  <c r="D89"/>
  <c r="H88"/>
  <c r="I88" s="1"/>
  <c r="G88"/>
  <c r="F88"/>
  <c r="J88" s="1"/>
  <c r="K88" s="1"/>
  <c r="E88"/>
  <c r="D88"/>
  <c r="H87"/>
  <c r="I87" s="1"/>
  <c r="G87"/>
  <c r="F87"/>
  <c r="J87" s="1"/>
  <c r="K87" s="1"/>
  <c r="E87"/>
  <c r="D87"/>
  <c r="I86"/>
  <c r="G86"/>
  <c r="E86"/>
  <c r="F86" s="1"/>
  <c r="J86" s="1"/>
  <c r="K86" s="1"/>
  <c r="D86"/>
  <c r="I85"/>
  <c r="H85"/>
  <c r="G85"/>
  <c r="E85"/>
  <c r="F85" s="1"/>
  <c r="J85" s="1"/>
  <c r="K85" s="1"/>
  <c r="D85"/>
  <c r="I84"/>
  <c r="H84"/>
  <c r="G84"/>
  <c r="E84"/>
  <c r="F84" s="1"/>
  <c r="J84" s="1"/>
  <c r="K84" s="1"/>
  <c r="D84"/>
  <c r="I83"/>
  <c r="H83"/>
  <c r="G83"/>
  <c r="E83"/>
  <c r="F83" s="1"/>
  <c r="J83" s="1"/>
  <c r="K83" s="1"/>
  <c r="D83"/>
  <c r="I82"/>
  <c r="H82"/>
  <c r="G82"/>
  <c r="E82"/>
  <c r="F82" s="1"/>
  <c r="J82" s="1"/>
  <c r="K82" s="1"/>
  <c r="D82"/>
  <c r="I81"/>
  <c r="H81"/>
  <c r="G81"/>
  <c r="E81"/>
  <c r="F81" s="1"/>
  <c r="J81" s="1"/>
  <c r="K81" s="1"/>
  <c r="D81"/>
  <c r="I80"/>
  <c r="H80"/>
  <c r="G80"/>
  <c r="E80"/>
  <c r="F80" s="1"/>
  <c r="J80" s="1"/>
  <c r="K80" s="1"/>
  <c r="D80"/>
  <c r="I79"/>
  <c r="H79"/>
  <c r="G79"/>
  <c r="E79"/>
  <c r="F79" s="1"/>
  <c r="J79" s="1"/>
  <c r="K79" s="1"/>
  <c r="D79"/>
  <c r="I78"/>
  <c r="H78"/>
  <c r="G78"/>
  <c r="E78"/>
  <c r="F78" s="1"/>
  <c r="J78" s="1"/>
  <c r="K78" s="1"/>
  <c r="D78"/>
  <c r="I77"/>
  <c r="H77"/>
  <c r="G77"/>
  <c r="E77"/>
  <c r="F77" s="1"/>
  <c r="J77" s="1"/>
  <c r="K77" s="1"/>
  <c r="D77"/>
  <c r="I76"/>
  <c r="H76"/>
  <c r="G76"/>
  <c r="E76"/>
  <c r="F76" s="1"/>
  <c r="J76" s="1"/>
  <c r="K76" s="1"/>
  <c r="D76"/>
  <c r="I75"/>
  <c r="G75"/>
  <c r="E75"/>
  <c r="D75"/>
  <c r="F75" s="1"/>
  <c r="J75" s="1"/>
  <c r="K75" s="1"/>
  <c r="H74"/>
  <c r="I74" s="1"/>
  <c r="G74"/>
  <c r="E74"/>
  <c r="D74"/>
  <c r="F74" s="1"/>
  <c r="J74" s="1"/>
  <c r="K74" s="1"/>
  <c r="H73"/>
  <c r="I73" s="1"/>
  <c r="G73"/>
  <c r="E73"/>
  <c r="D73"/>
  <c r="F73" s="1"/>
  <c r="J73" s="1"/>
  <c r="K73" s="1"/>
  <c r="H72"/>
  <c r="I72" s="1"/>
  <c r="G72"/>
  <c r="E72"/>
  <c r="D72"/>
  <c r="F72" s="1"/>
  <c r="J72" s="1"/>
  <c r="K72" s="1"/>
  <c r="H71"/>
  <c r="I71" s="1"/>
  <c r="G71"/>
  <c r="E71"/>
  <c r="D71"/>
  <c r="F71" s="1"/>
  <c r="J71" s="1"/>
  <c r="K71" s="1"/>
  <c r="H70"/>
  <c r="I70" s="1"/>
  <c r="G70"/>
  <c r="E70"/>
  <c r="D70"/>
  <c r="F70" s="1"/>
  <c r="J70" s="1"/>
  <c r="K70" s="1"/>
  <c r="H69"/>
  <c r="I69" s="1"/>
  <c r="G69"/>
  <c r="E69"/>
  <c r="D69"/>
  <c r="F69" s="1"/>
  <c r="J69" s="1"/>
  <c r="K69" s="1"/>
  <c r="H68"/>
  <c r="I68" s="1"/>
  <c r="G68"/>
  <c r="E68"/>
  <c r="D68"/>
  <c r="F68" s="1"/>
  <c r="J68" s="1"/>
  <c r="K68" s="1"/>
  <c r="H67"/>
  <c r="I67" s="1"/>
  <c r="G67"/>
  <c r="E67"/>
  <c r="D67"/>
  <c r="F67" s="1"/>
  <c r="J67" s="1"/>
  <c r="K67" s="1"/>
  <c r="H66"/>
  <c r="I66" s="1"/>
  <c r="G66"/>
  <c r="E66"/>
  <c r="D66"/>
  <c r="F66" s="1"/>
  <c r="J66" s="1"/>
  <c r="K66" s="1"/>
  <c r="H65"/>
  <c r="I65" s="1"/>
  <c r="G65"/>
  <c r="E65"/>
  <c r="D65"/>
  <c r="F65" s="1"/>
  <c r="J65" s="1"/>
  <c r="K65" s="1"/>
  <c r="H64"/>
  <c r="I64" s="1"/>
  <c r="G64"/>
  <c r="E64"/>
  <c r="D64"/>
  <c r="F64" s="1"/>
  <c r="J64" s="1"/>
  <c r="K64" s="1"/>
  <c r="H63"/>
  <c r="I63" s="1"/>
  <c r="G63"/>
  <c r="E63"/>
  <c r="F63" s="1"/>
  <c r="J63" s="1"/>
  <c r="K63" s="1"/>
  <c r="D63"/>
  <c r="H62"/>
  <c r="I62" s="1"/>
  <c r="G62"/>
  <c r="E62"/>
  <c r="F62" s="1"/>
  <c r="J62" s="1"/>
  <c r="K62" s="1"/>
  <c r="D62"/>
  <c r="H61"/>
  <c r="I61" s="1"/>
  <c r="G61"/>
  <c r="E61"/>
  <c r="F61" s="1"/>
  <c r="J61" s="1"/>
  <c r="K61" s="1"/>
  <c r="D61"/>
  <c r="H60"/>
  <c r="I60" s="1"/>
  <c r="G60"/>
  <c r="E60"/>
  <c r="F60" s="1"/>
  <c r="J60" s="1"/>
  <c r="K60" s="1"/>
  <c r="D60"/>
  <c r="H59"/>
  <c r="I59" s="1"/>
  <c r="G59"/>
  <c r="E59"/>
  <c r="F59" s="1"/>
  <c r="J59" s="1"/>
  <c r="K59" s="1"/>
  <c r="D59"/>
  <c r="H58"/>
  <c r="I58" s="1"/>
  <c r="G58"/>
  <c r="E58"/>
  <c r="F58" s="1"/>
  <c r="J58" s="1"/>
  <c r="K58" s="1"/>
  <c r="D58"/>
  <c r="H57"/>
  <c r="I57" s="1"/>
  <c r="G57"/>
  <c r="E57"/>
  <c r="F57" s="1"/>
  <c r="J57" s="1"/>
  <c r="K57" s="1"/>
  <c r="D57"/>
  <c r="H56"/>
  <c r="I56" s="1"/>
  <c r="G56"/>
  <c r="E56"/>
  <c r="F56" s="1"/>
  <c r="J56" s="1"/>
  <c r="K56" s="1"/>
  <c r="D56"/>
  <c r="H55"/>
  <c r="I55" s="1"/>
  <c r="G55"/>
  <c r="E55"/>
  <c r="F55" s="1"/>
  <c r="J55" s="1"/>
  <c r="K55" s="1"/>
  <c r="D55"/>
  <c r="H54"/>
  <c r="I54" s="1"/>
  <c r="G54"/>
  <c r="E54"/>
  <c r="F54" s="1"/>
  <c r="J54" s="1"/>
  <c r="K54" s="1"/>
  <c r="D54"/>
  <c r="H53"/>
  <c r="I53" s="1"/>
  <c r="G53"/>
  <c r="E53"/>
  <c r="F53" s="1"/>
  <c r="J53" s="1"/>
  <c r="K53" s="1"/>
  <c r="D53"/>
  <c r="H52"/>
  <c r="I52" s="1"/>
  <c r="G52"/>
  <c r="E52"/>
  <c r="F52" s="1"/>
  <c r="J52" s="1"/>
  <c r="K52" s="1"/>
  <c r="D52"/>
  <c r="H51"/>
  <c r="I51" s="1"/>
  <c r="G51"/>
  <c r="E51"/>
  <c r="F51" s="1"/>
  <c r="J51" s="1"/>
  <c r="K51" s="1"/>
  <c r="D51"/>
  <c r="G50"/>
  <c r="I50" s="1"/>
  <c r="E50"/>
  <c r="D50"/>
  <c r="F50" s="1"/>
  <c r="J50" s="1"/>
  <c r="K50" s="1"/>
  <c r="H49"/>
  <c r="I49" s="1"/>
  <c r="G49"/>
  <c r="E49"/>
  <c r="D49"/>
  <c r="F49" s="1"/>
  <c r="J49" s="1"/>
  <c r="K49" s="1"/>
  <c r="H48"/>
  <c r="I48" s="1"/>
  <c r="G48"/>
  <c r="E48"/>
  <c r="D48"/>
  <c r="F48" s="1"/>
  <c r="J48" s="1"/>
  <c r="K48" s="1"/>
  <c r="H47"/>
  <c r="I47" s="1"/>
  <c r="G47"/>
  <c r="E47"/>
  <c r="D47"/>
  <c r="F47" s="1"/>
  <c r="J47" s="1"/>
  <c r="K47" s="1"/>
  <c r="H46"/>
  <c r="I46" s="1"/>
  <c r="G46"/>
  <c r="E46"/>
  <c r="D46"/>
  <c r="F46" s="1"/>
  <c r="J46" s="1"/>
  <c r="K46" s="1"/>
  <c r="H45"/>
  <c r="I45" s="1"/>
  <c r="G45"/>
  <c r="E45"/>
  <c r="D45"/>
  <c r="F45" s="1"/>
  <c r="J45" s="1"/>
  <c r="K45" s="1"/>
  <c r="H44"/>
  <c r="I44" s="1"/>
  <c r="G44"/>
  <c r="E44"/>
  <c r="D44"/>
  <c r="F44" s="1"/>
  <c r="J44" s="1"/>
  <c r="K44" s="1"/>
  <c r="H43"/>
  <c r="I43" s="1"/>
  <c r="G43"/>
  <c r="E43"/>
  <c r="D43"/>
  <c r="F43" s="1"/>
  <c r="J43" s="1"/>
  <c r="K43" s="1"/>
  <c r="H42"/>
  <c r="I42" s="1"/>
  <c r="G42"/>
  <c r="E42"/>
  <c r="D42"/>
  <c r="F42" s="1"/>
  <c r="J42" s="1"/>
  <c r="K42" s="1"/>
  <c r="H41"/>
  <c r="I41" s="1"/>
  <c r="G41"/>
  <c r="E41"/>
  <c r="F41" s="1"/>
  <c r="D41"/>
  <c r="H40"/>
  <c r="I40" s="1"/>
  <c r="G40"/>
  <c r="E40"/>
  <c r="F40" s="1"/>
  <c r="D40"/>
  <c r="H39"/>
  <c r="I39" s="1"/>
  <c r="G39"/>
  <c r="E39"/>
  <c r="F39" s="1"/>
  <c r="D39"/>
  <c r="H38"/>
  <c r="I38" s="1"/>
  <c r="G38"/>
  <c r="E38"/>
  <c r="F38" s="1"/>
  <c r="D38"/>
  <c r="H37"/>
  <c r="I37" s="1"/>
  <c r="G37"/>
  <c r="E37"/>
  <c r="F37" s="1"/>
  <c r="D37"/>
  <c r="H36"/>
  <c r="I36" s="1"/>
  <c r="G36"/>
  <c r="E36"/>
  <c r="F36" s="1"/>
  <c r="D36"/>
  <c r="H35"/>
  <c r="I35" s="1"/>
  <c r="G35"/>
  <c r="E35"/>
  <c r="F35" s="1"/>
  <c r="D35"/>
  <c r="G34"/>
  <c r="I34" s="1"/>
  <c r="F34"/>
  <c r="E34"/>
  <c r="D34"/>
  <c r="G33"/>
  <c r="I33" s="1"/>
  <c r="E33"/>
  <c r="F33" s="1"/>
  <c r="D33"/>
  <c r="I32"/>
  <c r="H32"/>
  <c r="G32"/>
  <c r="E32"/>
  <c r="F32" s="1"/>
  <c r="J32" s="1"/>
  <c r="K32" s="1"/>
  <c r="D32"/>
  <c r="I31"/>
  <c r="H31"/>
  <c r="G31"/>
  <c r="E31"/>
  <c r="F31" s="1"/>
  <c r="J31" s="1"/>
  <c r="K31" s="1"/>
  <c r="D31"/>
  <c r="I30"/>
  <c r="H30"/>
  <c r="G30"/>
  <c r="E30"/>
  <c r="F30" s="1"/>
  <c r="J30" s="1"/>
  <c r="K30" s="1"/>
  <c r="D30"/>
  <c r="I29"/>
  <c r="H29"/>
  <c r="G29"/>
  <c r="E29"/>
  <c r="F29" s="1"/>
  <c r="J29" s="1"/>
  <c r="K29" s="1"/>
  <c r="D29"/>
  <c r="I28"/>
  <c r="H28"/>
  <c r="G28"/>
  <c r="E28"/>
  <c r="F28" s="1"/>
  <c r="J28" s="1"/>
  <c r="K28" s="1"/>
  <c r="D28"/>
  <c r="I27"/>
  <c r="H27"/>
  <c r="G27"/>
  <c r="E27"/>
  <c r="F27" s="1"/>
  <c r="J27" s="1"/>
  <c r="K27" s="1"/>
  <c r="D27"/>
  <c r="I26"/>
  <c r="H26"/>
  <c r="G26"/>
  <c r="E26"/>
  <c r="F26" s="1"/>
  <c r="J26" s="1"/>
  <c r="K26" s="1"/>
  <c r="D26"/>
  <c r="I25"/>
  <c r="H25"/>
  <c r="G25"/>
  <c r="E25"/>
  <c r="F25" s="1"/>
  <c r="J25" s="1"/>
  <c r="K25" s="1"/>
  <c r="D25"/>
  <c r="I24"/>
  <c r="H24"/>
  <c r="G24"/>
  <c r="E24"/>
  <c r="F24" s="1"/>
  <c r="J24" s="1"/>
  <c r="K24" s="1"/>
  <c r="D24"/>
  <c r="I23"/>
  <c r="H23"/>
  <c r="G23"/>
  <c r="E23"/>
  <c r="F23" s="1"/>
  <c r="J23" s="1"/>
  <c r="K23" s="1"/>
  <c r="D23"/>
  <c r="I22"/>
  <c r="H22"/>
  <c r="G22"/>
  <c r="E22"/>
  <c r="F22" s="1"/>
  <c r="J22" s="1"/>
  <c r="K22" s="1"/>
  <c r="D22"/>
  <c r="I21"/>
  <c r="H21"/>
  <c r="G21"/>
  <c r="E21"/>
  <c r="F21" s="1"/>
  <c r="J21" s="1"/>
  <c r="K21" s="1"/>
  <c r="D21"/>
  <c r="I20"/>
  <c r="H20"/>
  <c r="G20"/>
  <c r="E20"/>
  <c r="F20" s="1"/>
  <c r="J20" s="1"/>
  <c r="K20" s="1"/>
  <c r="D20"/>
  <c r="I19"/>
  <c r="G19"/>
  <c r="E19"/>
  <c r="F19" s="1"/>
  <c r="J19" s="1"/>
  <c r="K19" s="1"/>
  <c r="D19"/>
  <c r="H18"/>
  <c r="I18" s="1"/>
  <c r="G18"/>
  <c r="E18"/>
  <c r="F18" s="1"/>
  <c r="D18"/>
  <c r="H17"/>
  <c r="I17" s="1"/>
  <c r="G17"/>
  <c r="E17"/>
  <c r="F17" s="1"/>
  <c r="D17"/>
  <c r="H16"/>
  <c r="I16" s="1"/>
  <c r="G16"/>
  <c r="E16"/>
  <c r="F16" s="1"/>
  <c r="D16"/>
  <c r="H15"/>
  <c r="I15" s="1"/>
  <c r="G15"/>
  <c r="E15"/>
  <c r="F15" s="1"/>
  <c r="D15"/>
  <c r="H14"/>
  <c r="I14" s="1"/>
  <c r="G14"/>
  <c r="E14"/>
  <c r="F14" s="1"/>
  <c r="D14"/>
  <c r="H13"/>
  <c r="I13" s="1"/>
  <c r="G13"/>
  <c r="E13"/>
  <c r="F13" s="1"/>
  <c r="D13"/>
  <c r="H12"/>
  <c r="I12" s="1"/>
  <c r="G12"/>
  <c r="E12"/>
  <c r="F12" s="1"/>
  <c r="D12"/>
  <c r="H11"/>
  <c r="I11" s="1"/>
  <c r="G11"/>
  <c r="E11"/>
  <c r="F11" s="1"/>
  <c r="D11"/>
  <c r="H10"/>
  <c r="I10" s="1"/>
  <c r="G10"/>
  <c r="E10"/>
  <c r="F10" s="1"/>
  <c r="D10"/>
  <c r="J10" l="1"/>
  <c r="K10" s="1"/>
  <c r="J11"/>
  <c r="K11" s="1"/>
  <c r="J12"/>
  <c r="K12" s="1"/>
  <c r="J13"/>
  <c r="K13" s="1"/>
  <c r="J14"/>
  <c r="K14" s="1"/>
  <c r="J15"/>
  <c r="K15" s="1"/>
  <c r="J16"/>
  <c r="K16" s="1"/>
  <c r="J17"/>
  <c r="K17" s="1"/>
  <c r="J18"/>
  <c r="K18" s="1"/>
  <c r="J35"/>
  <c r="K35" s="1"/>
  <c r="J36"/>
  <c r="K36" s="1"/>
  <c r="J37"/>
  <c r="K37" s="1"/>
  <c r="J38"/>
  <c r="K38" s="1"/>
  <c r="J39"/>
  <c r="K39" s="1"/>
  <c r="J40"/>
  <c r="K40" s="1"/>
  <c r="J41"/>
  <c r="K41" s="1"/>
  <c r="J89"/>
  <c r="K89" s="1"/>
  <c r="J93"/>
  <c r="K93" s="1"/>
  <c r="J97"/>
  <c r="K97" s="1"/>
  <c r="J101"/>
  <c r="K101" s="1"/>
  <c r="J103"/>
  <c r="K103" s="1"/>
  <c r="J104"/>
  <c r="K104" s="1"/>
  <c r="J110"/>
  <c r="K110" s="1"/>
  <c r="J111"/>
  <c r="K111" s="1"/>
  <c r="J112"/>
  <c r="K112" s="1"/>
  <c r="J113"/>
  <c r="K113" s="1"/>
  <c r="J33"/>
  <c r="K33" s="1"/>
  <c r="J34"/>
  <c r="K34" s="1"/>
  <c r="J90"/>
  <c r="K90" s="1"/>
  <c r="J94"/>
  <c r="K94" s="1"/>
  <c r="J98"/>
  <c r="K98" s="1"/>
  <c r="J102"/>
  <c r="K102" s="1"/>
  <c r="J109"/>
  <c r="K109" s="1"/>
  <c r="L11" i="21" l="1"/>
  <c r="M11"/>
  <c r="N11"/>
  <c r="O11"/>
  <c r="P11"/>
  <c r="Q11"/>
  <c r="R11"/>
  <c r="S11"/>
  <c r="T11"/>
  <c r="U11"/>
  <c r="V11"/>
  <c r="L12"/>
  <c r="M12"/>
  <c r="N12"/>
  <c r="O12"/>
  <c r="P12"/>
  <c r="Q12"/>
  <c r="R12"/>
  <c r="S12"/>
  <c r="T12"/>
  <c r="U12"/>
  <c r="V12"/>
  <c r="L13"/>
  <c r="M13"/>
  <c r="N13"/>
  <c r="O13"/>
  <c r="P13"/>
  <c r="Q13"/>
  <c r="R13"/>
  <c r="S13"/>
  <c r="T13"/>
  <c r="U13"/>
  <c r="V13"/>
  <c r="L14"/>
  <c r="M14"/>
  <c r="N14"/>
  <c r="O14"/>
  <c r="P14"/>
  <c r="Q14"/>
  <c r="R14"/>
  <c r="S14"/>
  <c r="T14"/>
  <c r="U14"/>
  <c r="V14"/>
  <c r="L15"/>
  <c r="M15"/>
  <c r="N15"/>
  <c r="O15"/>
  <c r="P15"/>
  <c r="Q15"/>
  <c r="R15"/>
  <c r="S15"/>
  <c r="T15"/>
  <c r="U15"/>
  <c r="V15"/>
  <c r="L16"/>
  <c r="M16"/>
  <c r="N16"/>
  <c r="O16"/>
  <c r="P16"/>
  <c r="Q16"/>
  <c r="R16"/>
  <c r="S16"/>
  <c r="T16"/>
  <c r="U16"/>
  <c r="V16"/>
  <c r="L17"/>
  <c r="M17"/>
  <c r="N17"/>
  <c r="O17"/>
  <c r="P17"/>
  <c r="Q17"/>
  <c r="R17"/>
  <c r="S17"/>
  <c r="T17"/>
  <c r="U17"/>
  <c r="V17"/>
  <c r="L18"/>
  <c r="M18"/>
  <c r="N18"/>
  <c r="O18"/>
  <c r="P18"/>
  <c r="Q18"/>
  <c r="R18"/>
  <c r="S18"/>
  <c r="T18"/>
  <c r="U18"/>
  <c r="V18"/>
  <c r="L19"/>
  <c r="M19"/>
  <c r="N19"/>
  <c r="O19"/>
  <c r="P19"/>
  <c r="Q19"/>
  <c r="R19"/>
  <c r="S19"/>
  <c r="T19"/>
  <c r="U19"/>
  <c r="V19"/>
  <c r="L20"/>
  <c r="M20"/>
  <c r="N20"/>
  <c r="O20"/>
  <c r="P20"/>
  <c r="Q20"/>
  <c r="R20"/>
  <c r="S20"/>
  <c r="T20"/>
  <c r="U20"/>
  <c r="V20"/>
  <c r="L21"/>
  <c r="M21"/>
  <c r="N21"/>
  <c r="O21"/>
  <c r="P21"/>
  <c r="Q21"/>
  <c r="R21"/>
  <c r="S21"/>
  <c r="T21"/>
  <c r="U21"/>
  <c r="V21"/>
  <c r="L22"/>
  <c r="M22"/>
  <c r="N22"/>
  <c r="O22"/>
  <c r="P22"/>
  <c r="Q22"/>
  <c r="R22"/>
  <c r="S22"/>
  <c r="T22"/>
  <c r="U22"/>
  <c r="V22"/>
  <c r="L23"/>
  <c r="M23"/>
  <c r="N23"/>
  <c r="O23"/>
  <c r="P23"/>
  <c r="Q23"/>
  <c r="R23"/>
  <c r="S23"/>
  <c r="T23"/>
  <c r="U23"/>
  <c r="V23"/>
  <c r="L24"/>
  <c r="M24"/>
  <c r="N24"/>
  <c r="O24"/>
  <c r="P24"/>
  <c r="Q24"/>
  <c r="R24"/>
  <c r="S24"/>
  <c r="T24"/>
  <c r="U24"/>
  <c r="V24"/>
  <c r="L25"/>
  <c r="M25"/>
  <c r="N25"/>
  <c r="O25"/>
  <c r="P25"/>
  <c r="Q25"/>
  <c r="R25"/>
  <c r="S25"/>
  <c r="T25"/>
  <c r="U25"/>
  <c r="V25"/>
  <c r="L26"/>
  <c r="M26"/>
  <c r="N26"/>
  <c r="O26"/>
  <c r="P26"/>
  <c r="Q26"/>
  <c r="R26"/>
  <c r="S26"/>
  <c r="T26"/>
  <c r="U26"/>
  <c r="V26"/>
  <c r="L27"/>
  <c r="M27"/>
  <c r="N27"/>
  <c r="O27"/>
  <c r="P27"/>
  <c r="Q27"/>
  <c r="R27"/>
  <c r="S27"/>
  <c r="T27"/>
  <c r="U27"/>
  <c r="V27"/>
  <c r="L28"/>
  <c r="M28"/>
  <c r="N28"/>
  <c r="O28"/>
  <c r="P28"/>
  <c r="Q28"/>
  <c r="R28"/>
  <c r="S28"/>
  <c r="T28"/>
  <c r="U28"/>
  <c r="V28"/>
  <c r="L29"/>
  <c r="M29"/>
  <c r="N29"/>
  <c r="O29"/>
  <c r="P29"/>
  <c r="Q29"/>
  <c r="R29"/>
  <c r="S29"/>
  <c r="T29"/>
  <c r="U29"/>
  <c r="V29"/>
  <c r="L30"/>
  <c r="M30"/>
  <c r="N30"/>
  <c r="O30"/>
  <c r="P30"/>
  <c r="Q30"/>
  <c r="R30"/>
  <c r="S30"/>
  <c r="T30"/>
  <c r="U30"/>
  <c r="V30"/>
  <c r="L31"/>
  <c r="M31"/>
  <c r="N31"/>
  <c r="O31"/>
  <c r="P31"/>
  <c r="Q31"/>
  <c r="R31"/>
  <c r="S31"/>
  <c r="T31"/>
  <c r="U31"/>
  <c r="V31"/>
  <c r="L32"/>
  <c r="M32"/>
  <c r="N32"/>
  <c r="O32"/>
  <c r="P32"/>
  <c r="Q32"/>
  <c r="R32"/>
  <c r="S32"/>
  <c r="T32"/>
  <c r="U32"/>
  <c r="V32"/>
  <c r="L33"/>
  <c r="M33"/>
  <c r="N33"/>
  <c r="O33"/>
  <c r="P33"/>
  <c r="Q33"/>
  <c r="R33"/>
  <c r="S33"/>
  <c r="T33"/>
  <c r="U33"/>
  <c r="V33"/>
  <c r="L34"/>
  <c r="M34"/>
  <c r="N34"/>
  <c r="O34"/>
  <c r="P34"/>
  <c r="Q34"/>
  <c r="R34"/>
  <c r="S34"/>
  <c r="T34"/>
  <c r="U34"/>
  <c r="V34"/>
  <c r="L35"/>
  <c r="M35"/>
  <c r="N35"/>
  <c r="O35"/>
  <c r="P35"/>
  <c r="Q35"/>
  <c r="R35"/>
  <c r="S35"/>
  <c r="T35"/>
  <c r="U35"/>
  <c r="V35"/>
  <c r="L36"/>
  <c r="M36"/>
  <c r="N36"/>
  <c r="O36"/>
  <c r="P36"/>
  <c r="Q36"/>
  <c r="R36"/>
  <c r="S36"/>
  <c r="T36"/>
  <c r="U36"/>
  <c r="V36"/>
  <c r="L37"/>
  <c r="M37"/>
  <c r="N37"/>
  <c r="O37"/>
  <c r="P37"/>
  <c r="Q37"/>
  <c r="R37"/>
  <c r="S37"/>
  <c r="T37"/>
  <c r="U37"/>
  <c r="V37"/>
  <c r="L38"/>
  <c r="M38"/>
  <c r="N38"/>
  <c r="O38"/>
  <c r="P38"/>
  <c r="Q38"/>
  <c r="R38"/>
  <c r="S38"/>
  <c r="T38"/>
  <c r="U38"/>
  <c r="V38"/>
  <c r="L39"/>
  <c r="M39"/>
  <c r="N39"/>
  <c r="O39"/>
  <c r="P39"/>
  <c r="Q39"/>
  <c r="R39"/>
  <c r="S39"/>
  <c r="T39"/>
  <c r="U39"/>
  <c r="V39"/>
  <c r="L40"/>
  <c r="M40"/>
  <c r="N40"/>
  <c r="O40"/>
  <c r="P40"/>
  <c r="Q40"/>
  <c r="R40"/>
  <c r="S40"/>
  <c r="T40"/>
  <c r="U40"/>
  <c r="V40"/>
  <c r="L41"/>
  <c r="M41"/>
  <c r="N41"/>
  <c r="O41"/>
  <c r="P41"/>
  <c r="Q41"/>
  <c r="R41"/>
  <c r="S41"/>
  <c r="T41"/>
  <c r="U41"/>
  <c r="V41"/>
  <c r="L42"/>
  <c r="M42"/>
  <c r="N42"/>
  <c r="O42"/>
  <c r="P42"/>
  <c r="Q42"/>
  <c r="R42"/>
  <c r="S42"/>
  <c r="T42"/>
  <c r="U42"/>
  <c r="V42"/>
  <c r="L43"/>
  <c r="M43"/>
  <c r="N43"/>
  <c r="O43"/>
  <c r="P43"/>
  <c r="Q43"/>
  <c r="R43"/>
  <c r="S43"/>
  <c r="T43"/>
  <c r="U43"/>
  <c r="V43"/>
  <c r="L44"/>
  <c r="M44"/>
  <c r="N44"/>
  <c r="O44"/>
  <c r="P44"/>
  <c r="Q44"/>
  <c r="R44"/>
  <c r="S44"/>
  <c r="T44"/>
  <c r="U44"/>
  <c r="V44"/>
  <c r="L45"/>
  <c r="M45"/>
  <c r="N45"/>
  <c r="O45"/>
  <c r="P45"/>
  <c r="Q45"/>
  <c r="R45"/>
  <c r="S45"/>
  <c r="T45"/>
  <c r="U45"/>
  <c r="V45"/>
  <c r="L46"/>
  <c r="M46"/>
  <c r="N46"/>
  <c r="O46"/>
  <c r="P46"/>
  <c r="Q46"/>
  <c r="R46"/>
  <c r="S46"/>
  <c r="T46"/>
  <c r="U46"/>
  <c r="V46"/>
  <c r="L47"/>
  <c r="M47"/>
  <c r="N47"/>
  <c r="O47"/>
  <c r="P47"/>
  <c r="Q47"/>
  <c r="R47"/>
  <c r="S47"/>
  <c r="T47"/>
  <c r="U47"/>
  <c r="V47"/>
  <c r="L48"/>
  <c r="M48"/>
  <c r="N48"/>
  <c r="O48"/>
  <c r="P48"/>
  <c r="Q48"/>
  <c r="R48"/>
  <c r="S48"/>
  <c r="T48"/>
  <c r="U48"/>
  <c r="V48"/>
  <c r="L49"/>
  <c r="M49"/>
  <c r="N49"/>
  <c r="O49"/>
  <c r="P49"/>
  <c r="Q49"/>
  <c r="R49"/>
  <c r="S49"/>
  <c r="T49"/>
  <c r="U49"/>
  <c r="V49"/>
  <c r="L50"/>
  <c r="M50"/>
  <c r="N50"/>
  <c r="O50"/>
  <c r="P50"/>
  <c r="Q50"/>
  <c r="R50"/>
  <c r="S50"/>
  <c r="T50"/>
  <c r="U50"/>
  <c r="V50"/>
  <c r="L51"/>
  <c r="M51"/>
  <c r="N51"/>
  <c r="O51"/>
  <c r="P51"/>
  <c r="Q51"/>
  <c r="R51"/>
  <c r="S51"/>
  <c r="T51"/>
  <c r="U51"/>
  <c r="V51"/>
  <c r="L52"/>
  <c r="M52"/>
  <c r="N52"/>
  <c r="O52"/>
  <c r="P52"/>
  <c r="Q52"/>
  <c r="R52"/>
  <c r="S52"/>
  <c r="T52"/>
  <c r="U52"/>
  <c r="V52"/>
  <c r="L53"/>
  <c r="M53"/>
  <c r="N53"/>
  <c r="O53"/>
  <c r="P53"/>
  <c r="Q53"/>
  <c r="R53"/>
  <c r="S53"/>
  <c r="T53"/>
  <c r="U53"/>
  <c r="V53"/>
  <c r="L54"/>
  <c r="M54"/>
  <c r="N54"/>
  <c r="O54"/>
  <c r="P54"/>
  <c r="Q54"/>
  <c r="R54"/>
  <c r="S54"/>
  <c r="T54"/>
  <c r="U54"/>
  <c r="V54"/>
  <c r="L55"/>
  <c r="M55"/>
  <c r="N55"/>
  <c r="O55"/>
  <c r="P55"/>
  <c r="Q55"/>
  <c r="R55"/>
  <c r="S55"/>
  <c r="T55"/>
  <c r="U55"/>
  <c r="V55"/>
  <c r="L56"/>
  <c r="M56"/>
  <c r="N56"/>
  <c r="O56"/>
  <c r="P56"/>
  <c r="Q56"/>
  <c r="R56"/>
  <c r="S56"/>
  <c r="T56"/>
  <c r="U56"/>
  <c r="V56"/>
  <c r="L57"/>
  <c r="M57"/>
  <c r="N57"/>
  <c r="O57"/>
  <c r="P57"/>
  <c r="Q57"/>
  <c r="R57"/>
  <c r="S57"/>
  <c r="T57"/>
  <c r="U57"/>
  <c r="V57"/>
  <c r="L58"/>
  <c r="M58"/>
  <c r="N58"/>
  <c r="O58"/>
  <c r="P58"/>
  <c r="Q58"/>
  <c r="R58"/>
  <c r="S58"/>
  <c r="T58"/>
  <c r="U58"/>
  <c r="V58"/>
  <c r="L59"/>
  <c r="M59"/>
  <c r="N59"/>
  <c r="O59"/>
  <c r="P59"/>
  <c r="Q59"/>
  <c r="R59"/>
  <c r="S59"/>
  <c r="T59"/>
  <c r="U59"/>
  <c r="V59"/>
  <c r="L60"/>
  <c r="M60"/>
  <c r="N60"/>
  <c r="O60"/>
  <c r="P60"/>
  <c r="Q60"/>
  <c r="R60"/>
  <c r="S60"/>
  <c r="T60"/>
  <c r="U60"/>
  <c r="V60"/>
  <c r="L61"/>
  <c r="M61"/>
  <c r="N61"/>
  <c r="O61"/>
  <c r="P61"/>
  <c r="Q61"/>
  <c r="R61"/>
  <c r="S61"/>
  <c r="T61"/>
  <c r="U61"/>
  <c r="V61"/>
  <c r="L62"/>
  <c r="M62"/>
  <c r="N62"/>
  <c r="O62"/>
  <c r="P62"/>
  <c r="Q62"/>
  <c r="R62"/>
  <c r="S62"/>
  <c r="T62"/>
  <c r="U62"/>
  <c r="V62"/>
  <c r="L63"/>
  <c r="M63"/>
  <c r="N63"/>
  <c r="O63"/>
  <c r="P63"/>
  <c r="Q63"/>
  <c r="R63"/>
  <c r="S63"/>
  <c r="T63"/>
  <c r="U63"/>
  <c r="V63"/>
  <c r="L64"/>
  <c r="M64"/>
  <c r="N64"/>
  <c r="O64"/>
  <c r="P64"/>
  <c r="Q64"/>
  <c r="R64"/>
  <c r="S64"/>
  <c r="T64"/>
  <c r="U64"/>
  <c r="V64"/>
  <c r="L65"/>
  <c r="M65"/>
  <c r="N65"/>
  <c r="O65"/>
  <c r="P65"/>
  <c r="Q65"/>
  <c r="R65"/>
  <c r="S65"/>
  <c r="T65"/>
  <c r="U65"/>
  <c r="V65"/>
  <c r="L66"/>
  <c r="M66"/>
  <c r="N66"/>
  <c r="O66"/>
  <c r="P66"/>
  <c r="Q66"/>
  <c r="R66"/>
  <c r="S66"/>
  <c r="T66"/>
  <c r="U66"/>
  <c r="V66"/>
  <c r="L67"/>
  <c r="M67"/>
  <c r="N67"/>
  <c r="O67"/>
  <c r="P67"/>
  <c r="Q67"/>
  <c r="R67"/>
  <c r="S67"/>
  <c r="T67"/>
  <c r="U67"/>
  <c r="V67"/>
  <c r="L68"/>
  <c r="M68"/>
  <c r="N68"/>
  <c r="O68"/>
  <c r="P68"/>
  <c r="Q68"/>
  <c r="R68"/>
  <c r="S68"/>
  <c r="T68"/>
  <c r="U68"/>
  <c r="V68"/>
  <c r="L69"/>
  <c r="M69"/>
  <c r="N69"/>
  <c r="O69"/>
  <c r="P69"/>
  <c r="Q69"/>
  <c r="R69"/>
  <c r="S69"/>
  <c r="T69"/>
  <c r="U69"/>
  <c r="V69"/>
  <c r="L70"/>
  <c r="M70"/>
  <c r="N70"/>
  <c r="O70"/>
  <c r="P70"/>
  <c r="Q70"/>
  <c r="R70"/>
  <c r="S70"/>
  <c r="T70"/>
  <c r="U70"/>
  <c r="V70"/>
  <c r="L71"/>
  <c r="M71"/>
  <c r="N71"/>
  <c r="O71"/>
  <c r="P71"/>
  <c r="Q71"/>
  <c r="R71"/>
  <c r="S71"/>
  <c r="T71"/>
  <c r="U71"/>
  <c r="V71"/>
  <c r="L72"/>
  <c r="M72"/>
  <c r="N72"/>
  <c r="O72"/>
  <c r="P72"/>
  <c r="Q72"/>
  <c r="R72"/>
  <c r="S72"/>
  <c r="T72"/>
  <c r="U72"/>
  <c r="V72"/>
  <c r="L73"/>
  <c r="M73"/>
  <c r="N73"/>
  <c r="O73"/>
  <c r="P73"/>
  <c r="Q73"/>
  <c r="R73"/>
  <c r="S73"/>
  <c r="T73"/>
  <c r="U73"/>
  <c r="V73"/>
  <c r="L74"/>
  <c r="M74"/>
  <c r="N74"/>
  <c r="O74"/>
  <c r="P74"/>
  <c r="Q74"/>
  <c r="R74"/>
  <c r="S74"/>
  <c r="T74"/>
  <c r="U74"/>
  <c r="V74"/>
  <c r="L75"/>
  <c r="M75"/>
  <c r="N75"/>
  <c r="O75"/>
  <c r="P75"/>
  <c r="Q75"/>
  <c r="R75"/>
  <c r="S75"/>
  <c r="T75"/>
  <c r="U75"/>
  <c r="V75"/>
  <c r="L76"/>
  <c r="M76"/>
  <c r="N76"/>
  <c r="O76"/>
  <c r="P76"/>
  <c r="Q76"/>
  <c r="R76"/>
  <c r="S76"/>
  <c r="T76"/>
  <c r="U76"/>
  <c r="V76"/>
  <c r="L77"/>
  <c r="M77"/>
  <c r="N77"/>
  <c r="O77"/>
  <c r="P77"/>
  <c r="Q77"/>
  <c r="R77"/>
  <c r="S77"/>
  <c r="T77"/>
  <c r="U77"/>
  <c r="V77"/>
  <c r="L78"/>
  <c r="M78"/>
  <c r="N78"/>
  <c r="O78"/>
  <c r="P78"/>
  <c r="Q78"/>
  <c r="R78"/>
  <c r="S78"/>
  <c r="T78"/>
  <c r="U78"/>
  <c r="V78"/>
  <c r="L79"/>
  <c r="M79"/>
  <c r="N79"/>
  <c r="O79"/>
  <c r="P79"/>
  <c r="Q79"/>
  <c r="R79"/>
  <c r="S79"/>
  <c r="T79"/>
  <c r="U79"/>
  <c r="V79"/>
  <c r="L80"/>
  <c r="M80"/>
  <c r="N80"/>
  <c r="O80"/>
  <c r="P80"/>
  <c r="Q80"/>
  <c r="R80"/>
  <c r="S80"/>
  <c r="T80"/>
  <c r="U80"/>
  <c r="V80"/>
  <c r="L81"/>
  <c r="M81"/>
  <c r="N81"/>
  <c r="O81"/>
  <c r="P81"/>
  <c r="Q81"/>
  <c r="R81"/>
  <c r="S81"/>
  <c r="T81"/>
  <c r="U81"/>
  <c r="V81"/>
  <c r="L82"/>
  <c r="M82"/>
  <c r="N82"/>
  <c r="O82"/>
  <c r="P82"/>
  <c r="Q82"/>
  <c r="R82"/>
  <c r="S82"/>
  <c r="T82"/>
  <c r="U82"/>
  <c r="V82"/>
  <c r="L83"/>
  <c r="M83"/>
  <c r="N83"/>
  <c r="O83"/>
  <c r="P83"/>
  <c r="Q83"/>
  <c r="R83"/>
  <c r="S83"/>
  <c r="T83"/>
  <c r="U83"/>
  <c r="V83"/>
  <c r="L84"/>
  <c r="M84"/>
  <c r="N84"/>
  <c r="O84"/>
  <c r="P84"/>
  <c r="Q84"/>
  <c r="R84"/>
  <c r="S84"/>
  <c r="T84"/>
  <c r="U84"/>
  <c r="V84"/>
  <c r="L85"/>
  <c r="M85"/>
  <c r="N85"/>
  <c r="O85"/>
  <c r="P85"/>
  <c r="Q85"/>
  <c r="R85"/>
  <c r="S85"/>
  <c r="T85"/>
  <c r="U85"/>
  <c r="V85"/>
  <c r="L86"/>
  <c r="M86"/>
  <c r="N86"/>
  <c r="O86"/>
  <c r="P86"/>
  <c r="Q86"/>
  <c r="R86"/>
  <c r="S86"/>
  <c r="T86"/>
  <c r="U86"/>
  <c r="V86"/>
  <c r="L87"/>
  <c r="M87"/>
  <c r="N87"/>
  <c r="O87"/>
  <c r="P87"/>
  <c r="Q87"/>
  <c r="R87"/>
  <c r="S87"/>
  <c r="T87"/>
  <c r="U87"/>
  <c r="V87"/>
  <c r="L88"/>
  <c r="M88"/>
  <c r="N88"/>
  <c r="O88"/>
  <c r="P88"/>
  <c r="Q88"/>
  <c r="R88"/>
  <c r="S88"/>
  <c r="T88"/>
  <c r="U88"/>
  <c r="V88"/>
  <c r="L89"/>
  <c r="M89"/>
  <c r="N89"/>
  <c r="O89"/>
  <c r="P89"/>
  <c r="Q89"/>
  <c r="R89"/>
  <c r="S89"/>
  <c r="T89"/>
  <c r="U89"/>
  <c r="V89"/>
  <c r="L90"/>
  <c r="M90"/>
  <c r="N90"/>
  <c r="O90"/>
  <c r="P90"/>
  <c r="Q90"/>
  <c r="R90"/>
  <c r="S90"/>
  <c r="T90"/>
  <c r="U90"/>
  <c r="V90"/>
  <c r="L91"/>
  <c r="M91"/>
  <c r="N91"/>
  <c r="O91"/>
  <c r="P91"/>
  <c r="Q91"/>
  <c r="R91"/>
  <c r="S91"/>
  <c r="T91"/>
  <c r="U91"/>
  <c r="V91"/>
  <c r="L92"/>
  <c r="M92"/>
  <c r="N92"/>
  <c r="O92"/>
  <c r="P92"/>
  <c r="Q92"/>
  <c r="R92"/>
  <c r="S92"/>
  <c r="T92"/>
  <c r="U92"/>
  <c r="V92"/>
  <c r="L93"/>
  <c r="M93"/>
  <c r="N93"/>
  <c r="O93"/>
  <c r="P93"/>
  <c r="Q93"/>
  <c r="R93"/>
  <c r="S93"/>
  <c r="T93"/>
  <c r="U93"/>
  <c r="V93"/>
  <c r="L94"/>
  <c r="M94"/>
  <c r="N94"/>
  <c r="O94"/>
  <c r="P94"/>
  <c r="Q94"/>
  <c r="R94"/>
  <c r="S94"/>
  <c r="T94"/>
  <c r="U94"/>
  <c r="V94"/>
  <c r="L95"/>
  <c r="M95"/>
  <c r="N95"/>
  <c r="O95"/>
  <c r="P95"/>
  <c r="Q95"/>
  <c r="R95"/>
  <c r="S95"/>
  <c r="T95"/>
  <c r="U95"/>
  <c r="V95"/>
  <c r="L96"/>
  <c r="M96"/>
  <c r="N96"/>
  <c r="O96"/>
  <c r="P96"/>
  <c r="Q96"/>
  <c r="R96"/>
  <c r="S96"/>
  <c r="T96"/>
  <c r="U96"/>
  <c r="V96"/>
  <c r="L97"/>
  <c r="M97"/>
  <c r="N97"/>
  <c r="O97"/>
  <c r="P97"/>
  <c r="Q97"/>
  <c r="R97"/>
  <c r="S97"/>
  <c r="T97"/>
  <c r="U97"/>
  <c r="V97"/>
  <c r="L98"/>
  <c r="M98"/>
  <c r="N98"/>
  <c r="O98"/>
  <c r="P98"/>
  <c r="Q98"/>
  <c r="R98"/>
  <c r="S98"/>
  <c r="T98"/>
  <c r="U98"/>
  <c r="V98"/>
  <c r="L99"/>
  <c r="M99"/>
  <c r="N99"/>
  <c r="O99"/>
  <c r="P99"/>
  <c r="Q99"/>
  <c r="R99"/>
  <c r="S99"/>
  <c r="T99"/>
  <c r="U99"/>
  <c r="V99"/>
  <c r="L100"/>
  <c r="M100"/>
  <c r="N100"/>
  <c r="O100"/>
  <c r="P100"/>
  <c r="Q100"/>
  <c r="R100"/>
  <c r="S100"/>
  <c r="T100"/>
  <c r="U100"/>
  <c r="V100"/>
  <c r="L101"/>
  <c r="M101"/>
  <c r="N101"/>
  <c r="O101"/>
  <c r="P101"/>
  <c r="Q101"/>
  <c r="R101"/>
  <c r="S101"/>
  <c r="T101"/>
  <c r="U101"/>
  <c r="V101"/>
  <c r="L102"/>
  <c r="M102"/>
  <c r="N102"/>
  <c r="O102"/>
  <c r="P102"/>
  <c r="Q102"/>
  <c r="R102"/>
  <c r="S102"/>
  <c r="T102"/>
  <c r="U102"/>
  <c r="V102"/>
  <c r="L103"/>
  <c r="M103"/>
  <c r="N103"/>
  <c r="O103"/>
  <c r="P103"/>
  <c r="Q103"/>
  <c r="R103"/>
  <c r="S103"/>
  <c r="T103"/>
  <c r="U103"/>
  <c r="V103"/>
  <c r="L104"/>
  <c r="M104"/>
  <c r="N104"/>
  <c r="O104"/>
  <c r="P104"/>
  <c r="Q104"/>
  <c r="R104"/>
  <c r="S104"/>
  <c r="T104"/>
  <c r="U104"/>
  <c r="V104"/>
  <c r="L105"/>
  <c r="M105"/>
  <c r="N105"/>
  <c r="O105"/>
  <c r="P105"/>
  <c r="Q105"/>
  <c r="R105"/>
  <c r="S105"/>
  <c r="T105"/>
  <c r="U105"/>
  <c r="V105"/>
  <c r="L106"/>
  <c r="M106"/>
  <c r="N106"/>
  <c r="O106"/>
  <c r="P106"/>
  <c r="Q106"/>
  <c r="R106"/>
  <c r="S106"/>
  <c r="T106"/>
  <c r="U106"/>
  <c r="V106"/>
  <c r="L107"/>
  <c r="M107"/>
  <c r="N107"/>
  <c r="O107"/>
  <c r="P107"/>
  <c r="Q107"/>
  <c r="R107"/>
  <c r="S107"/>
  <c r="T107"/>
  <c r="U107"/>
  <c r="V107"/>
  <c r="L108"/>
  <c r="M108"/>
  <c r="N108"/>
  <c r="O108"/>
  <c r="P108"/>
  <c r="Q108"/>
  <c r="R108"/>
  <c r="S108"/>
  <c r="T108"/>
  <c r="U108"/>
  <c r="V108"/>
  <c r="L109"/>
  <c r="M109"/>
  <c r="N109"/>
  <c r="O109"/>
  <c r="P109"/>
  <c r="Q109"/>
  <c r="R109"/>
  <c r="S109"/>
  <c r="T109"/>
  <c r="U109"/>
  <c r="V109"/>
  <c r="L110"/>
  <c r="M110"/>
  <c r="N110"/>
  <c r="O110"/>
  <c r="P110"/>
  <c r="Q110"/>
  <c r="R110"/>
  <c r="S110"/>
  <c r="T110"/>
  <c r="U110"/>
  <c r="V110"/>
  <c r="L111"/>
  <c r="M111"/>
  <c r="N111"/>
  <c r="O111"/>
  <c r="P111"/>
  <c r="Q111"/>
  <c r="R111"/>
  <c r="S111"/>
  <c r="T111"/>
  <c r="U111"/>
  <c r="V111"/>
  <c r="L112"/>
  <c r="M112"/>
  <c r="N112"/>
  <c r="O112"/>
  <c r="P112"/>
  <c r="Q112"/>
  <c r="R112"/>
  <c r="S112"/>
  <c r="T112"/>
  <c r="U112"/>
  <c r="V112"/>
  <c r="L113"/>
  <c r="M113"/>
  <c r="N113"/>
  <c r="O113"/>
  <c r="P113"/>
  <c r="Q113"/>
  <c r="R113"/>
  <c r="S113"/>
  <c r="T113"/>
  <c r="U113"/>
  <c r="V113"/>
  <c r="L114"/>
  <c r="M114"/>
  <c r="N114"/>
  <c r="O114"/>
  <c r="P114"/>
  <c r="Q114"/>
  <c r="R114"/>
  <c r="S114"/>
  <c r="T114"/>
  <c r="U114"/>
  <c r="V114"/>
  <c r="L115"/>
  <c r="M115"/>
  <c r="N115"/>
  <c r="O115"/>
  <c r="P115"/>
  <c r="Q115"/>
  <c r="R115"/>
  <c r="S115"/>
  <c r="T115"/>
  <c r="U115"/>
  <c r="V115"/>
  <c r="L116"/>
  <c r="M116"/>
  <c r="N116"/>
  <c r="O116"/>
  <c r="P116"/>
  <c r="Q116"/>
  <c r="R116"/>
  <c r="S116"/>
  <c r="T116"/>
  <c r="U116"/>
  <c r="V116"/>
  <c r="L117"/>
  <c r="M117"/>
  <c r="N117"/>
  <c r="O117"/>
  <c r="P117"/>
  <c r="Q117"/>
  <c r="R117"/>
  <c r="S117"/>
  <c r="T117"/>
  <c r="U117"/>
  <c r="V117"/>
  <c r="L118"/>
  <c r="M118"/>
  <c r="N118"/>
  <c r="O118"/>
  <c r="P118"/>
  <c r="Q118"/>
  <c r="R118"/>
  <c r="S118"/>
  <c r="T118"/>
  <c r="U118"/>
  <c r="V118"/>
  <c r="L119"/>
  <c r="M119"/>
  <c r="N119"/>
  <c r="O119"/>
  <c r="P119"/>
  <c r="Q119"/>
  <c r="R119"/>
  <c r="S119"/>
  <c r="T119"/>
  <c r="U119"/>
  <c r="V119"/>
  <c r="L120"/>
  <c r="M120"/>
  <c r="N120"/>
  <c r="O120"/>
  <c r="P120"/>
  <c r="Q120"/>
  <c r="R120"/>
  <c r="S120"/>
  <c r="T120"/>
  <c r="U120"/>
  <c r="V120"/>
  <c r="L121"/>
  <c r="M121"/>
  <c r="N121"/>
  <c r="O121"/>
  <c r="P121"/>
  <c r="Q121"/>
  <c r="R121"/>
  <c r="S121"/>
  <c r="T121"/>
  <c r="U121"/>
  <c r="V121"/>
  <c r="L122"/>
  <c r="M122"/>
  <c r="N122"/>
  <c r="O122"/>
  <c r="P122"/>
  <c r="Q122"/>
  <c r="R122"/>
  <c r="S122"/>
  <c r="T122"/>
  <c r="U122"/>
  <c r="V122"/>
  <c r="L123"/>
  <c r="M123"/>
  <c r="N123"/>
  <c r="O123"/>
  <c r="P123"/>
  <c r="Q123"/>
  <c r="R123"/>
  <c r="S123"/>
  <c r="T123"/>
  <c r="U123"/>
  <c r="V123"/>
  <c r="L124"/>
  <c r="M124"/>
  <c r="N124"/>
  <c r="O124"/>
  <c r="P124"/>
  <c r="Q124"/>
  <c r="R124"/>
  <c r="S124"/>
  <c r="T124"/>
  <c r="U124"/>
  <c r="V124"/>
  <c r="L125"/>
  <c r="M125"/>
  <c r="N125"/>
  <c r="O125"/>
  <c r="P125"/>
  <c r="Q125"/>
  <c r="R125"/>
  <c r="S125"/>
  <c r="T125"/>
  <c r="U125"/>
  <c r="V125"/>
  <c r="L126"/>
  <c r="M126"/>
  <c r="N126"/>
  <c r="O126"/>
  <c r="P126"/>
  <c r="Q126"/>
  <c r="R126"/>
  <c r="S126"/>
  <c r="T126"/>
  <c r="U126"/>
  <c r="V126"/>
  <c r="L127"/>
  <c r="M127"/>
  <c r="N127"/>
  <c r="O127"/>
  <c r="P127"/>
  <c r="Q127"/>
  <c r="R127"/>
  <c r="S127"/>
  <c r="T127"/>
  <c r="U127"/>
  <c r="V127"/>
  <c r="L128"/>
  <c r="M128"/>
  <c r="N128"/>
  <c r="O128"/>
  <c r="P128"/>
  <c r="Q128"/>
  <c r="R128"/>
  <c r="S128"/>
  <c r="T128"/>
  <c r="U128"/>
  <c r="V128"/>
  <c r="L129"/>
  <c r="M129"/>
  <c r="N129"/>
  <c r="O129"/>
  <c r="P129"/>
  <c r="Q129"/>
  <c r="R129"/>
  <c r="S129"/>
  <c r="T129"/>
  <c r="U129"/>
  <c r="V129"/>
  <c r="L130"/>
  <c r="M130"/>
  <c r="N130"/>
  <c r="O130"/>
  <c r="P130"/>
  <c r="Q130"/>
  <c r="R130"/>
  <c r="S130"/>
  <c r="T130"/>
  <c r="U130"/>
  <c r="V130"/>
  <c r="M10"/>
  <c r="N10"/>
  <c r="O10"/>
  <c r="P10"/>
  <c r="Q10"/>
  <c r="R10"/>
  <c r="S10"/>
  <c r="T10"/>
  <c r="U10"/>
  <c r="V10"/>
  <c r="L10"/>
  <c r="M130" i="35"/>
  <c r="L130"/>
  <c r="K130"/>
  <c r="I130"/>
  <c r="J130" s="1"/>
  <c r="H130"/>
  <c r="F130"/>
  <c r="G130" s="1"/>
  <c r="N130" s="1"/>
  <c r="O130" s="1"/>
  <c r="E130"/>
  <c r="L129"/>
  <c r="M129" s="1"/>
  <c r="K129"/>
  <c r="I129"/>
  <c r="J129" s="1"/>
  <c r="H129"/>
  <c r="F129"/>
  <c r="G129" s="1"/>
  <c r="E129"/>
  <c r="L128"/>
  <c r="M128" s="1"/>
  <c r="K128"/>
  <c r="I128"/>
  <c r="J128" s="1"/>
  <c r="H128"/>
  <c r="G128"/>
  <c r="N128" s="1"/>
  <c r="O128" s="1"/>
  <c r="F128"/>
  <c r="E128"/>
  <c r="L127"/>
  <c r="M127" s="1"/>
  <c r="K127"/>
  <c r="J127"/>
  <c r="I127"/>
  <c r="H127"/>
  <c r="F127"/>
  <c r="G127" s="1"/>
  <c r="N127" s="1"/>
  <c r="O127" s="1"/>
  <c r="E127"/>
  <c r="M126"/>
  <c r="L126"/>
  <c r="K126"/>
  <c r="I126"/>
  <c r="J126" s="1"/>
  <c r="H126"/>
  <c r="F126"/>
  <c r="E126"/>
  <c r="G126" s="1"/>
  <c r="N126" s="1"/>
  <c r="O126" s="1"/>
  <c r="L125"/>
  <c r="M125" s="1"/>
  <c r="K125"/>
  <c r="I125"/>
  <c r="H125"/>
  <c r="J125" s="1"/>
  <c r="F125"/>
  <c r="G125" s="1"/>
  <c r="E125"/>
  <c r="L124"/>
  <c r="K124"/>
  <c r="M124" s="1"/>
  <c r="I124"/>
  <c r="J124" s="1"/>
  <c r="H124"/>
  <c r="G124"/>
  <c r="F124"/>
  <c r="E124"/>
  <c r="L123"/>
  <c r="M123" s="1"/>
  <c r="K123"/>
  <c r="J123"/>
  <c r="I123"/>
  <c r="H123"/>
  <c r="F123"/>
  <c r="G123" s="1"/>
  <c r="E123"/>
  <c r="M122"/>
  <c r="L122"/>
  <c r="K122"/>
  <c r="I122"/>
  <c r="J122" s="1"/>
  <c r="H122"/>
  <c r="F122"/>
  <c r="E122"/>
  <c r="G122" s="1"/>
  <c r="L121"/>
  <c r="M121" s="1"/>
  <c r="K121"/>
  <c r="I121"/>
  <c r="H121"/>
  <c r="J121" s="1"/>
  <c r="F121"/>
  <c r="G121" s="1"/>
  <c r="N121" s="1"/>
  <c r="O121" s="1"/>
  <c r="E121"/>
  <c r="L120"/>
  <c r="K120"/>
  <c r="M120" s="1"/>
  <c r="I120"/>
  <c r="J120" s="1"/>
  <c r="H120"/>
  <c r="G120"/>
  <c r="F120"/>
  <c r="E120"/>
  <c r="L119"/>
  <c r="M119" s="1"/>
  <c r="K119"/>
  <c r="J119"/>
  <c r="I119"/>
  <c r="H119"/>
  <c r="F119"/>
  <c r="G119" s="1"/>
  <c r="E119"/>
  <c r="M118"/>
  <c r="L118"/>
  <c r="K118"/>
  <c r="I118"/>
  <c r="J118" s="1"/>
  <c r="H118"/>
  <c r="F118"/>
  <c r="E118"/>
  <c r="G118" s="1"/>
  <c r="N118" s="1"/>
  <c r="O118" s="1"/>
  <c r="L117"/>
  <c r="M117" s="1"/>
  <c r="K117"/>
  <c r="I117"/>
  <c r="H117"/>
  <c r="J117" s="1"/>
  <c r="F117"/>
  <c r="G117" s="1"/>
  <c r="E117"/>
  <c r="L116"/>
  <c r="K116"/>
  <c r="M116" s="1"/>
  <c r="I116"/>
  <c r="J116" s="1"/>
  <c r="H116"/>
  <c r="G116"/>
  <c r="N116" s="1"/>
  <c r="O116" s="1"/>
  <c r="F116"/>
  <c r="E116"/>
  <c r="L115"/>
  <c r="M115" s="1"/>
  <c r="K115"/>
  <c r="J115"/>
  <c r="I115"/>
  <c r="H115"/>
  <c r="F115"/>
  <c r="G115" s="1"/>
  <c r="E115"/>
  <c r="M114"/>
  <c r="L114"/>
  <c r="K114"/>
  <c r="I114"/>
  <c r="J114" s="1"/>
  <c r="H114"/>
  <c r="F114"/>
  <c r="E114"/>
  <c r="G114" s="1"/>
  <c r="N114" s="1"/>
  <c r="O114" s="1"/>
  <c r="L113"/>
  <c r="M113" s="1"/>
  <c r="K113"/>
  <c r="I113"/>
  <c r="H113"/>
  <c r="J113" s="1"/>
  <c r="F113"/>
  <c r="G113" s="1"/>
  <c r="E113"/>
  <c r="L112"/>
  <c r="K112"/>
  <c r="M112" s="1"/>
  <c r="I112"/>
  <c r="J112" s="1"/>
  <c r="H112"/>
  <c r="G112"/>
  <c r="N112" s="1"/>
  <c r="O112" s="1"/>
  <c r="F112"/>
  <c r="E112"/>
  <c r="L111"/>
  <c r="M111" s="1"/>
  <c r="K111"/>
  <c r="J111"/>
  <c r="I111"/>
  <c r="H111"/>
  <c r="F111"/>
  <c r="G111" s="1"/>
  <c r="N111" s="1"/>
  <c r="O111" s="1"/>
  <c r="E111"/>
  <c r="M110"/>
  <c r="L110"/>
  <c r="K110"/>
  <c r="I110"/>
  <c r="J110" s="1"/>
  <c r="H110"/>
  <c r="F110"/>
  <c r="E110"/>
  <c r="G110" s="1"/>
  <c r="N110" s="1"/>
  <c r="O110" s="1"/>
  <c r="L109"/>
  <c r="M109" s="1"/>
  <c r="K109"/>
  <c r="I109"/>
  <c r="H109"/>
  <c r="J109" s="1"/>
  <c r="F109"/>
  <c r="G109" s="1"/>
  <c r="E109"/>
  <c r="L108"/>
  <c r="K108"/>
  <c r="M108" s="1"/>
  <c r="I108"/>
  <c r="J108" s="1"/>
  <c r="H108"/>
  <c r="G108"/>
  <c r="F108"/>
  <c r="E108"/>
  <c r="L107"/>
  <c r="M107" s="1"/>
  <c r="K107"/>
  <c r="J107"/>
  <c r="I107"/>
  <c r="H107"/>
  <c r="F107"/>
  <c r="G107" s="1"/>
  <c r="E107"/>
  <c r="M106"/>
  <c r="L106"/>
  <c r="K106"/>
  <c r="I106"/>
  <c r="J106" s="1"/>
  <c r="H106"/>
  <c r="F106"/>
  <c r="E106"/>
  <c r="G106" s="1"/>
  <c r="L105"/>
  <c r="M105" s="1"/>
  <c r="K105"/>
  <c r="I105"/>
  <c r="H105"/>
  <c r="J105" s="1"/>
  <c r="F105"/>
  <c r="G105" s="1"/>
  <c r="N105" s="1"/>
  <c r="O105" s="1"/>
  <c r="E105"/>
  <c r="L104"/>
  <c r="K104"/>
  <c r="M104" s="1"/>
  <c r="I104"/>
  <c r="J104" s="1"/>
  <c r="H104"/>
  <c r="G104"/>
  <c r="F104"/>
  <c r="E104"/>
  <c r="L103"/>
  <c r="M103" s="1"/>
  <c r="K103"/>
  <c r="J103"/>
  <c r="I103"/>
  <c r="H103"/>
  <c r="F103"/>
  <c r="G103" s="1"/>
  <c r="E103"/>
  <c r="M102"/>
  <c r="L102"/>
  <c r="K102"/>
  <c r="I102"/>
  <c r="J102" s="1"/>
  <c r="H102"/>
  <c r="F102"/>
  <c r="E102"/>
  <c r="G102" s="1"/>
  <c r="N102" s="1"/>
  <c r="O102" s="1"/>
  <c r="L101"/>
  <c r="M101" s="1"/>
  <c r="K101"/>
  <c r="I101"/>
  <c r="H101"/>
  <c r="J101" s="1"/>
  <c r="F101"/>
  <c r="G101" s="1"/>
  <c r="E101"/>
  <c r="L100"/>
  <c r="K100"/>
  <c r="M100" s="1"/>
  <c r="I100"/>
  <c r="J100" s="1"/>
  <c r="H100"/>
  <c r="G100"/>
  <c r="N100" s="1"/>
  <c r="O100" s="1"/>
  <c r="F100"/>
  <c r="E100"/>
  <c r="L99"/>
  <c r="M99" s="1"/>
  <c r="K99"/>
  <c r="J99"/>
  <c r="I99"/>
  <c r="H99"/>
  <c r="F99"/>
  <c r="G99" s="1"/>
  <c r="E99"/>
  <c r="M98"/>
  <c r="L98"/>
  <c r="K98"/>
  <c r="I98"/>
  <c r="J98" s="1"/>
  <c r="H98"/>
  <c r="F98"/>
  <c r="E98"/>
  <c r="G98" s="1"/>
  <c r="N98" s="1"/>
  <c r="O98" s="1"/>
  <c r="L97"/>
  <c r="M97" s="1"/>
  <c r="K97"/>
  <c r="I97"/>
  <c r="H97"/>
  <c r="J97" s="1"/>
  <c r="F97"/>
  <c r="G97" s="1"/>
  <c r="E97"/>
  <c r="L96"/>
  <c r="K96"/>
  <c r="M96" s="1"/>
  <c r="I96"/>
  <c r="J96" s="1"/>
  <c r="H96"/>
  <c r="G96"/>
  <c r="N96" s="1"/>
  <c r="O96" s="1"/>
  <c r="F96"/>
  <c r="E96"/>
  <c r="L95"/>
  <c r="M95" s="1"/>
  <c r="K95"/>
  <c r="J95"/>
  <c r="I95"/>
  <c r="H95"/>
  <c r="F95"/>
  <c r="G95" s="1"/>
  <c r="N95" s="1"/>
  <c r="O95" s="1"/>
  <c r="E95"/>
  <c r="M94"/>
  <c r="L94"/>
  <c r="K94"/>
  <c r="I94"/>
  <c r="J94" s="1"/>
  <c r="H94"/>
  <c r="F94"/>
  <c r="E94"/>
  <c r="G94" s="1"/>
  <c r="N94" s="1"/>
  <c r="O94" s="1"/>
  <c r="L93"/>
  <c r="M93" s="1"/>
  <c r="K93"/>
  <c r="I93"/>
  <c r="H93"/>
  <c r="J93" s="1"/>
  <c r="F93"/>
  <c r="G93" s="1"/>
  <c r="E93"/>
  <c r="L92"/>
  <c r="K92"/>
  <c r="M92" s="1"/>
  <c r="I92"/>
  <c r="J92" s="1"/>
  <c r="H92"/>
  <c r="G92"/>
  <c r="F92"/>
  <c r="E92"/>
  <c r="L91"/>
  <c r="M91" s="1"/>
  <c r="K91"/>
  <c r="J91"/>
  <c r="I91"/>
  <c r="H91"/>
  <c r="F91"/>
  <c r="G91" s="1"/>
  <c r="E91"/>
  <c r="M90"/>
  <c r="L90"/>
  <c r="K90"/>
  <c r="I90"/>
  <c r="J90" s="1"/>
  <c r="H90"/>
  <c r="F90"/>
  <c r="E90"/>
  <c r="G90" s="1"/>
  <c r="L89"/>
  <c r="M89" s="1"/>
  <c r="K89"/>
  <c r="I89"/>
  <c r="H89"/>
  <c r="J89" s="1"/>
  <c r="F89"/>
  <c r="G89" s="1"/>
  <c r="N89" s="1"/>
  <c r="O89" s="1"/>
  <c r="E89"/>
  <c r="L88"/>
  <c r="K88"/>
  <c r="M88" s="1"/>
  <c r="I88"/>
  <c r="J88" s="1"/>
  <c r="H88"/>
  <c r="G88"/>
  <c r="F88"/>
  <c r="E88"/>
  <c r="L87"/>
  <c r="M87" s="1"/>
  <c r="K87"/>
  <c r="J87"/>
  <c r="I87"/>
  <c r="H87"/>
  <c r="F87"/>
  <c r="G87" s="1"/>
  <c r="E87"/>
  <c r="M86"/>
  <c r="L86"/>
  <c r="K86"/>
  <c r="I86"/>
  <c r="J86" s="1"/>
  <c r="H86"/>
  <c r="F86"/>
  <c r="E86"/>
  <c r="G86" s="1"/>
  <c r="N86" s="1"/>
  <c r="O86" s="1"/>
  <c r="L85"/>
  <c r="M85" s="1"/>
  <c r="K85"/>
  <c r="I85"/>
  <c r="H85"/>
  <c r="J85" s="1"/>
  <c r="F85"/>
  <c r="G85" s="1"/>
  <c r="E85"/>
  <c r="L84"/>
  <c r="K84"/>
  <c r="M84" s="1"/>
  <c r="I84"/>
  <c r="J84" s="1"/>
  <c r="H84"/>
  <c r="G84"/>
  <c r="N84" s="1"/>
  <c r="O84" s="1"/>
  <c r="F84"/>
  <c r="E84"/>
  <c r="L83"/>
  <c r="M83" s="1"/>
  <c r="K83"/>
  <c r="J83"/>
  <c r="I83"/>
  <c r="H83"/>
  <c r="F83"/>
  <c r="G83" s="1"/>
  <c r="E83"/>
  <c r="M82"/>
  <c r="L82"/>
  <c r="K82"/>
  <c r="I82"/>
  <c r="J82" s="1"/>
  <c r="H82"/>
  <c r="F82"/>
  <c r="E82"/>
  <c r="G82" s="1"/>
  <c r="N82" s="1"/>
  <c r="O82" s="1"/>
  <c r="L81"/>
  <c r="M81" s="1"/>
  <c r="K81"/>
  <c r="I81"/>
  <c r="H81"/>
  <c r="J81" s="1"/>
  <c r="F81"/>
  <c r="G81" s="1"/>
  <c r="E81"/>
  <c r="L80"/>
  <c r="K80"/>
  <c r="M80" s="1"/>
  <c r="I80"/>
  <c r="J80" s="1"/>
  <c r="H80"/>
  <c r="G80"/>
  <c r="N80" s="1"/>
  <c r="O80" s="1"/>
  <c r="F80"/>
  <c r="E80"/>
  <c r="L79"/>
  <c r="M79" s="1"/>
  <c r="K79"/>
  <c r="J79"/>
  <c r="I79"/>
  <c r="H79"/>
  <c r="F79"/>
  <c r="G79" s="1"/>
  <c r="N79" s="1"/>
  <c r="O79" s="1"/>
  <c r="E79"/>
  <c r="M78"/>
  <c r="L78"/>
  <c r="K78"/>
  <c r="I78"/>
  <c r="J78" s="1"/>
  <c r="H78"/>
  <c r="F78"/>
  <c r="E78"/>
  <c r="G78" s="1"/>
  <c r="N78" s="1"/>
  <c r="O78" s="1"/>
  <c r="L77"/>
  <c r="M77" s="1"/>
  <c r="K77"/>
  <c r="I77"/>
  <c r="H77"/>
  <c r="J77" s="1"/>
  <c r="F77"/>
  <c r="G77" s="1"/>
  <c r="E77"/>
  <c r="L76"/>
  <c r="K76"/>
  <c r="M76" s="1"/>
  <c r="I76"/>
  <c r="J76" s="1"/>
  <c r="H76"/>
  <c r="G76"/>
  <c r="F76"/>
  <c r="E76"/>
  <c r="L75"/>
  <c r="M75" s="1"/>
  <c r="K75"/>
  <c r="J75"/>
  <c r="I75"/>
  <c r="H75"/>
  <c r="F75"/>
  <c r="G75" s="1"/>
  <c r="E75"/>
  <c r="M74"/>
  <c r="L74"/>
  <c r="K74"/>
  <c r="I74"/>
  <c r="J74" s="1"/>
  <c r="H74"/>
  <c r="F74"/>
  <c r="E74"/>
  <c r="G74" s="1"/>
  <c r="L73"/>
  <c r="M73" s="1"/>
  <c r="K73"/>
  <c r="I73"/>
  <c r="H73"/>
  <c r="J73" s="1"/>
  <c r="F73"/>
  <c r="G73" s="1"/>
  <c r="N73" s="1"/>
  <c r="O73" s="1"/>
  <c r="E73"/>
  <c r="L72"/>
  <c r="K72"/>
  <c r="M72" s="1"/>
  <c r="I72"/>
  <c r="J72" s="1"/>
  <c r="H72"/>
  <c r="G72"/>
  <c r="F72"/>
  <c r="E72"/>
  <c r="L71"/>
  <c r="M71" s="1"/>
  <c r="K71"/>
  <c r="J71"/>
  <c r="I71"/>
  <c r="H71"/>
  <c r="F71"/>
  <c r="G71" s="1"/>
  <c r="E71"/>
  <c r="M70"/>
  <c r="L70"/>
  <c r="K70"/>
  <c r="I70"/>
  <c r="J70" s="1"/>
  <c r="H70"/>
  <c r="F70"/>
  <c r="E70"/>
  <c r="G70" s="1"/>
  <c r="N70" s="1"/>
  <c r="O70" s="1"/>
  <c r="L69"/>
  <c r="M69" s="1"/>
  <c r="K69"/>
  <c r="I69"/>
  <c r="H69"/>
  <c r="J69" s="1"/>
  <c r="F69"/>
  <c r="G69" s="1"/>
  <c r="E69"/>
  <c r="L68"/>
  <c r="K68"/>
  <c r="M68" s="1"/>
  <c r="I68"/>
  <c r="J68" s="1"/>
  <c r="H68"/>
  <c r="G68"/>
  <c r="N68" s="1"/>
  <c r="O68" s="1"/>
  <c r="F68"/>
  <c r="E68"/>
  <c r="L67"/>
  <c r="M67" s="1"/>
  <c r="K67"/>
  <c r="J67"/>
  <c r="I67"/>
  <c r="H67"/>
  <c r="F67"/>
  <c r="G67" s="1"/>
  <c r="E67"/>
  <c r="M66"/>
  <c r="L66"/>
  <c r="K66"/>
  <c r="I66"/>
  <c r="J66" s="1"/>
  <c r="H66"/>
  <c r="F66"/>
  <c r="E66"/>
  <c r="G66" s="1"/>
  <c r="N66" s="1"/>
  <c r="O66" s="1"/>
  <c r="L65"/>
  <c r="M65" s="1"/>
  <c r="K65"/>
  <c r="I65"/>
  <c r="H65"/>
  <c r="J65" s="1"/>
  <c r="F65"/>
  <c r="G65" s="1"/>
  <c r="E65"/>
  <c r="L64"/>
  <c r="K64"/>
  <c r="M64" s="1"/>
  <c r="I64"/>
  <c r="J64" s="1"/>
  <c r="H64"/>
  <c r="G64"/>
  <c r="N64" s="1"/>
  <c r="O64" s="1"/>
  <c r="F64"/>
  <c r="E64"/>
  <c r="L63"/>
  <c r="M63" s="1"/>
  <c r="K63"/>
  <c r="J63"/>
  <c r="I63"/>
  <c r="H63"/>
  <c r="F63"/>
  <c r="G63" s="1"/>
  <c r="N63" s="1"/>
  <c r="O63" s="1"/>
  <c r="E63"/>
  <c r="M62"/>
  <c r="L62"/>
  <c r="K62"/>
  <c r="I62"/>
  <c r="J62" s="1"/>
  <c r="H62"/>
  <c r="F62"/>
  <c r="E62"/>
  <c r="G62" s="1"/>
  <c r="N62" s="1"/>
  <c r="O62" s="1"/>
  <c r="L61"/>
  <c r="M61" s="1"/>
  <c r="K61"/>
  <c r="I61"/>
  <c r="H61"/>
  <c r="J61" s="1"/>
  <c r="F61"/>
  <c r="G61" s="1"/>
  <c r="E61"/>
  <c r="L60"/>
  <c r="K60"/>
  <c r="M60" s="1"/>
  <c r="I60"/>
  <c r="J60" s="1"/>
  <c r="H60"/>
  <c r="G60"/>
  <c r="F60"/>
  <c r="E60"/>
  <c r="L59"/>
  <c r="M59" s="1"/>
  <c r="K59"/>
  <c r="J59"/>
  <c r="I59"/>
  <c r="H59"/>
  <c r="F59"/>
  <c r="G59" s="1"/>
  <c r="E59"/>
  <c r="M58"/>
  <c r="L58"/>
  <c r="K58"/>
  <c r="I58"/>
  <c r="J58" s="1"/>
  <c r="H58"/>
  <c r="F58"/>
  <c r="E58"/>
  <c r="G58" s="1"/>
  <c r="L57"/>
  <c r="M57" s="1"/>
  <c r="K57"/>
  <c r="I57"/>
  <c r="H57"/>
  <c r="J57" s="1"/>
  <c r="F57"/>
  <c r="G57" s="1"/>
  <c r="N57" s="1"/>
  <c r="O57" s="1"/>
  <c r="E57"/>
  <c r="L56"/>
  <c r="M56" s="1"/>
  <c r="K56"/>
  <c r="I56"/>
  <c r="J56" s="1"/>
  <c r="H56"/>
  <c r="G56"/>
  <c r="F56"/>
  <c r="E56"/>
  <c r="L55"/>
  <c r="M55" s="1"/>
  <c r="K55"/>
  <c r="I55"/>
  <c r="H55"/>
  <c r="J55" s="1"/>
  <c r="F55"/>
  <c r="G55" s="1"/>
  <c r="E55"/>
  <c r="M54"/>
  <c r="L54"/>
  <c r="K54"/>
  <c r="I54"/>
  <c r="J54" s="1"/>
  <c r="H54"/>
  <c r="F54"/>
  <c r="E54"/>
  <c r="G54" s="1"/>
  <c r="N54" s="1"/>
  <c r="O54" s="1"/>
  <c r="L53"/>
  <c r="M53" s="1"/>
  <c r="K53"/>
  <c r="I53"/>
  <c r="H53"/>
  <c r="J53" s="1"/>
  <c r="F53"/>
  <c r="G53" s="1"/>
  <c r="E53"/>
  <c r="L52"/>
  <c r="K52"/>
  <c r="M52" s="1"/>
  <c r="I52"/>
  <c r="J52" s="1"/>
  <c r="H52"/>
  <c r="F52"/>
  <c r="E52"/>
  <c r="G52" s="1"/>
  <c r="N52" s="1"/>
  <c r="O52" s="1"/>
  <c r="L51"/>
  <c r="M51" s="1"/>
  <c r="K51"/>
  <c r="I51"/>
  <c r="H51"/>
  <c r="J51" s="1"/>
  <c r="F51"/>
  <c r="G51" s="1"/>
  <c r="E51"/>
  <c r="L50"/>
  <c r="K50"/>
  <c r="M50" s="1"/>
  <c r="I50"/>
  <c r="J50" s="1"/>
  <c r="H50"/>
  <c r="F50"/>
  <c r="E50"/>
  <c r="G50" s="1"/>
  <c r="N50" s="1"/>
  <c r="O50" s="1"/>
  <c r="L49"/>
  <c r="M49" s="1"/>
  <c r="K49"/>
  <c r="I49"/>
  <c r="H49"/>
  <c r="J49" s="1"/>
  <c r="F49"/>
  <c r="G49" s="1"/>
  <c r="E49"/>
  <c r="M48"/>
  <c r="L48"/>
  <c r="K48"/>
  <c r="I48"/>
  <c r="J48" s="1"/>
  <c r="H48"/>
  <c r="F48"/>
  <c r="E48"/>
  <c r="G48" s="1"/>
  <c r="N48" s="1"/>
  <c r="O48" s="1"/>
  <c r="L47"/>
  <c r="M47" s="1"/>
  <c r="K47"/>
  <c r="I47"/>
  <c r="H47"/>
  <c r="J47" s="1"/>
  <c r="F47"/>
  <c r="G47" s="1"/>
  <c r="E47"/>
  <c r="L46"/>
  <c r="K46"/>
  <c r="M46" s="1"/>
  <c r="I46"/>
  <c r="J46" s="1"/>
  <c r="H46"/>
  <c r="G46"/>
  <c r="N46" s="1"/>
  <c r="O46" s="1"/>
  <c r="F46"/>
  <c r="E46"/>
  <c r="L45"/>
  <c r="M45" s="1"/>
  <c r="K45"/>
  <c r="I45"/>
  <c r="H45"/>
  <c r="J45" s="1"/>
  <c r="F45"/>
  <c r="G45" s="1"/>
  <c r="N45" s="1"/>
  <c r="O45" s="1"/>
  <c r="E45"/>
  <c r="M44"/>
  <c r="L44"/>
  <c r="K44"/>
  <c r="I44"/>
  <c r="J44" s="1"/>
  <c r="H44"/>
  <c r="F44"/>
  <c r="E44"/>
  <c r="G44" s="1"/>
  <c r="N44" s="1"/>
  <c r="O44" s="1"/>
  <c r="L43"/>
  <c r="M43" s="1"/>
  <c r="K43"/>
  <c r="I43"/>
  <c r="H43"/>
  <c r="J43" s="1"/>
  <c r="F43"/>
  <c r="G43" s="1"/>
  <c r="E43"/>
  <c r="L42"/>
  <c r="K42"/>
  <c r="M42" s="1"/>
  <c r="I42"/>
  <c r="J42" s="1"/>
  <c r="H42"/>
  <c r="G42"/>
  <c r="F42"/>
  <c r="E42"/>
  <c r="L41"/>
  <c r="M41" s="1"/>
  <c r="K41"/>
  <c r="I41"/>
  <c r="H41"/>
  <c r="J41" s="1"/>
  <c r="F41"/>
  <c r="G41" s="1"/>
  <c r="E41"/>
  <c r="M40"/>
  <c r="L40"/>
  <c r="K40"/>
  <c r="I40"/>
  <c r="J40" s="1"/>
  <c r="H40"/>
  <c r="F40"/>
  <c r="E40"/>
  <c r="G40" s="1"/>
  <c r="N40" s="1"/>
  <c r="O40" s="1"/>
  <c r="L39"/>
  <c r="M39" s="1"/>
  <c r="K39"/>
  <c r="I39"/>
  <c r="H39"/>
  <c r="J39" s="1"/>
  <c r="F39"/>
  <c r="G39" s="1"/>
  <c r="E39"/>
  <c r="L38"/>
  <c r="K38"/>
  <c r="M38" s="1"/>
  <c r="I38"/>
  <c r="J38" s="1"/>
  <c r="H38"/>
  <c r="G38"/>
  <c r="N38" s="1"/>
  <c r="O38" s="1"/>
  <c r="F38"/>
  <c r="E38"/>
  <c r="L37"/>
  <c r="M37" s="1"/>
  <c r="K37"/>
  <c r="J37"/>
  <c r="I37"/>
  <c r="H37"/>
  <c r="F37"/>
  <c r="G37" s="1"/>
  <c r="E37"/>
  <c r="M36"/>
  <c r="L36"/>
  <c r="K36"/>
  <c r="I36"/>
  <c r="J36" s="1"/>
  <c r="H36"/>
  <c r="F36"/>
  <c r="E36"/>
  <c r="G36" s="1"/>
  <c r="N36" s="1"/>
  <c r="O36" s="1"/>
  <c r="L35"/>
  <c r="M35" s="1"/>
  <c r="K35"/>
  <c r="I35"/>
  <c r="H35"/>
  <c r="J35" s="1"/>
  <c r="F35"/>
  <c r="G35" s="1"/>
  <c r="E35"/>
  <c r="L34"/>
  <c r="K34"/>
  <c r="M34" s="1"/>
  <c r="I34"/>
  <c r="J34" s="1"/>
  <c r="H34"/>
  <c r="G34"/>
  <c r="N34" s="1"/>
  <c r="O34" s="1"/>
  <c r="F34"/>
  <c r="E34"/>
  <c r="L33"/>
  <c r="M33" s="1"/>
  <c r="K33"/>
  <c r="J33"/>
  <c r="I33"/>
  <c r="H33"/>
  <c r="F33"/>
  <c r="G33" s="1"/>
  <c r="N33" s="1"/>
  <c r="O33" s="1"/>
  <c r="E33"/>
  <c r="M32"/>
  <c r="L32"/>
  <c r="K32"/>
  <c r="I32"/>
  <c r="J32" s="1"/>
  <c r="H32"/>
  <c r="F32"/>
  <c r="E32"/>
  <c r="G32" s="1"/>
  <c r="N32" s="1"/>
  <c r="O32" s="1"/>
  <c r="L31"/>
  <c r="M31" s="1"/>
  <c r="K31"/>
  <c r="I31"/>
  <c r="H31"/>
  <c r="J31" s="1"/>
  <c r="F31"/>
  <c r="G31" s="1"/>
  <c r="E31"/>
  <c r="L30"/>
  <c r="K30"/>
  <c r="M30" s="1"/>
  <c r="I30"/>
  <c r="J30" s="1"/>
  <c r="H30"/>
  <c r="G30"/>
  <c r="F30"/>
  <c r="E30"/>
  <c r="L29"/>
  <c r="M29" s="1"/>
  <c r="K29"/>
  <c r="J29"/>
  <c r="I29"/>
  <c r="H29"/>
  <c r="F29"/>
  <c r="G29" s="1"/>
  <c r="E29"/>
  <c r="M28"/>
  <c r="L28"/>
  <c r="K28"/>
  <c r="I28"/>
  <c r="J28" s="1"/>
  <c r="H28"/>
  <c r="F28"/>
  <c r="E28"/>
  <c r="G28" s="1"/>
  <c r="L27"/>
  <c r="M27" s="1"/>
  <c r="K27"/>
  <c r="I27"/>
  <c r="H27"/>
  <c r="J27" s="1"/>
  <c r="F27"/>
  <c r="G27" s="1"/>
  <c r="N27" s="1"/>
  <c r="O27" s="1"/>
  <c r="E27"/>
  <c r="L26"/>
  <c r="K26"/>
  <c r="M26" s="1"/>
  <c r="I26"/>
  <c r="J26" s="1"/>
  <c r="H26"/>
  <c r="G26"/>
  <c r="F26"/>
  <c r="E26"/>
  <c r="L25"/>
  <c r="M25" s="1"/>
  <c r="K25"/>
  <c r="J25"/>
  <c r="I25"/>
  <c r="H25"/>
  <c r="F25"/>
  <c r="G25" s="1"/>
  <c r="E25"/>
  <c r="M24"/>
  <c r="L24"/>
  <c r="K24"/>
  <c r="I24"/>
  <c r="J24" s="1"/>
  <c r="H24"/>
  <c r="F24"/>
  <c r="E24"/>
  <c r="G24" s="1"/>
  <c r="N24" s="1"/>
  <c r="O24" s="1"/>
  <c r="L23"/>
  <c r="M23" s="1"/>
  <c r="K23"/>
  <c r="I23"/>
  <c r="H23"/>
  <c r="J23" s="1"/>
  <c r="F23"/>
  <c r="G23" s="1"/>
  <c r="E23"/>
  <c r="L22"/>
  <c r="K22"/>
  <c r="M22" s="1"/>
  <c r="I22"/>
  <c r="J22" s="1"/>
  <c r="H22"/>
  <c r="G22"/>
  <c r="N22" s="1"/>
  <c r="O22" s="1"/>
  <c r="F22"/>
  <c r="E22"/>
  <c r="L21"/>
  <c r="M21" s="1"/>
  <c r="K21"/>
  <c r="J21"/>
  <c r="I21"/>
  <c r="H21"/>
  <c r="F21"/>
  <c r="G21" s="1"/>
  <c r="E21"/>
  <c r="M20"/>
  <c r="L20"/>
  <c r="K20"/>
  <c r="I20"/>
  <c r="J20" s="1"/>
  <c r="H20"/>
  <c r="F20"/>
  <c r="E20"/>
  <c r="G20" s="1"/>
  <c r="N20" s="1"/>
  <c r="O20" s="1"/>
  <c r="L19"/>
  <c r="M19" s="1"/>
  <c r="K19"/>
  <c r="I19"/>
  <c r="H19"/>
  <c r="J19" s="1"/>
  <c r="F19"/>
  <c r="G19" s="1"/>
  <c r="E19"/>
  <c r="L18"/>
  <c r="K18"/>
  <c r="M18" s="1"/>
  <c r="I18"/>
  <c r="J18" s="1"/>
  <c r="H18"/>
  <c r="G18"/>
  <c r="N18" s="1"/>
  <c r="O18" s="1"/>
  <c r="F18"/>
  <c r="E18"/>
  <c r="L17"/>
  <c r="M17" s="1"/>
  <c r="K17"/>
  <c r="J17"/>
  <c r="I17"/>
  <c r="H17"/>
  <c r="F17"/>
  <c r="G17" s="1"/>
  <c r="N17" s="1"/>
  <c r="O17" s="1"/>
  <c r="E17"/>
  <c r="M16"/>
  <c r="L16"/>
  <c r="K16"/>
  <c r="I16"/>
  <c r="J16" s="1"/>
  <c r="H16"/>
  <c r="F16"/>
  <c r="E16"/>
  <c r="G16" s="1"/>
  <c r="N16" s="1"/>
  <c r="O16" s="1"/>
  <c r="L15"/>
  <c r="M15" s="1"/>
  <c r="K15"/>
  <c r="I15"/>
  <c r="H15"/>
  <c r="J15" s="1"/>
  <c r="F15"/>
  <c r="G15" s="1"/>
  <c r="E15"/>
  <c r="L14"/>
  <c r="K14"/>
  <c r="M14" s="1"/>
  <c r="I14"/>
  <c r="J14" s="1"/>
  <c r="H14"/>
  <c r="G14"/>
  <c r="F14"/>
  <c r="E14"/>
  <c r="L13"/>
  <c r="M13" s="1"/>
  <c r="K13"/>
  <c r="J13"/>
  <c r="I13"/>
  <c r="H13"/>
  <c r="F13"/>
  <c r="G13" s="1"/>
  <c r="E13"/>
  <c r="M12"/>
  <c r="L12"/>
  <c r="K12"/>
  <c r="I12"/>
  <c r="J12" s="1"/>
  <c r="H12"/>
  <c r="F12"/>
  <c r="E12"/>
  <c r="G12" s="1"/>
  <c r="L11"/>
  <c r="M11" s="1"/>
  <c r="K11"/>
  <c r="I11"/>
  <c r="H11"/>
  <c r="J11" s="1"/>
  <c r="F11"/>
  <c r="G11" s="1"/>
  <c r="N11" s="1"/>
  <c r="O11" s="1"/>
  <c r="E11"/>
  <c r="L10"/>
  <c r="K10"/>
  <c r="M10" s="1"/>
  <c r="I10"/>
  <c r="J10" s="1"/>
  <c r="H10"/>
  <c r="G10"/>
  <c r="E10"/>
  <c r="N21" l="1"/>
  <c r="O21" s="1"/>
  <c r="N10"/>
  <c r="O10" s="1"/>
  <c r="N19"/>
  <c r="O19" s="1"/>
  <c r="N26"/>
  <c r="O26" s="1"/>
  <c r="N41"/>
  <c r="O41" s="1"/>
  <c r="N49"/>
  <c r="O49" s="1"/>
  <c r="N51"/>
  <c r="O51" s="1"/>
  <c r="N53"/>
  <c r="O53" s="1"/>
  <c r="N65"/>
  <c r="O65" s="1"/>
  <c r="N71"/>
  <c r="O71" s="1"/>
  <c r="N72"/>
  <c r="O72" s="1"/>
  <c r="N81"/>
  <c r="O81" s="1"/>
  <c r="N12"/>
  <c r="O12" s="1"/>
  <c r="N13"/>
  <c r="O13" s="1"/>
  <c r="N14"/>
  <c r="O14" s="1"/>
  <c r="N23"/>
  <c r="O23" s="1"/>
  <c r="N28"/>
  <c r="O28" s="1"/>
  <c r="N29"/>
  <c r="O29" s="1"/>
  <c r="N30"/>
  <c r="O30" s="1"/>
  <c r="N39"/>
  <c r="O39" s="1"/>
  <c r="N42"/>
  <c r="O42" s="1"/>
  <c r="N47"/>
  <c r="O47" s="1"/>
  <c r="N58"/>
  <c r="O58" s="1"/>
  <c r="N59"/>
  <c r="O59" s="1"/>
  <c r="N60"/>
  <c r="O60" s="1"/>
  <c r="N69"/>
  <c r="O69" s="1"/>
  <c r="N74"/>
  <c r="O74" s="1"/>
  <c r="N75"/>
  <c r="O75" s="1"/>
  <c r="N76"/>
  <c r="O76" s="1"/>
  <c r="N85"/>
  <c r="O85" s="1"/>
  <c r="N90"/>
  <c r="O90" s="1"/>
  <c r="N91"/>
  <c r="O91" s="1"/>
  <c r="N92"/>
  <c r="O92" s="1"/>
  <c r="N101"/>
  <c r="O101" s="1"/>
  <c r="N106"/>
  <c r="O106" s="1"/>
  <c r="N107"/>
  <c r="O107" s="1"/>
  <c r="N108"/>
  <c r="O108" s="1"/>
  <c r="N117"/>
  <c r="O117" s="1"/>
  <c r="N122"/>
  <c r="O122" s="1"/>
  <c r="N123"/>
  <c r="O123" s="1"/>
  <c r="N124"/>
  <c r="O124" s="1"/>
  <c r="N15"/>
  <c r="O15" s="1"/>
  <c r="N37"/>
  <c r="O37" s="1"/>
  <c r="N43"/>
  <c r="O43" s="1"/>
  <c r="N67"/>
  <c r="O67" s="1"/>
  <c r="N77"/>
  <c r="O77" s="1"/>
  <c r="N83"/>
  <c r="O83" s="1"/>
  <c r="N93"/>
  <c r="O93" s="1"/>
  <c r="N99"/>
  <c r="O99" s="1"/>
  <c r="N109"/>
  <c r="O109" s="1"/>
  <c r="N115"/>
  <c r="O115" s="1"/>
  <c r="N125"/>
  <c r="O125" s="1"/>
  <c r="N31"/>
  <c r="O31" s="1"/>
  <c r="N55"/>
  <c r="O55" s="1"/>
  <c r="N61"/>
  <c r="O61" s="1"/>
  <c r="N25"/>
  <c r="O25" s="1"/>
  <c r="N35"/>
  <c r="O35" s="1"/>
  <c r="N56"/>
  <c r="O56" s="1"/>
  <c r="N87"/>
  <c r="O87" s="1"/>
  <c r="N88"/>
  <c r="O88" s="1"/>
  <c r="N97"/>
  <c r="O97" s="1"/>
  <c r="N103"/>
  <c r="O103" s="1"/>
  <c r="N104"/>
  <c r="O104" s="1"/>
  <c r="N113"/>
  <c r="O113" s="1"/>
  <c r="N119"/>
  <c r="O119" s="1"/>
  <c r="N120"/>
  <c r="O120" s="1"/>
  <c r="N129"/>
  <c r="O129" s="1"/>
  <c r="D11" i="21" l="1"/>
  <c r="E11"/>
  <c r="F11"/>
  <c r="G11"/>
  <c r="H11"/>
  <c r="I11"/>
  <c r="J11"/>
  <c r="K11"/>
  <c r="D12"/>
  <c r="E12"/>
  <c r="F12"/>
  <c r="G12"/>
  <c r="H12"/>
  <c r="I12"/>
  <c r="J12"/>
  <c r="K12"/>
  <c r="D13"/>
  <c r="E13"/>
  <c r="F13"/>
  <c r="G13"/>
  <c r="H13"/>
  <c r="I13"/>
  <c r="J13"/>
  <c r="K13"/>
  <c r="D14"/>
  <c r="E14"/>
  <c r="F14"/>
  <c r="G14"/>
  <c r="H14"/>
  <c r="I14"/>
  <c r="J14"/>
  <c r="K14"/>
  <c r="D15"/>
  <c r="E15"/>
  <c r="F15"/>
  <c r="G15"/>
  <c r="H15"/>
  <c r="I15"/>
  <c r="J15"/>
  <c r="K15"/>
  <c r="D16"/>
  <c r="E16"/>
  <c r="F16"/>
  <c r="G16"/>
  <c r="H16"/>
  <c r="I16"/>
  <c r="J16"/>
  <c r="K16"/>
  <c r="D17"/>
  <c r="E17"/>
  <c r="F17"/>
  <c r="G17"/>
  <c r="H17"/>
  <c r="I17"/>
  <c r="J17"/>
  <c r="K17"/>
  <c r="D18"/>
  <c r="E18"/>
  <c r="F18"/>
  <c r="G18"/>
  <c r="H18"/>
  <c r="I18"/>
  <c r="J18"/>
  <c r="K18"/>
  <c r="D19"/>
  <c r="E19"/>
  <c r="F19"/>
  <c r="G19"/>
  <c r="H19"/>
  <c r="I19"/>
  <c r="J19"/>
  <c r="K19"/>
  <c r="D20"/>
  <c r="E20"/>
  <c r="F20"/>
  <c r="G20"/>
  <c r="H20"/>
  <c r="I20"/>
  <c r="J20"/>
  <c r="K20"/>
  <c r="D21"/>
  <c r="E21"/>
  <c r="F21"/>
  <c r="G21"/>
  <c r="H21"/>
  <c r="I21"/>
  <c r="J21"/>
  <c r="K21"/>
  <c r="D22"/>
  <c r="E22"/>
  <c r="F22"/>
  <c r="G22"/>
  <c r="H22"/>
  <c r="I22"/>
  <c r="J22"/>
  <c r="K22"/>
  <c r="D23"/>
  <c r="E23"/>
  <c r="F23"/>
  <c r="G23"/>
  <c r="H23"/>
  <c r="I23"/>
  <c r="J23"/>
  <c r="K23"/>
  <c r="D24"/>
  <c r="E24"/>
  <c r="F24"/>
  <c r="G24"/>
  <c r="H24"/>
  <c r="I24"/>
  <c r="J24"/>
  <c r="K24"/>
  <c r="D25"/>
  <c r="E25"/>
  <c r="F25"/>
  <c r="G25"/>
  <c r="H25"/>
  <c r="I25"/>
  <c r="J25"/>
  <c r="K25"/>
  <c r="D26"/>
  <c r="E26"/>
  <c r="F26"/>
  <c r="G26"/>
  <c r="H26"/>
  <c r="I26"/>
  <c r="J26"/>
  <c r="K26"/>
  <c r="D27"/>
  <c r="E27"/>
  <c r="F27"/>
  <c r="G27"/>
  <c r="H27"/>
  <c r="I27"/>
  <c r="J27"/>
  <c r="K27"/>
  <c r="D28"/>
  <c r="E28"/>
  <c r="F28"/>
  <c r="G28"/>
  <c r="H28"/>
  <c r="I28"/>
  <c r="J28"/>
  <c r="K28"/>
  <c r="D29"/>
  <c r="E29"/>
  <c r="F29"/>
  <c r="G29"/>
  <c r="H29"/>
  <c r="I29"/>
  <c r="J29"/>
  <c r="K29"/>
  <c r="D30"/>
  <c r="E30"/>
  <c r="F30"/>
  <c r="G30"/>
  <c r="H30"/>
  <c r="I30"/>
  <c r="J30"/>
  <c r="K30"/>
  <c r="D31"/>
  <c r="E31"/>
  <c r="F31"/>
  <c r="G31"/>
  <c r="H31"/>
  <c r="I31"/>
  <c r="J31"/>
  <c r="K31"/>
  <c r="D32"/>
  <c r="E32"/>
  <c r="F32"/>
  <c r="G32"/>
  <c r="H32"/>
  <c r="I32"/>
  <c r="J32"/>
  <c r="K32"/>
  <c r="D33"/>
  <c r="E33"/>
  <c r="F33"/>
  <c r="G33"/>
  <c r="H33"/>
  <c r="I33"/>
  <c r="J33"/>
  <c r="K33"/>
  <c r="D34"/>
  <c r="E34"/>
  <c r="F34"/>
  <c r="G34"/>
  <c r="H34"/>
  <c r="I34"/>
  <c r="J34"/>
  <c r="K34"/>
  <c r="D35"/>
  <c r="E35"/>
  <c r="F35"/>
  <c r="G35"/>
  <c r="H35"/>
  <c r="I35"/>
  <c r="J35"/>
  <c r="K35"/>
  <c r="D36"/>
  <c r="E36"/>
  <c r="F36"/>
  <c r="G36"/>
  <c r="H36"/>
  <c r="I36"/>
  <c r="J36"/>
  <c r="K36"/>
  <c r="D37"/>
  <c r="E37"/>
  <c r="F37"/>
  <c r="G37"/>
  <c r="H37"/>
  <c r="I37"/>
  <c r="J37"/>
  <c r="K37"/>
  <c r="D38"/>
  <c r="E38"/>
  <c r="F38"/>
  <c r="G38"/>
  <c r="H38"/>
  <c r="I38"/>
  <c r="J38"/>
  <c r="K38"/>
  <c r="D39"/>
  <c r="E39"/>
  <c r="F39"/>
  <c r="G39"/>
  <c r="H39"/>
  <c r="I39"/>
  <c r="J39"/>
  <c r="K39"/>
  <c r="D40"/>
  <c r="E40"/>
  <c r="F40"/>
  <c r="G40"/>
  <c r="H40"/>
  <c r="I40"/>
  <c r="J40"/>
  <c r="K40"/>
  <c r="D41"/>
  <c r="E41"/>
  <c r="F41"/>
  <c r="G41"/>
  <c r="H41"/>
  <c r="I41"/>
  <c r="J41"/>
  <c r="K41"/>
  <c r="D42"/>
  <c r="E42"/>
  <c r="F42"/>
  <c r="G42"/>
  <c r="H42"/>
  <c r="I42"/>
  <c r="J42"/>
  <c r="K42"/>
  <c r="D43"/>
  <c r="E43"/>
  <c r="F43"/>
  <c r="G43"/>
  <c r="H43"/>
  <c r="I43"/>
  <c r="J43"/>
  <c r="K43"/>
  <c r="D44"/>
  <c r="E44"/>
  <c r="F44"/>
  <c r="G44"/>
  <c r="H44"/>
  <c r="I44"/>
  <c r="J44"/>
  <c r="K44"/>
  <c r="D45"/>
  <c r="E45"/>
  <c r="F45"/>
  <c r="G45"/>
  <c r="H45"/>
  <c r="I45"/>
  <c r="J45"/>
  <c r="K45"/>
  <c r="D46"/>
  <c r="E46"/>
  <c r="F46"/>
  <c r="G46"/>
  <c r="H46"/>
  <c r="I46"/>
  <c r="J46"/>
  <c r="K46"/>
  <c r="D47"/>
  <c r="E47"/>
  <c r="F47"/>
  <c r="G47"/>
  <c r="H47"/>
  <c r="I47"/>
  <c r="J47"/>
  <c r="K47"/>
  <c r="D48"/>
  <c r="E48"/>
  <c r="F48"/>
  <c r="G48"/>
  <c r="H48"/>
  <c r="I48"/>
  <c r="J48"/>
  <c r="K48"/>
  <c r="D49"/>
  <c r="E49"/>
  <c r="F49"/>
  <c r="G49"/>
  <c r="H49"/>
  <c r="I49"/>
  <c r="J49"/>
  <c r="K49"/>
  <c r="D50"/>
  <c r="E50"/>
  <c r="F50"/>
  <c r="G50"/>
  <c r="H50"/>
  <c r="I50"/>
  <c r="J50"/>
  <c r="K50"/>
  <c r="D51"/>
  <c r="E51"/>
  <c r="F51"/>
  <c r="G51"/>
  <c r="H51"/>
  <c r="I51"/>
  <c r="J51"/>
  <c r="K51"/>
  <c r="D52"/>
  <c r="E52"/>
  <c r="F52"/>
  <c r="G52"/>
  <c r="H52"/>
  <c r="I52"/>
  <c r="J52"/>
  <c r="K52"/>
  <c r="D53"/>
  <c r="E53"/>
  <c r="F53"/>
  <c r="G53"/>
  <c r="H53"/>
  <c r="I53"/>
  <c r="J53"/>
  <c r="K53"/>
  <c r="D54"/>
  <c r="E54"/>
  <c r="F54"/>
  <c r="G54"/>
  <c r="H54"/>
  <c r="I54"/>
  <c r="J54"/>
  <c r="K54"/>
  <c r="D55"/>
  <c r="E55"/>
  <c r="F55"/>
  <c r="G55"/>
  <c r="H55"/>
  <c r="I55"/>
  <c r="J55"/>
  <c r="K55"/>
  <c r="D56"/>
  <c r="E56"/>
  <c r="F56"/>
  <c r="G56"/>
  <c r="H56"/>
  <c r="I56"/>
  <c r="J56"/>
  <c r="K56"/>
  <c r="D57"/>
  <c r="E57"/>
  <c r="F57"/>
  <c r="G57"/>
  <c r="H57"/>
  <c r="I57"/>
  <c r="J57"/>
  <c r="K57"/>
  <c r="D58"/>
  <c r="E58"/>
  <c r="F58"/>
  <c r="G58"/>
  <c r="H58"/>
  <c r="I58"/>
  <c r="J58"/>
  <c r="K58"/>
  <c r="D59"/>
  <c r="E59"/>
  <c r="F59"/>
  <c r="G59"/>
  <c r="H59"/>
  <c r="I59"/>
  <c r="J59"/>
  <c r="K59"/>
  <c r="D60"/>
  <c r="E60"/>
  <c r="F60"/>
  <c r="G60"/>
  <c r="H60"/>
  <c r="I60"/>
  <c r="J60"/>
  <c r="K60"/>
  <c r="D61"/>
  <c r="E61"/>
  <c r="F61"/>
  <c r="G61"/>
  <c r="H61"/>
  <c r="I61"/>
  <c r="J61"/>
  <c r="K61"/>
  <c r="D62"/>
  <c r="E62"/>
  <c r="F62"/>
  <c r="G62"/>
  <c r="H62"/>
  <c r="I62"/>
  <c r="J62"/>
  <c r="K62"/>
  <c r="D63"/>
  <c r="E63"/>
  <c r="F63"/>
  <c r="G63"/>
  <c r="H63"/>
  <c r="I63"/>
  <c r="J63"/>
  <c r="K63"/>
  <c r="D64"/>
  <c r="E64"/>
  <c r="F64"/>
  <c r="G64"/>
  <c r="H64"/>
  <c r="I64"/>
  <c r="J64"/>
  <c r="K64"/>
  <c r="D65"/>
  <c r="E65"/>
  <c r="F65"/>
  <c r="G65"/>
  <c r="H65"/>
  <c r="I65"/>
  <c r="J65"/>
  <c r="K65"/>
  <c r="D66"/>
  <c r="E66"/>
  <c r="F66"/>
  <c r="G66"/>
  <c r="H66"/>
  <c r="I66"/>
  <c r="J66"/>
  <c r="K66"/>
  <c r="D67"/>
  <c r="E67"/>
  <c r="F67"/>
  <c r="G67"/>
  <c r="H67"/>
  <c r="I67"/>
  <c r="J67"/>
  <c r="K67"/>
  <c r="D68"/>
  <c r="E68"/>
  <c r="F68"/>
  <c r="G68"/>
  <c r="H68"/>
  <c r="I68"/>
  <c r="J68"/>
  <c r="K68"/>
  <c r="D69"/>
  <c r="E69"/>
  <c r="F69"/>
  <c r="G69"/>
  <c r="H69"/>
  <c r="I69"/>
  <c r="J69"/>
  <c r="K69"/>
  <c r="D70"/>
  <c r="E70"/>
  <c r="F70"/>
  <c r="G70"/>
  <c r="H70"/>
  <c r="I70"/>
  <c r="J70"/>
  <c r="K70"/>
  <c r="D71"/>
  <c r="E71"/>
  <c r="F71"/>
  <c r="G71"/>
  <c r="H71"/>
  <c r="I71"/>
  <c r="J71"/>
  <c r="K71"/>
  <c r="D72"/>
  <c r="E72"/>
  <c r="F72"/>
  <c r="G72"/>
  <c r="H72"/>
  <c r="I72"/>
  <c r="J72"/>
  <c r="K72"/>
  <c r="D73"/>
  <c r="E73"/>
  <c r="F73"/>
  <c r="G73"/>
  <c r="H73"/>
  <c r="I73"/>
  <c r="J73"/>
  <c r="K73"/>
  <c r="D74"/>
  <c r="E74"/>
  <c r="F74"/>
  <c r="G74"/>
  <c r="H74"/>
  <c r="I74"/>
  <c r="J74"/>
  <c r="K74"/>
  <c r="D75"/>
  <c r="E75"/>
  <c r="F75"/>
  <c r="G75"/>
  <c r="H75"/>
  <c r="I75"/>
  <c r="J75"/>
  <c r="K75"/>
  <c r="D76"/>
  <c r="E76"/>
  <c r="F76"/>
  <c r="G76"/>
  <c r="H76"/>
  <c r="I76"/>
  <c r="J76"/>
  <c r="K76"/>
  <c r="D77"/>
  <c r="E77"/>
  <c r="F77"/>
  <c r="G77"/>
  <c r="H77"/>
  <c r="I77"/>
  <c r="J77"/>
  <c r="K77"/>
  <c r="D78"/>
  <c r="E78"/>
  <c r="F78"/>
  <c r="G78"/>
  <c r="H78"/>
  <c r="I78"/>
  <c r="J78"/>
  <c r="K78"/>
  <c r="D79"/>
  <c r="E79"/>
  <c r="F79"/>
  <c r="G79"/>
  <c r="H79"/>
  <c r="I79"/>
  <c r="J79"/>
  <c r="K79"/>
  <c r="D80"/>
  <c r="E80"/>
  <c r="F80"/>
  <c r="G80"/>
  <c r="H80"/>
  <c r="I80"/>
  <c r="J80"/>
  <c r="K80"/>
  <c r="D81"/>
  <c r="E81"/>
  <c r="F81"/>
  <c r="G81"/>
  <c r="H81"/>
  <c r="I81"/>
  <c r="J81"/>
  <c r="K81"/>
  <c r="D82"/>
  <c r="E82"/>
  <c r="F82"/>
  <c r="G82"/>
  <c r="H82"/>
  <c r="I82"/>
  <c r="J82"/>
  <c r="K82"/>
  <c r="D83"/>
  <c r="E83"/>
  <c r="F83"/>
  <c r="G83"/>
  <c r="H83"/>
  <c r="I83"/>
  <c r="J83"/>
  <c r="K83"/>
  <c r="D84"/>
  <c r="E84"/>
  <c r="F84"/>
  <c r="G84"/>
  <c r="H84"/>
  <c r="I84"/>
  <c r="J84"/>
  <c r="K84"/>
  <c r="D85"/>
  <c r="E85"/>
  <c r="F85"/>
  <c r="G85"/>
  <c r="H85"/>
  <c r="I85"/>
  <c r="J85"/>
  <c r="K85"/>
  <c r="D86"/>
  <c r="E86"/>
  <c r="F86"/>
  <c r="G86"/>
  <c r="H86"/>
  <c r="I86"/>
  <c r="J86"/>
  <c r="K86"/>
  <c r="D87"/>
  <c r="E87"/>
  <c r="F87"/>
  <c r="G87"/>
  <c r="H87"/>
  <c r="I87"/>
  <c r="J87"/>
  <c r="K87"/>
  <c r="D88"/>
  <c r="E88"/>
  <c r="F88"/>
  <c r="G88"/>
  <c r="H88"/>
  <c r="I88"/>
  <c r="J88"/>
  <c r="K88"/>
  <c r="D89"/>
  <c r="E89"/>
  <c r="F89"/>
  <c r="G89"/>
  <c r="H89"/>
  <c r="I89"/>
  <c r="J89"/>
  <c r="K89"/>
  <c r="D90"/>
  <c r="E90"/>
  <c r="F90"/>
  <c r="G90"/>
  <c r="H90"/>
  <c r="I90"/>
  <c r="J90"/>
  <c r="K90"/>
  <c r="D91"/>
  <c r="E91"/>
  <c r="F91"/>
  <c r="G91"/>
  <c r="H91"/>
  <c r="I91"/>
  <c r="J91"/>
  <c r="K91"/>
  <c r="D92"/>
  <c r="E92"/>
  <c r="F92"/>
  <c r="G92"/>
  <c r="H92"/>
  <c r="I92"/>
  <c r="J92"/>
  <c r="K92"/>
  <c r="D93"/>
  <c r="E93"/>
  <c r="F93"/>
  <c r="G93"/>
  <c r="H93"/>
  <c r="I93"/>
  <c r="J93"/>
  <c r="K93"/>
  <c r="D94"/>
  <c r="E94"/>
  <c r="F94"/>
  <c r="G94"/>
  <c r="H94"/>
  <c r="I94"/>
  <c r="J94"/>
  <c r="K94"/>
  <c r="D95"/>
  <c r="E95"/>
  <c r="F95"/>
  <c r="G95"/>
  <c r="H95"/>
  <c r="I95"/>
  <c r="J95"/>
  <c r="K95"/>
  <c r="D96"/>
  <c r="E96"/>
  <c r="F96"/>
  <c r="G96"/>
  <c r="H96"/>
  <c r="I96"/>
  <c r="J96"/>
  <c r="K96"/>
  <c r="D97"/>
  <c r="E97"/>
  <c r="F97"/>
  <c r="G97"/>
  <c r="H97"/>
  <c r="I97"/>
  <c r="J97"/>
  <c r="K97"/>
  <c r="D98"/>
  <c r="E98"/>
  <c r="F98"/>
  <c r="G98"/>
  <c r="H98"/>
  <c r="I98"/>
  <c r="J98"/>
  <c r="K98"/>
  <c r="D99"/>
  <c r="E99"/>
  <c r="F99"/>
  <c r="G99"/>
  <c r="H99"/>
  <c r="I99"/>
  <c r="J99"/>
  <c r="K99"/>
  <c r="D100"/>
  <c r="E100"/>
  <c r="F100"/>
  <c r="G100"/>
  <c r="H100"/>
  <c r="I100"/>
  <c r="J100"/>
  <c r="K100"/>
  <c r="D101"/>
  <c r="E101"/>
  <c r="F101"/>
  <c r="G101"/>
  <c r="H101"/>
  <c r="I101"/>
  <c r="J101"/>
  <c r="K101"/>
  <c r="D102"/>
  <c r="E102"/>
  <c r="F102"/>
  <c r="G102"/>
  <c r="H102"/>
  <c r="I102"/>
  <c r="J102"/>
  <c r="K102"/>
  <c r="D103"/>
  <c r="E103"/>
  <c r="F103"/>
  <c r="G103"/>
  <c r="H103"/>
  <c r="I103"/>
  <c r="J103"/>
  <c r="K103"/>
  <c r="D104"/>
  <c r="E104"/>
  <c r="F104"/>
  <c r="G104"/>
  <c r="H104"/>
  <c r="I104"/>
  <c r="J104"/>
  <c r="K104"/>
  <c r="D105"/>
  <c r="E105"/>
  <c r="F105"/>
  <c r="G105"/>
  <c r="H105"/>
  <c r="I105"/>
  <c r="J105"/>
  <c r="K105"/>
  <c r="D106"/>
  <c r="E106"/>
  <c r="F106"/>
  <c r="G106"/>
  <c r="H106"/>
  <c r="I106"/>
  <c r="J106"/>
  <c r="K106"/>
  <c r="D107"/>
  <c r="E107"/>
  <c r="F107"/>
  <c r="G107"/>
  <c r="H107"/>
  <c r="I107"/>
  <c r="J107"/>
  <c r="K107"/>
  <c r="D108"/>
  <c r="E108"/>
  <c r="F108"/>
  <c r="G108"/>
  <c r="H108"/>
  <c r="I108"/>
  <c r="J108"/>
  <c r="K108"/>
  <c r="D109"/>
  <c r="E109"/>
  <c r="F109"/>
  <c r="G109"/>
  <c r="H109"/>
  <c r="I109"/>
  <c r="J109"/>
  <c r="K109"/>
  <c r="D110"/>
  <c r="E110"/>
  <c r="F110"/>
  <c r="G110"/>
  <c r="H110"/>
  <c r="I110"/>
  <c r="J110"/>
  <c r="K110"/>
  <c r="D111"/>
  <c r="E111"/>
  <c r="F111"/>
  <c r="G111"/>
  <c r="H111"/>
  <c r="I111"/>
  <c r="J111"/>
  <c r="K111"/>
  <c r="D112"/>
  <c r="E112"/>
  <c r="F112"/>
  <c r="G112"/>
  <c r="H112"/>
  <c r="I112"/>
  <c r="J112"/>
  <c r="K112"/>
  <c r="D113"/>
  <c r="E113"/>
  <c r="F113"/>
  <c r="G113"/>
  <c r="H113"/>
  <c r="I113"/>
  <c r="J113"/>
  <c r="K113"/>
  <c r="D114"/>
  <c r="E114"/>
  <c r="F114"/>
  <c r="G114"/>
  <c r="H114"/>
  <c r="I114"/>
  <c r="J114"/>
  <c r="K114"/>
  <c r="D115"/>
  <c r="E115"/>
  <c r="F115"/>
  <c r="G115"/>
  <c r="H115"/>
  <c r="I115"/>
  <c r="J115"/>
  <c r="K115"/>
  <c r="D116"/>
  <c r="E116"/>
  <c r="F116"/>
  <c r="G116"/>
  <c r="H116"/>
  <c r="I116"/>
  <c r="J116"/>
  <c r="K116"/>
  <c r="D117"/>
  <c r="E117"/>
  <c r="F117"/>
  <c r="G117"/>
  <c r="H117"/>
  <c r="I117"/>
  <c r="J117"/>
  <c r="K117"/>
  <c r="D118"/>
  <c r="E118"/>
  <c r="F118"/>
  <c r="G118"/>
  <c r="H118"/>
  <c r="I118"/>
  <c r="J118"/>
  <c r="K118"/>
  <c r="D119"/>
  <c r="E119"/>
  <c r="F119"/>
  <c r="G119"/>
  <c r="H119"/>
  <c r="I119"/>
  <c r="J119"/>
  <c r="K119"/>
  <c r="D120"/>
  <c r="E120"/>
  <c r="F120"/>
  <c r="G120"/>
  <c r="H120"/>
  <c r="I120"/>
  <c r="J120"/>
  <c r="K120"/>
  <c r="D121"/>
  <c r="E121"/>
  <c r="F121"/>
  <c r="G121"/>
  <c r="H121"/>
  <c r="I121"/>
  <c r="J121"/>
  <c r="K121"/>
  <c r="D122"/>
  <c r="E122"/>
  <c r="F122"/>
  <c r="G122"/>
  <c r="H122"/>
  <c r="I122"/>
  <c r="J122"/>
  <c r="K122"/>
  <c r="D123"/>
  <c r="E123"/>
  <c r="F123"/>
  <c r="G123"/>
  <c r="H123"/>
  <c r="I123"/>
  <c r="J123"/>
  <c r="K123"/>
  <c r="D124"/>
  <c r="E124"/>
  <c r="F124"/>
  <c r="G124"/>
  <c r="H124"/>
  <c r="I124"/>
  <c r="J124"/>
  <c r="K124"/>
  <c r="D125"/>
  <c r="E125"/>
  <c r="F125"/>
  <c r="G125"/>
  <c r="H125"/>
  <c r="I125"/>
  <c r="J125"/>
  <c r="K125"/>
  <c r="D126"/>
  <c r="E126"/>
  <c r="F126"/>
  <c r="G126"/>
  <c r="H126"/>
  <c r="I126"/>
  <c r="J126"/>
  <c r="K126"/>
  <c r="D127"/>
  <c r="E127"/>
  <c r="F127"/>
  <c r="G127"/>
  <c r="H127"/>
  <c r="I127"/>
  <c r="J127"/>
  <c r="K127"/>
  <c r="D128"/>
  <c r="E128"/>
  <c r="F128"/>
  <c r="G128"/>
  <c r="H128"/>
  <c r="I128"/>
  <c r="J128"/>
  <c r="K128"/>
  <c r="D129"/>
  <c r="E129"/>
  <c r="F129"/>
  <c r="G129"/>
  <c r="H129"/>
  <c r="I129"/>
  <c r="J129"/>
  <c r="K129"/>
  <c r="D130"/>
  <c r="E130"/>
  <c r="F130"/>
  <c r="G130"/>
  <c r="H130"/>
  <c r="I130"/>
  <c r="J130"/>
  <c r="K130"/>
  <c r="E10"/>
  <c r="F10"/>
  <c r="G10"/>
  <c r="H10"/>
  <c r="I10"/>
  <c r="J10"/>
  <c r="K10"/>
  <c r="D10"/>
  <c r="J130" i="34"/>
  <c r="K130" s="1"/>
  <c r="J129"/>
  <c r="K129" s="1"/>
  <c r="J128"/>
  <c r="K128" s="1"/>
  <c r="J127"/>
  <c r="K127" s="1"/>
  <c r="J126"/>
  <c r="K126" s="1"/>
  <c r="J125"/>
  <c r="K125" s="1"/>
  <c r="J124"/>
  <c r="K124" s="1"/>
  <c r="J123"/>
  <c r="K123" s="1"/>
  <c r="J122"/>
  <c r="K122" s="1"/>
  <c r="J121"/>
  <c r="K121" s="1"/>
  <c r="J120"/>
  <c r="K120" s="1"/>
  <c r="J119"/>
  <c r="K119" s="1"/>
  <c r="J118"/>
  <c r="K118" s="1"/>
  <c r="J117"/>
  <c r="K117" s="1"/>
  <c r="J116"/>
  <c r="K116" s="1"/>
  <c r="J115"/>
  <c r="K115" s="1"/>
  <c r="J114"/>
  <c r="K114" s="1"/>
  <c r="J113"/>
  <c r="K113" s="1"/>
  <c r="J112"/>
  <c r="K112" s="1"/>
  <c r="J111"/>
  <c r="K111" s="1"/>
  <c r="J110"/>
  <c r="K110" s="1"/>
  <c r="J109"/>
  <c r="K109" s="1"/>
  <c r="J108"/>
  <c r="K108" s="1"/>
  <c r="J107"/>
  <c r="K107" s="1"/>
  <c r="J106"/>
  <c r="K106" s="1"/>
  <c r="J105"/>
  <c r="K105" s="1"/>
  <c r="J104"/>
  <c r="K104" s="1"/>
  <c r="J103"/>
  <c r="K103" s="1"/>
  <c r="J102"/>
  <c r="K102" s="1"/>
  <c r="J101"/>
  <c r="K101" s="1"/>
  <c r="J100"/>
  <c r="K100" s="1"/>
  <c r="J99"/>
  <c r="K99" s="1"/>
  <c r="J98"/>
  <c r="K98" s="1"/>
  <c r="J97"/>
  <c r="K97" s="1"/>
  <c r="J96"/>
  <c r="K96" s="1"/>
  <c r="J95"/>
  <c r="K95" s="1"/>
  <c r="J94"/>
  <c r="K94" s="1"/>
  <c r="J93"/>
  <c r="K93" s="1"/>
  <c r="J92"/>
  <c r="K92" s="1"/>
  <c r="J91"/>
  <c r="K91" s="1"/>
  <c r="J90"/>
  <c r="K90" s="1"/>
  <c r="J89"/>
  <c r="K89" s="1"/>
  <c r="J88"/>
  <c r="K88" s="1"/>
  <c r="J87"/>
  <c r="K87" s="1"/>
  <c r="J86"/>
  <c r="K86" s="1"/>
  <c r="J85"/>
  <c r="K85" s="1"/>
  <c r="J84"/>
  <c r="K84" s="1"/>
  <c r="J83"/>
  <c r="K83" s="1"/>
  <c r="J82"/>
  <c r="K82" s="1"/>
  <c r="J81"/>
  <c r="K81" s="1"/>
  <c r="J80"/>
  <c r="K80" s="1"/>
  <c r="J79"/>
  <c r="J78"/>
  <c r="K78" s="1"/>
  <c r="K77"/>
  <c r="J77"/>
  <c r="J76"/>
  <c r="K76" s="1"/>
  <c r="K75"/>
  <c r="J75"/>
  <c r="J74"/>
  <c r="K74" s="1"/>
  <c r="K73"/>
  <c r="J73"/>
  <c r="J72"/>
  <c r="K72" s="1"/>
  <c r="K71"/>
  <c r="J71"/>
  <c r="J70"/>
  <c r="K70" s="1"/>
  <c r="K69"/>
  <c r="J69"/>
  <c r="J68"/>
  <c r="K68" s="1"/>
  <c r="K67"/>
  <c r="J67"/>
  <c r="J66"/>
  <c r="K66" s="1"/>
  <c r="K65"/>
  <c r="J65"/>
  <c r="J64"/>
  <c r="K64" s="1"/>
  <c r="K63"/>
  <c r="J63"/>
  <c r="J62"/>
  <c r="K62" s="1"/>
  <c r="K61"/>
  <c r="J61"/>
  <c r="J60"/>
  <c r="K60" s="1"/>
  <c r="K59"/>
  <c r="J59"/>
  <c r="J58"/>
  <c r="K58" s="1"/>
  <c r="K57"/>
  <c r="J57"/>
  <c r="J56"/>
  <c r="K56" s="1"/>
  <c r="K55"/>
  <c r="J55"/>
  <c r="J54"/>
  <c r="K54" s="1"/>
  <c r="K53"/>
  <c r="J53"/>
  <c r="J52"/>
  <c r="K52" s="1"/>
  <c r="K51"/>
  <c r="J51"/>
  <c r="J50"/>
  <c r="K50" s="1"/>
  <c r="K49"/>
  <c r="J49"/>
  <c r="J48"/>
  <c r="K48" s="1"/>
  <c r="K47"/>
  <c r="J47"/>
  <c r="J46"/>
  <c r="K46" s="1"/>
  <c r="K45"/>
  <c r="J45"/>
  <c r="J44"/>
  <c r="K44" s="1"/>
  <c r="K43"/>
  <c r="J43"/>
  <c r="J42"/>
  <c r="K42" s="1"/>
  <c r="K41"/>
  <c r="J41"/>
  <c r="J40"/>
  <c r="K40" s="1"/>
  <c r="K39"/>
  <c r="J39"/>
  <c r="J38"/>
  <c r="K38" s="1"/>
  <c r="K37"/>
  <c r="J37"/>
  <c r="J36"/>
  <c r="K36" s="1"/>
  <c r="K35"/>
  <c r="J35"/>
  <c r="J34"/>
  <c r="K34" s="1"/>
  <c r="K33"/>
  <c r="J33"/>
  <c r="J32"/>
  <c r="K32" s="1"/>
  <c r="K31"/>
  <c r="J31"/>
  <c r="J30"/>
  <c r="K30" s="1"/>
  <c r="K29"/>
  <c r="J29"/>
  <c r="J28"/>
  <c r="K28" s="1"/>
  <c r="K27"/>
  <c r="J27"/>
  <c r="J26"/>
  <c r="K26" s="1"/>
  <c r="K25"/>
  <c r="J25"/>
  <c r="J24"/>
  <c r="K24" s="1"/>
  <c r="K23"/>
  <c r="J23"/>
  <c r="J22"/>
  <c r="K22" s="1"/>
  <c r="K21"/>
  <c r="J21"/>
  <c r="J20"/>
  <c r="K20" s="1"/>
  <c r="K19"/>
  <c r="J19"/>
  <c r="J18"/>
  <c r="K18" s="1"/>
  <c r="K17"/>
  <c r="J17"/>
  <c r="J16"/>
  <c r="K16" s="1"/>
  <c r="K15"/>
  <c r="J15"/>
  <c r="J14"/>
  <c r="K14" s="1"/>
  <c r="K13"/>
  <c r="J13"/>
  <c r="J12"/>
  <c r="K12" s="1"/>
  <c r="K11"/>
  <c r="J11"/>
  <c r="J10"/>
  <c r="K10" s="1"/>
  <c r="K130" i="32" l="1"/>
  <c r="J130"/>
  <c r="H130"/>
  <c r="G130"/>
  <c r="D130"/>
  <c r="F130" s="1"/>
  <c r="K129"/>
  <c r="J129"/>
  <c r="H129"/>
  <c r="G129"/>
  <c r="F129"/>
  <c r="D129"/>
  <c r="K128"/>
  <c r="J128"/>
  <c r="H128"/>
  <c r="G128"/>
  <c r="D128"/>
  <c r="F128" s="1"/>
  <c r="K127"/>
  <c r="J127"/>
  <c r="H127"/>
  <c r="G127"/>
  <c r="F127"/>
  <c r="D127"/>
  <c r="K126"/>
  <c r="J126"/>
  <c r="H126"/>
  <c r="G126"/>
  <c r="D126"/>
  <c r="F126" s="1"/>
  <c r="K125"/>
  <c r="J125"/>
  <c r="H125"/>
  <c r="G125"/>
  <c r="F125"/>
  <c r="D125"/>
  <c r="K124"/>
  <c r="J124"/>
  <c r="H124"/>
  <c r="G124"/>
  <c r="D124"/>
  <c r="F124" s="1"/>
  <c r="K123"/>
  <c r="J123"/>
  <c r="H123"/>
  <c r="G123"/>
  <c r="F123"/>
  <c r="D123"/>
  <c r="K122"/>
  <c r="J122"/>
  <c r="H122"/>
  <c r="G122"/>
  <c r="D122"/>
  <c r="F122" s="1"/>
  <c r="K121"/>
  <c r="J121"/>
  <c r="H121"/>
  <c r="G121"/>
  <c r="F121"/>
  <c r="D121"/>
  <c r="K120"/>
  <c r="J120"/>
  <c r="H120"/>
  <c r="G120"/>
  <c r="D120"/>
  <c r="F120" s="1"/>
  <c r="K119"/>
  <c r="J119"/>
  <c r="H119"/>
  <c r="I119" s="1"/>
  <c r="G119"/>
  <c r="D119"/>
  <c r="K118"/>
  <c r="J118"/>
  <c r="H118"/>
  <c r="G118"/>
  <c r="D118"/>
  <c r="F118" s="1"/>
  <c r="K117"/>
  <c r="J117"/>
  <c r="H117"/>
  <c r="I117" s="1"/>
  <c r="G117"/>
  <c r="D117"/>
  <c r="K116"/>
  <c r="J116"/>
  <c r="H116"/>
  <c r="G116"/>
  <c r="D116"/>
  <c r="F116" s="1"/>
  <c r="K115"/>
  <c r="J115"/>
  <c r="H115"/>
  <c r="I115" s="1"/>
  <c r="G115"/>
  <c r="D115"/>
  <c r="K114"/>
  <c r="J114"/>
  <c r="H114"/>
  <c r="G114"/>
  <c r="D114"/>
  <c r="F114" s="1"/>
  <c r="K113"/>
  <c r="J113"/>
  <c r="H113"/>
  <c r="G113"/>
  <c r="D113"/>
  <c r="F113" s="1"/>
  <c r="K112"/>
  <c r="J112"/>
  <c r="H112"/>
  <c r="G112"/>
  <c r="D112"/>
  <c r="F112" s="1"/>
  <c r="K111"/>
  <c r="J111"/>
  <c r="H111"/>
  <c r="I111" s="1"/>
  <c r="G111"/>
  <c r="D111"/>
  <c r="K110"/>
  <c r="J110"/>
  <c r="H110"/>
  <c r="G110"/>
  <c r="D110"/>
  <c r="F110" s="1"/>
  <c r="K109"/>
  <c r="J109"/>
  <c r="H109"/>
  <c r="G109"/>
  <c r="D109"/>
  <c r="F109" s="1"/>
  <c r="K108"/>
  <c r="J108"/>
  <c r="H108"/>
  <c r="G108"/>
  <c r="D108"/>
  <c r="F108" s="1"/>
  <c r="K107"/>
  <c r="J107"/>
  <c r="H107"/>
  <c r="G107"/>
  <c r="I107" s="1"/>
  <c r="D107"/>
  <c r="K106"/>
  <c r="J106"/>
  <c r="H106"/>
  <c r="G106"/>
  <c r="D106"/>
  <c r="F106" s="1"/>
  <c r="K105"/>
  <c r="J105"/>
  <c r="H105"/>
  <c r="G105"/>
  <c r="D105"/>
  <c r="F105" s="1"/>
  <c r="K104"/>
  <c r="J104"/>
  <c r="H104"/>
  <c r="G104"/>
  <c r="D104"/>
  <c r="F104" s="1"/>
  <c r="K103"/>
  <c r="J103"/>
  <c r="H103"/>
  <c r="G103"/>
  <c r="D103"/>
  <c r="F103" s="1"/>
  <c r="K102"/>
  <c r="J102"/>
  <c r="H102"/>
  <c r="G102"/>
  <c r="F102"/>
  <c r="D102"/>
  <c r="K101"/>
  <c r="J101"/>
  <c r="H101"/>
  <c r="G101"/>
  <c r="D101"/>
  <c r="F101" s="1"/>
  <c r="K100"/>
  <c r="J100"/>
  <c r="H100"/>
  <c r="G100"/>
  <c r="F100"/>
  <c r="D100"/>
  <c r="K99"/>
  <c r="J99"/>
  <c r="H99"/>
  <c r="G99"/>
  <c r="D99"/>
  <c r="F99" s="1"/>
  <c r="K98"/>
  <c r="J98"/>
  <c r="H98"/>
  <c r="G98"/>
  <c r="D98"/>
  <c r="F98" s="1"/>
  <c r="K97"/>
  <c r="L97" s="1"/>
  <c r="J97"/>
  <c r="H97"/>
  <c r="G97"/>
  <c r="D97"/>
  <c r="F97" s="1"/>
  <c r="K96"/>
  <c r="J96"/>
  <c r="H96"/>
  <c r="G96"/>
  <c r="D96"/>
  <c r="K95"/>
  <c r="J95"/>
  <c r="H95"/>
  <c r="G95"/>
  <c r="D95"/>
  <c r="F95" s="1"/>
  <c r="K94"/>
  <c r="J94"/>
  <c r="H94"/>
  <c r="G94"/>
  <c r="F94"/>
  <c r="D94"/>
  <c r="K93"/>
  <c r="J93"/>
  <c r="H93"/>
  <c r="G93"/>
  <c r="D93"/>
  <c r="K92"/>
  <c r="J92"/>
  <c r="H92"/>
  <c r="G92"/>
  <c r="D92"/>
  <c r="F92" s="1"/>
  <c r="K91"/>
  <c r="J91"/>
  <c r="H91"/>
  <c r="G91"/>
  <c r="F91"/>
  <c r="D91"/>
  <c r="K90"/>
  <c r="J90"/>
  <c r="H90"/>
  <c r="G90"/>
  <c r="D90"/>
  <c r="F90" s="1"/>
  <c r="L89"/>
  <c r="K89"/>
  <c r="J89"/>
  <c r="H89"/>
  <c r="G89"/>
  <c r="D89"/>
  <c r="F89" s="1"/>
  <c r="K88"/>
  <c r="J88"/>
  <c r="H88"/>
  <c r="G88"/>
  <c r="D88"/>
  <c r="K87"/>
  <c r="J87"/>
  <c r="H87"/>
  <c r="G87"/>
  <c r="D87"/>
  <c r="F87" s="1"/>
  <c r="K86"/>
  <c r="J86"/>
  <c r="H86"/>
  <c r="G86"/>
  <c r="D86"/>
  <c r="F86" s="1"/>
  <c r="K85"/>
  <c r="J85"/>
  <c r="H85"/>
  <c r="G85"/>
  <c r="D85"/>
  <c r="K84"/>
  <c r="J84"/>
  <c r="H84"/>
  <c r="G84"/>
  <c r="D84"/>
  <c r="F84" s="1"/>
  <c r="K83"/>
  <c r="J83"/>
  <c r="H83"/>
  <c r="G83"/>
  <c r="D83"/>
  <c r="F83" s="1"/>
  <c r="K82"/>
  <c r="J82"/>
  <c r="H82"/>
  <c r="G82"/>
  <c r="D82"/>
  <c r="F82" s="1"/>
  <c r="K81"/>
  <c r="J81"/>
  <c r="H81"/>
  <c r="G81"/>
  <c r="D81"/>
  <c r="F81" s="1"/>
  <c r="K80"/>
  <c r="J80"/>
  <c r="H80"/>
  <c r="G80"/>
  <c r="D80"/>
  <c r="F80" s="1"/>
  <c r="K79"/>
  <c r="J79"/>
  <c r="H79"/>
  <c r="G79"/>
  <c r="F79"/>
  <c r="D79"/>
  <c r="K78"/>
  <c r="J78"/>
  <c r="H78"/>
  <c r="G78"/>
  <c r="D78"/>
  <c r="K77"/>
  <c r="J77"/>
  <c r="H77"/>
  <c r="G77"/>
  <c r="D77"/>
  <c r="F77" s="1"/>
  <c r="K76"/>
  <c r="J76"/>
  <c r="H76"/>
  <c r="G76"/>
  <c r="D76"/>
  <c r="K75"/>
  <c r="J75"/>
  <c r="H75"/>
  <c r="G75"/>
  <c r="D75"/>
  <c r="F75" s="1"/>
  <c r="K74"/>
  <c r="J74"/>
  <c r="H74"/>
  <c r="G74"/>
  <c r="D74"/>
  <c r="K73"/>
  <c r="J73"/>
  <c r="H73"/>
  <c r="G73"/>
  <c r="D73"/>
  <c r="F73" s="1"/>
  <c r="K72"/>
  <c r="J72"/>
  <c r="H72"/>
  <c r="G72"/>
  <c r="D72"/>
  <c r="K71"/>
  <c r="J71"/>
  <c r="H71"/>
  <c r="G71"/>
  <c r="D71"/>
  <c r="F71" s="1"/>
  <c r="K70"/>
  <c r="J70"/>
  <c r="H70"/>
  <c r="G70"/>
  <c r="D70"/>
  <c r="K69"/>
  <c r="J69"/>
  <c r="H69"/>
  <c r="G69"/>
  <c r="D69"/>
  <c r="F69" s="1"/>
  <c r="K68"/>
  <c r="J68"/>
  <c r="H68"/>
  <c r="G68"/>
  <c r="D68"/>
  <c r="K67"/>
  <c r="J67"/>
  <c r="H67"/>
  <c r="G67"/>
  <c r="D67"/>
  <c r="F67" s="1"/>
  <c r="K66"/>
  <c r="J66"/>
  <c r="H66"/>
  <c r="G66"/>
  <c r="D66"/>
  <c r="F66" s="1"/>
  <c r="K65"/>
  <c r="J65"/>
  <c r="H65"/>
  <c r="G65"/>
  <c r="F65"/>
  <c r="D65"/>
  <c r="K64"/>
  <c r="J64"/>
  <c r="H64"/>
  <c r="G64"/>
  <c r="D64"/>
  <c r="F64" s="1"/>
  <c r="K63"/>
  <c r="J63"/>
  <c r="H63"/>
  <c r="G63"/>
  <c r="D63"/>
  <c r="K62"/>
  <c r="J62"/>
  <c r="H62"/>
  <c r="G62"/>
  <c r="D62"/>
  <c r="F62" s="1"/>
  <c r="K61"/>
  <c r="J61"/>
  <c r="H61"/>
  <c r="G61"/>
  <c r="F61"/>
  <c r="D61"/>
  <c r="K60"/>
  <c r="J60"/>
  <c r="H60"/>
  <c r="G60"/>
  <c r="D60"/>
  <c r="F60" s="1"/>
  <c r="L59"/>
  <c r="K59"/>
  <c r="J59"/>
  <c r="H59"/>
  <c r="G59"/>
  <c r="D59"/>
  <c r="F59" s="1"/>
  <c r="K58"/>
  <c r="J58"/>
  <c r="H58"/>
  <c r="G58"/>
  <c r="D58"/>
  <c r="K57"/>
  <c r="J57"/>
  <c r="H57"/>
  <c r="G57"/>
  <c r="D57"/>
  <c r="F57" s="1"/>
  <c r="K56"/>
  <c r="J56"/>
  <c r="H56"/>
  <c r="G56"/>
  <c r="F56"/>
  <c r="D56"/>
  <c r="K55"/>
  <c r="J55"/>
  <c r="H55"/>
  <c r="G55"/>
  <c r="D55"/>
  <c r="K54"/>
  <c r="J54"/>
  <c r="H54"/>
  <c r="G54"/>
  <c r="F54"/>
  <c r="D54"/>
  <c r="K53"/>
  <c r="J53"/>
  <c r="H53"/>
  <c r="G53"/>
  <c r="D53"/>
  <c r="K52"/>
  <c r="J52"/>
  <c r="H52"/>
  <c r="G52"/>
  <c r="D52"/>
  <c r="F52" s="1"/>
  <c r="K51"/>
  <c r="J51"/>
  <c r="H51"/>
  <c r="G51"/>
  <c r="D51"/>
  <c r="K50"/>
  <c r="J50"/>
  <c r="H50"/>
  <c r="G50"/>
  <c r="D50"/>
  <c r="F50" s="1"/>
  <c r="K49"/>
  <c r="J49"/>
  <c r="H49"/>
  <c r="G49"/>
  <c r="D49"/>
  <c r="K48"/>
  <c r="J48"/>
  <c r="H48"/>
  <c r="G48"/>
  <c r="D48"/>
  <c r="F48" s="1"/>
  <c r="K47"/>
  <c r="J47"/>
  <c r="H47"/>
  <c r="G47"/>
  <c r="D47"/>
  <c r="K46"/>
  <c r="J46"/>
  <c r="H46"/>
  <c r="G46"/>
  <c r="D46"/>
  <c r="F46" s="1"/>
  <c r="K45"/>
  <c r="J45"/>
  <c r="H45"/>
  <c r="G45"/>
  <c r="D45"/>
  <c r="F45" s="1"/>
  <c r="K44"/>
  <c r="J44"/>
  <c r="H44"/>
  <c r="G44"/>
  <c r="D44"/>
  <c r="F44" s="1"/>
  <c r="K43"/>
  <c r="J43"/>
  <c r="H43"/>
  <c r="G43"/>
  <c r="F43"/>
  <c r="D43"/>
  <c r="K42"/>
  <c r="J42"/>
  <c r="H42"/>
  <c r="G42"/>
  <c r="D42"/>
  <c r="F42" s="1"/>
  <c r="K41"/>
  <c r="J41"/>
  <c r="H41"/>
  <c r="G41"/>
  <c r="F41"/>
  <c r="D41"/>
  <c r="K40"/>
  <c r="J40"/>
  <c r="H40"/>
  <c r="G40"/>
  <c r="D40"/>
  <c r="F40" s="1"/>
  <c r="K39"/>
  <c r="J39"/>
  <c r="H39"/>
  <c r="G39"/>
  <c r="F39"/>
  <c r="D39"/>
  <c r="K38"/>
  <c r="J38"/>
  <c r="H38"/>
  <c r="G38"/>
  <c r="D38"/>
  <c r="K37"/>
  <c r="J37"/>
  <c r="H37"/>
  <c r="G37"/>
  <c r="D37"/>
  <c r="F37" s="1"/>
  <c r="K36"/>
  <c r="J36"/>
  <c r="H36"/>
  <c r="G36"/>
  <c r="F36"/>
  <c r="D36"/>
  <c r="K35"/>
  <c r="J35"/>
  <c r="H35"/>
  <c r="G35"/>
  <c r="D35"/>
  <c r="F35" s="1"/>
  <c r="L34"/>
  <c r="K34"/>
  <c r="J34"/>
  <c r="H34"/>
  <c r="G34"/>
  <c r="D34"/>
  <c r="F34" s="1"/>
  <c r="K33"/>
  <c r="J33"/>
  <c r="H33"/>
  <c r="G33"/>
  <c r="D33"/>
  <c r="K32"/>
  <c r="J32"/>
  <c r="H32"/>
  <c r="G32"/>
  <c r="D32"/>
  <c r="F32" s="1"/>
  <c r="K31"/>
  <c r="J31"/>
  <c r="H31"/>
  <c r="G31"/>
  <c r="F31"/>
  <c r="D31"/>
  <c r="K30"/>
  <c r="J30"/>
  <c r="H30"/>
  <c r="G30"/>
  <c r="D30"/>
  <c r="K29"/>
  <c r="J29"/>
  <c r="H29"/>
  <c r="G29"/>
  <c r="D29"/>
  <c r="F29" s="1"/>
  <c r="K28"/>
  <c r="J28"/>
  <c r="H28"/>
  <c r="G28"/>
  <c r="F28"/>
  <c r="D28"/>
  <c r="K27"/>
  <c r="J27"/>
  <c r="H27"/>
  <c r="G27"/>
  <c r="D27"/>
  <c r="F27" s="1"/>
  <c r="K26"/>
  <c r="J26"/>
  <c r="H26"/>
  <c r="G26"/>
  <c r="D26"/>
  <c r="F26" s="1"/>
  <c r="K25"/>
  <c r="J25"/>
  <c r="H25"/>
  <c r="G25"/>
  <c r="D25"/>
  <c r="K24"/>
  <c r="J24"/>
  <c r="H24"/>
  <c r="G24"/>
  <c r="D24"/>
  <c r="F24" s="1"/>
  <c r="K23"/>
  <c r="J23"/>
  <c r="H23"/>
  <c r="G23"/>
  <c r="D23"/>
  <c r="F23" s="1"/>
  <c r="K22"/>
  <c r="J22"/>
  <c r="H22"/>
  <c r="G22"/>
  <c r="D22"/>
  <c r="K21"/>
  <c r="J21"/>
  <c r="H21"/>
  <c r="G21"/>
  <c r="D21"/>
  <c r="F21" s="1"/>
  <c r="K20"/>
  <c r="J20"/>
  <c r="H20"/>
  <c r="G20"/>
  <c r="D20"/>
  <c r="F20" s="1"/>
  <c r="K19"/>
  <c r="J19"/>
  <c r="H19"/>
  <c r="G19"/>
  <c r="F19"/>
  <c r="D19"/>
  <c r="K18"/>
  <c r="J18"/>
  <c r="H18"/>
  <c r="G18"/>
  <c r="D18"/>
  <c r="F18" s="1"/>
  <c r="K17"/>
  <c r="J17"/>
  <c r="H17"/>
  <c r="G17"/>
  <c r="D17"/>
  <c r="K16"/>
  <c r="L16" s="1"/>
  <c r="J16"/>
  <c r="H16"/>
  <c r="G16"/>
  <c r="D16"/>
  <c r="F16" s="1"/>
  <c r="K15"/>
  <c r="J15"/>
  <c r="H15"/>
  <c r="G15"/>
  <c r="D15"/>
  <c r="F15" s="1"/>
  <c r="K14"/>
  <c r="J14"/>
  <c r="H14"/>
  <c r="G14"/>
  <c r="D14"/>
  <c r="K13"/>
  <c r="J13"/>
  <c r="H13"/>
  <c r="G13"/>
  <c r="F13"/>
  <c r="D13"/>
  <c r="K12"/>
  <c r="J12"/>
  <c r="H12"/>
  <c r="G12"/>
  <c r="D12"/>
  <c r="F12" s="1"/>
  <c r="K11"/>
  <c r="J11"/>
  <c r="H11"/>
  <c r="G11"/>
  <c r="D11"/>
  <c r="F11" s="1"/>
  <c r="K10"/>
  <c r="L10" s="1"/>
  <c r="J10"/>
  <c r="H10"/>
  <c r="G10"/>
  <c r="F10"/>
  <c r="D10"/>
  <c r="D136" i="27"/>
  <c r="D136" i="26"/>
  <c r="N130" i="25"/>
  <c r="M130"/>
  <c r="N129"/>
  <c r="M129"/>
  <c r="N128"/>
  <c r="M128"/>
  <c r="N127"/>
  <c r="M127"/>
  <c r="N126"/>
  <c r="M126"/>
  <c r="N125"/>
  <c r="M125"/>
  <c r="N124"/>
  <c r="M124"/>
  <c r="N123"/>
  <c r="M123"/>
  <c r="N122"/>
  <c r="M122"/>
  <c r="N121"/>
  <c r="M121"/>
  <c r="N120"/>
  <c r="M120"/>
  <c r="N119"/>
  <c r="M119"/>
  <c r="N118"/>
  <c r="M118"/>
  <c r="N117"/>
  <c r="M117"/>
  <c r="N116"/>
  <c r="M116"/>
  <c r="N115"/>
  <c r="M115"/>
  <c r="M114"/>
  <c r="M113"/>
  <c r="N113" s="1"/>
  <c r="M112"/>
  <c r="N112" s="1"/>
  <c r="M111"/>
  <c r="N111" s="1"/>
  <c r="M110"/>
  <c r="N110" s="1"/>
  <c r="M109"/>
  <c r="N109" s="1"/>
  <c r="M108"/>
  <c r="N108" s="1"/>
  <c r="M107"/>
  <c r="N107" s="1"/>
  <c r="M106"/>
  <c r="N106" s="1"/>
  <c r="M105"/>
  <c r="N105" s="1"/>
  <c r="M104"/>
  <c r="N104" s="1"/>
  <c r="M103"/>
  <c r="N103" s="1"/>
  <c r="M102"/>
  <c r="N102" s="1"/>
  <c r="M101"/>
  <c r="N101" s="1"/>
  <c r="M100"/>
  <c r="N100" s="1"/>
  <c r="M99"/>
  <c r="N99" s="1"/>
  <c r="M98"/>
  <c r="N98" s="1"/>
  <c r="M97"/>
  <c r="N97" s="1"/>
  <c r="M96"/>
  <c r="N96" s="1"/>
  <c r="M95"/>
  <c r="N95" s="1"/>
  <c r="M94"/>
  <c r="N94" s="1"/>
  <c r="M93"/>
  <c r="N93" s="1"/>
  <c r="M92"/>
  <c r="N92" s="1"/>
  <c r="M91"/>
  <c r="N91" s="1"/>
  <c r="M90"/>
  <c r="N90" s="1"/>
  <c r="M89"/>
  <c r="N89" s="1"/>
  <c r="M88"/>
  <c r="N88" s="1"/>
  <c r="M87"/>
  <c r="N87" s="1"/>
  <c r="M86"/>
  <c r="N86" s="1"/>
  <c r="M85"/>
  <c r="N85" s="1"/>
  <c r="M84"/>
  <c r="N84" s="1"/>
  <c r="M83"/>
  <c r="N83" s="1"/>
  <c r="M82"/>
  <c r="N82" s="1"/>
  <c r="M81"/>
  <c r="N81" s="1"/>
  <c r="M80"/>
  <c r="N80" s="1"/>
  <c r="M79"/>
  <c r="N79" s="1"/>
  <c r="M78"/>
  <c r="N78" s="1"/>
  <c r="M77"/>
  <c r="N77" s="1"/>
  <c r="M76"/>
  <c r="N76" s="1"/>
  <c r="M75"/>
  <c r="N75" s="1"/>
  <c r="M74"/>
  <c r="N74" s="1"/>
  <c r="M73"/>
  <c r="N73" s="1"/>
  <c r="M72"/>
  <c r="N72" s="1"/>
  <c r="M71"/>
  <c r="N71" s="1"/>
  <c r="M70"/>
  <c r="N70" s="1"/>
  <c r="M69"/>
  <c r="N69" s="1"/>
  <c r="M68"/>
  <c r="N68" s="1"/>
  <c r="M67"/>
  <c r="N67" s="1"/>
  <c r="M66"/>
  <c r="N66" s="1"/>
  <c r="M65"/>
  <c r="N65" s="1"/>
  <c r="M64"/>
  <c r="N64" s="1"/>
  <c r="M63"/>
  <c r="N63" s="1"/>
  <c r="M62"/>
  <c r="N62" s="1"/>
  <c r="M61"/>
  <c r="N61" s="1"/>
  <c r="M60"/>
  <c r="N60" s="1"/>
  <c r="M59"/>
  <c r="N59" s="1"/>
  <c r="M58"/>
  <c r="N58" s="1"/>
  <c r="M57"/>
  <c r="N57" s="1"/>
  <c r="M56"/>
  <c r="N56" s="1"/>
  <c r="M55"/>
  <c r="N55" s="1"/>
  <c r="M54"/>
  <c r="N54" s="1"/>
  <c r="M53"/>
  <c r="N53" s="1"/>
  <c r="M52"/>
  <c r="N52" s="1"/>
  <c r="M51"/>
  <c r="N51" s="1"/>
  <c r="M50"/>
  <c r="N50" s="1"/>
  <c r="M49"/>
  <c r="N49" s="1"/>
  <c r="M48"/>
  <c r="N48" s="1"/>
  <c r="M47"/>
  <c r="N47" s="1"/>
  <c r="M46"/>
  <c r="N46" s="1"/>
  <c r="M45"/>
  <c r="N45" s="1"/>
  <c r="M44"/>
  <c r="N44" s="1"/>
  <c r="M43"/>
  <c r="N43" s="1"/>
  <c r="M42"/>
  <c r="N42" s="1"/>
  <c r="M41"/>
  <c r="N41" s="1"/>
  <c r="M40"/>
  <c r="N40" s="1"/>
  <c r="M39"/>
  <c r="N39" s="1"/>
  <c r="M38"/>
  <c r="N38" s="1"/>
  <c r="M37"/>
  <c r="N37" s="1"/>
  <c r="M36"/>
  <c r="N36" s="1"/>
  <c r="M35"/>
  <c r="N35" s="1"/>
  <c r="M34"/>
  <c r="N34" s="1"/>
  <c r="M33"/>
  <c r="N33" s="1"/>
  <c r="M32"/>
  <c r="N32" s="1"/>
  <c r="M31"/>
  <c r="N31" s="1"/>
  <c r="M30"/>
  <c r="N30" s="1"/>
  <c r="M29"/>
  <c r="N29" s="1"/>
  <c r="M28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L95" i="32" l="1"/>
  <c r="AM95" i="21" s="1"/>
  <c r="L114" i="32"/>
  <c r="AM71" i="37" s="1"/>
  <c r="L26" i="32"/>
  <c r="L18"/>
  <c r="L24"/>
  <c r="AM24" i="21" s="1"/>
  <c r="L32" i="32"/>
  <c r="AM130" i="37" s="1"/>
  <c r="L46" i="32"/>
  <c r="L64"/>
  <c r="I105"/>
  <c r="AJ105" i="21" s="1"/>
  <c r="L14" i="32"/>
  <c r="L57"/>
  <c r="L87"/>
  <c r="L110"/>
  <c r="AM110" i="21" s="1"/>
  <c r="AG16"/>
  <c r="AG119" i="37"/>
  <c r="AM32" i="21"/>
  <c r="AG59" i="37"/>
  <c r="AG44" i="21"/>
  <c r="AG30" i="37"/>
  <c r="AG64" i="21"/>
  <c r="AG18" i="37"/>
  <c r="AG69" i="21"/>
  <c r="AG38" i="37"/>
  <c r="AG73" i="21"/>
  <c r="AG69" i="37"/>
  <c r="AG77" i="21"/>
  <c r="AG78" i="37"/>
  <c r="AG84" i="21"/>
  <c r="AG106" i="37"/>
  <c r="AG97" i="21"/>
  <c r="AM114"/>
  <c r="AG97" i="37"/>
  <c r="AG29" i="21"/>
  <c r="AG17" i="37"/>
  <c r="AG46" i="21"/>
  <c r="AG94" i="37"/>
  <c r="AG59" i="21"/>
  <c r="AG51" i="37"/>
  <c r="AG89" i="21"/>
  <c r="AG107" i="37"/>
  <c r="AG109" i="21"/>
  <c r="AG105" i="37"/>
  <c r="AG11" i="21"/>
  <c r="AG36" i="37"/>
  <c r="AG21" i="21"/>
  <c r="AG112" i="37"/>
  <c r="AG34" i="21"/>
  <c r="AG15" i="37"/>
  <c r="AG67" i="21"/>
  <c r="AG65" i="37"/>
  <c r="AG71" i="21"/>
  <c r="AG95" i="37"/>
  <c r="AG75" i="21"/>
  <c r="AG118" i="37"/>
  <c r="AG106" i="21"/>
  <c r="AG129" i="37"/>
  <c r="AG113" i="21"/>
  <c r="AM14"/>
  <c r="AM34" i="37"/>
  <c r="AG50"/>
  <c r="AG26" i="21"/>
  <c r="AG45" i="37"/>
  <c r="AG42" i="21"/>
  <c r="AM85" i="37"/>
  <c r="AM57" i="21"/>
  <c r="AM82" i="37"/>
  <c r="AM87" i="21"/>
  <c r="AG46" i="37"/>
  <c r="AG92" i="21"/>
  <c r="AM31" i="37"/>
  <c r="AH121"/>
  <c r="AH10" i="21"/>
  <c r="AM121" i="37"/>
  <c r="AM10" i="21"/>
  <c r="I11" i="32"/>
  <c r="AI105" i="37"/>
  <c r="AI11" i="21"/>
  <c r="AG12"/>
  <c r="AG117" i="37"/>
  <c r="AL117"/>
  <c r="AL12" i="21"/>
  <c r="AH13"/>
  <c r="AH54" i="37"/>
  <c r="AE14" i="21"/>
  <c r="AE34" i="37"/>
  <c r="AK34"/>
  <c r="AK14" i="21"/>
  <c r="AG92" i="37"/>
  <c r="AG15" i="21"/>
  <c r="AL92" i="37"/>
  <c r="AL15" i="21"/>
  <c r="I16" i="32"/>
  <c r="M16" s="1"/>
  <c r="AI119" i="37"/>
  <c r="AI16" i="21"/>
  <c r="AE62" i="37"/>
  <c r="AE17" i="21"/>
  <c r="L17" i="32"/>
  <c r="AK62" i="37"/>
  <c r="AK17" i="21"/>
  <c r="AH18"/>
  <c r="AH20" i="37"/>
  <c r="AM20"/>
  <c r="AM18" i="21"/>
  <c r="I19" i="32"/>
  <c r="AI124" i="37"/>
  <c r="AI19" i="21"/>
  <c r="AG56" i="37"/>
  <c r="AG20" i="21"/>
  <c r="AL20"/>
  <c r="AL56" i="37"/>
  <c r="AH36"/>
  <c r="AH21" i="21"/>
  <c r="AE22"/>
  <c r="AE24" i="37"/>
  <c r="AK24"/>
  <c r="AK22" i="21"/>
  <c r="AG87" i="37"/>
  <c r="AG23" i="21"/>
  <c r="AL87" i="37"/>
  <c r="AL23" i="21"/>
  <c r="I24" i="32"/>
  <c r="M24" s="1"/>
  <c r="AI13" i="37"/>
  <c r="AI24" i="21"/>
  <c r="AE25"/>
  <c r="AE122" i="37"/>
  <c r="L25" i="32"/>
  <c r="AK122" i="37"/>
  <c r="AK25" i="21"/>
  <c r="AH50" i="37"/>
  <c r="AH26" i="21"/>
  <c r="AM26"/>
  <c r="AM50" i="37"/>
  <c r="I27" i="32"/>
  <c r="AI80" i="37"/>
  <c r="AI27" i="21"/>
  <c r="AG28"/>
  <c r="AG108" i="37"/>
  <c r="AL108"/>
  <c r="AL28" i="21"/>
  <c r="AH29"/>
  <c r="AH97" i="37"/>
  <c r="AE35"/>
  <c r="AE30" i="21"/>
  <c r="AK35" i="37"/>
  <c r="AK30" i="21"/>
  <c r="AG31"/>
  <c r="AG25" i="37"/>
  <c r="AL25"/>
  <c r="AL31" i="21"/>
  <c r="I32" i="32"/>
  <c r="AI130" i="37"/>
  <c r="AI32" i="21"/>
  <c r="AE125" i="37"/>
  <c r="AE33" i="21"/>
  <c r="L33" i="32"/>
  <c r="AK125" i="37"/>
  <c r="AK33" i="21"/>
  <c r="AH112" i="37"/>
  <c r="AH34" i="21"/>
  <c r="AM112" i="37"/>
  <c r="AM34" i="21"/>
  <c r="I35" i="32"/>
  <c r="AI75" i="37"/>
  <c r="AI35" i="21"/>
  <c r="AG81" i="37"/>
  <c r="AG36" i="21"/>
  <c r="AL81" i="37"/>
  <c r="AL36" i="21"/>
  <c r="AH115" i="37"/>
  <c r="AH37" i="21"/>
  <c r="AE84" i="37"/>
  <c r="AE38" i="21"/>
  <c r="AK84" i="37"/>
  <c r="AK38" i="21"/>
  <c r="AG120" i="37"/>
  <c r="AG39" i="21"/>
  <c r="AL120" i="37"/>
  <c r="AL39" i="21"/>
  <c r="I40" i="32"/>
  <c r="AI109" i="37"/>
  <c r="AI40" i="21"/>
  <c r="AG128" i="37"/>
  <c r="AG41" i="21"/>
  <c r="AL128" i="37"/>
  <c r="AL41" i="21"/>
  <c r="I42" i="32"/>
  <c r="AI45" i="37"/>
  <c r="AI42" i="21"/>
  <c r="AG21" i="37"/>
  <c r="AG43" i="21"/>
  <c r="AL21" i="37"/>
  <c r="AL43" i="21"/>
  <c r="I44" i="32"/>
  <c r="AI59" i="37"/>
  <c r="AI44" i="21"/>
  <c r="AG58" i="37"/>
  <c r="AG45" i="21"/>
  <c r="AL58" i="37"/>
  <c r="AL45" i="21"/>
  <c r="I46" i="32"/>
  <c r="AI17" i="37"/>
  <c r="AI46" i="21"/>
  <c r="AE89" i="37"/>
  <c r="AE47" i="21"/>
  <c r="L47" i="32"/>
  <c r="M47" s="1"/>
  <c r="AK89" i="37"/>
  <c r="AK47" i="21"/>
  <c r="AH41" i="37"/>
  <c r="AH48" i="21"/>
  <c r="AE99" i="37"/>
  <c r="AE49" i="21"/>
  <c r="L49" i="32"/>
  <c r="AK99" i="37"/>
  <c r="AK49" i="21"/>
  <c r="AH123" i="37"/>
  <c r="AH50" i="21"/>
  <c r="AE55" i="37"/>
  <c r="AE51" i="21"/>
  <c r="L51" i="32"/>
  <c r="AK55" i="37"/>
  <c r="AK51" i="21"/>
  <c r="AH100" i="37"/>
  <c r="AH52" i="21"/>
  <c r="AE28" i="37"/>
  <c r="AE53" i="21"/>
  <c r="L53" i="32"/>
  <c r="AK28" i="37"/>
  <c r="AK53" i="21"/>
  <c r="AH43" i="37"/>
  <c r="AH54" i="21"/>
  <c r="AE86" i="37"/>
  <c r="AE55" i="21"/>
  <c r="AK86" i="37"/>
  <c r="AK55" i="21"/>
  <c r="AG88" i="37"/>
  <c r="AG56" i="21"/>
  <c r="AL88" i="37"/>
  <c r="AL56" i="21"/>
  <c r="I57" i="32"/>
  <c r="AI85" i="37"/>
  <c r="AI57" i="21"/>
  <c r="AE61" i="37"/>
  <c r="AE58" i="21"/>
  <c r="L58" i="32"/>
  <c r="AK61" i="37"/>
  <c r="AK58" i="21"/>
  <c r="AH94" i="37"/>
  <c r="AH59" i="21"/>
  <c r="AM94" i="37"/>
  <c r="AM59" i="21"/>
  <c r="I60" i="32"/>
  <c r="AI52" i="37"/>
  <c r="AI60" i="21"/>
  <c r="AG76" i="37"/>
  <c r="AG61" i="21"/>
  <c r="AL76" i="37"/>
  <c r="AL61" i="21"/>
  <c r="AH53" i="37"/>
  <c r="AH62" i="21"/>
  <c r="AE104" i="37"/>
  <c r="AE63" i="21"/>
  <c r="L63" i="32"/>
  <c r="AK104" i="37"/>
  <c r="AK63" i="21"/>
  <c r="AH30" i="37"/>
  <c r="AH64" i="21"/>
  <c r="AM30" i="37"/>
  <c r="AM64" i="21"/>
  <c r="I65" i="32"/>
  <c r="AI27" i="37"/>
  <c r="AI65" i="21"/>
  <c r="AG90" i="37"/>
  <c r="AG66" i="21"/>
  <c r="AL90" i="37"/>
  <c r="AL66" i="21"/>
  <c r="AH15" i="37"/>
  <c r="AH67" i="21"/>
  <c r="AE16" i="37"/>
  <c r="AE68" i="21"/>
  <c r="L68" i="32"/>
  <c r="AK16" i="37"/>
  <c r="AK68" i="21"/>
  <c r="AH18" i="37"/>
  <c r="AH69" i="21"/>
  <c r="AE103" i="37"/>
  <c r="AE70" i="21"/>
  <c r="L70" i="32"/>
  <c r="AK103" i="37"/>
  <c r="AK70" i="21"/>
  <c r="AH65" i="37"/>
  <c r="AH71" i="21"/>
  <c r="AE26" i="37"/>
  <c r="AE72" i="21"/>
  <c r="L72" i="32"/>
  <c r="AK26" i="37"/>
  <c r="AK72" i="21"/>
  <c r="AH38" i="37"/>
  <c r="AH73" i="21"/>
  <c r="AE47" i="37"/>
  <c r="AE74" i="21"/>
  <c r="L74" i="32"/>
  <c r="AK47" i="37"/>
  <c r="AK74" i="21"/>
  <c r="AH95" i="37"/>
  <c r="AH75" i="21"/>
  <c r="AE126" i="37"/>
  <c r="AE76" i="21"/>
  <c r="L76" i="32"/>
  <c r="AK126" i="37"/>
  <c r="AK76" i="21"/>
  <c r="AH69" i="37"/>
  <c r="AH77" i="21"/>
  <c r="AE102" i="37"/>
  <c r="AE78" i="21"/>
  <c r="AK102" i="37"/>
  <c r="AK78" i="21"/>
  <c r="AG37" i="37"/>
  <c r="AG79" i="21"/>
  <c r="AL37" i="37"/>
  <c r="AL79" i="21"/>
  <c r="I80" i="32"/>
  <c r="AI101" i="37"/>
  <c r="AI80" i="21"/>
  <c r="AG11" i="37"/>
  <c r="AG81" i="21"/>
  <c r="AL11" i="37"/>
  <c r="AL81" i="21"/>
  <c r="I82" i="32"/>
  <c r="AI49" i="37"/>
  <c r="AI82" i="21"/>
  <c r="AG77" i="37"/>
  <c r="AG83" i="21"/>
  <c r="AL77" i="37"/>
  <c r="AL83" i="21"/>
  <c r="AH78" i="37"/>
  <c r="AH84" i="21"/>
  <c r="AE48" i="37"/>
  <c r="AE85" i="21"/>
  <c r="AK48" i="37"/>
  <c r="AK85" i="21"/>
  <c r="AG96" i="37"/>
  <c r="AG86" i="21"/>
  <c r="AL96" i="37"/>
  <c r="AL86" i="21"/>
  <c r="I87" i="32"/>
  <c r="M87" s="1"/>
  <c r="AI82" i="37"/>
  <c r="AI87" i="21"/>
  <c r="AE74" i="37"/>
  <c r="AE88" i="21"/>
  <c r="L88" i="32"/>
  <c r="M88" s="1"/>
  <c r="AK74" i="37"/>
  <c r="AK88" i="21"/>
  <c r="AH51" i="37"/>
  <c r="AH89" i="21"/>
  <c r="AM51" i="37"/>
  <c r="AM89" i="21"/>
  <c r="I90" i="32"/>
  <c r="AI32" i="37"/>
  <c r="AI90" i="21"/>
  <c r="AG111" i="37"/>
  <c r="AG91" i="21"/>
  <c r="AL111" i="37"/>
  <c r="AL91" i="21"/>
  <c r="AH46" i="37"/>
  <c r="AH92" i="21"/>
  <c r="AE113" i="37"/>
  <c r="AE93" i="21"/>
  <c r="AK113" i="37"/>
  <c r="AK93" i="21"/>
  <c r="AG67" i="37"/>
  <c r="AG94" i="21"/>
  <c r="AL67" i="37"/>
  <c r="AL94" i="21"/>
  <c r="I95" i="32"/>
  <c r="M95" s="1"/>
  <c r="AI93" i="37"/>
  <c r="AI95" i="21"/>
  <c r="AE110" i="37"/>
  <c r="AE96" i="21"/>
  <c r="L96" i="32"/>
  <c r="AK110" i="37"/>
  <c r="AK96" i="21"/>
  <c r="AH106" i="37"/>
  <c r="AH97" i="21"/>
  <c r="AM106" i="37"/>
  <c r="AM97" i="21"/>
  <c r="I98" i="32"/>
  <c r="AI98" i="37"/>
  <c r="AI98" i="21"/>
  <c r="AG66" i="37"/>
  <c r="AG99" i="21"/>
  <c r="AL66" i="37"/>
  <c r="AL99" i="21"/>
  <c r="I100" i="32"/>
  <c r="AI79" i="37"/>
  <c r="AI100" i="21"/>
  <c r="AG19" i="37"/>
  <c r="AG101" i="21"/>
  <c r="AL19" i="37"/>
  <c r="AL101" i="21"/>
  <c r="I102" i="32"/>
  <c r="AI114" i="37"/>
  <c r="AI102" i="21"/>
  <c r="AG64" i="37"/>
  <c r="AG103" i="21"/>
  <c r="AL64" i="37"/>
  <c r="AL103" i="21"/>
  <c r="I104" i="32"/>
  <c r="AI63" i="37"/>
  <c r="AI104" i="21"/>
  <c r="AG22" i="37"/>
  <c r="AG105" i="21"/>
  <c r="L105" i="32"/>
  <c r="AK22" i="37"/>
  <c r="AK105" i="21"/>
  <c r="AH118" i="37"/>
  <c r="AH106" i="21"/>
  <c r="AE14" i="37"/>
  <c r="AE107" i="21"/>
  <c r="AJ14" i="37"/>
  <c r="AJ107" i="21"/>
  <c r="AG12" i="37"/>
  <c r="AG108" i="21"/>
  <c r="AL12" i="37"/>
  <c r="AL108" i="21"/>
  <c r="AH107" i="37"/>
  <c r="AH109" i="21"/>
  <c r="AL107" i="37"/>
  <c r="AL109" i="21"/>
  <c r="I110" i="32"/>
  <c r="M110" s="1"/>
  <c r="AI31" i="37"/>
  <c r="AI110" i="21"/>
  <c r="AE116" i="37"/>
  <c r="AE111" i="21"/>
  <c r="AJ116" i="37"/>
  <c r="AJ111" i="21"/>
  <c r="AG42" i="37"/>
  <c r="AG112" i="21"/>
  <c r="AL42" i="37"/>
  <c r="AL112" i="21"/>
  <c r="AH129" i="37"/>
  <c r="AH113" i="21"/>
  <c r="AL129" i="37"/>
  <c r="AL113" i="21"/>
  <c r="I114" i="32"/>
  <c r="AI71" i="37"/>
  <c r="AI114" i="21"/>
  <c r="AE60" i="37"/>
  <c r="AE115" i="21"/>
  <c r="AJ60" i="37"/>
  <c r="AJ115" i="21"/>
  <c r="AG23" i="37"/>
  <c r="AG116" i="21"/>
  <c r="L116" i="32"/>
  <c r="AL23" i="37"/>
  <c r="AL116" i="21"/>
  <c r="AJ29" i="37"/>
  <c r="AJ117" i="21"/>
  <c r="AG91" i="37"/>
  <c r="AG118" i="21"/>
  <c r="L118" i="32"/>
  <c r="AL91" i="37"/>
  <c r="AL118" i="21"/>
  <c r="AJ73" i="37"/>
  <c r="AJ119" i="21"/>
  <c r="AG127" i="37"/>
  <c r="AG120" i="21"/>
  <c r="L120" i="32"/>
  <c r="AL127" i="37"/>
  <c r="AL120" i="21"/>
  <c r="I121" i="32"/>
  <c r="AI10" i="37"/>
  <c r="AI121" i="21"/>
  <c r="AG68" i="37"/>
  <c r="AG122" i="21"/>
  <c r="L122" i="32"/>
  <c r="AL68" i="37"/>
  <c r="AL122" i="21"/>
  <c r="I123" i="32"/>
  <c r="AI72" i="37"/>
  <c r="AI123" i="21"/>
  <c r="AG70" i="37"/>
  <c r="AG124" i="21"/>
  <c r="L124" i="32"/>
  <c r="AL70" i="37"/>
  <c r="AL124" i="21"/>
  <c r="I125" i="32"/>
  <c r="AI33" i="37"/>
  <c r="AI125" i="21"/>
  <c r="AG44" i="37"/>
  <c r="AG126" i="21"/>
  <c r="L126" i="32"/>
  <c r="AL44" i="37"/>
  <c r="AL126" i="21"/>
  <c r="I127" i="32"/>
  <c r="AI83" i="37"/>
  <c r="AI127" i="21"/>
  <c r="AG39" i="37"/>
  <c r="AG128" i="21"/>
  <c r="L128" i="32"/>
  <c r="AL39" i="37"/>
  <c r="AL128" i="21"/>
  <c r="I129" i="32"/>
  <c r="AI40" i="37"/>
  <c r="AI129" i="21"/>
  <c r="AG57" i="37"/>
  <c r="AG130" i="21"/>
  <c r="L130" i="32"/>
  <c r="AL57" i="37"/>
  <c r="AL130" i="21"/>
  <c r="AG121" i="37"/>
  <c r="AG10" i="21"/>
  <c r="AL121" i="37"/>
  <c r="AL10" i="21"/>
  <c r="AH105" i="37"/>
  <c r="AH11" i="21"/>
  <c r="AE117" i="37"/>
  <c r="AE12" i="21"/>
  <c r="AK12"/>
  <c r="AK117" i="37"/>
  <c r="AG54"/>
  <c r="AG13" i="21"/>
  <c r="AL13"/>
  <c r="AL54" i="37"/>
  <c r="I14" i="32"/>
  <c r="AI14" i="21"/>
  <c r="AI34" i="37"/>
  <c r="AE92"/>
  <c r="AE15" i="21"/>
  <c r="L15" i="32"/>
  <c r="M15" s="1"/>
  <c r="AK92" i="37"/>
  <c r="AK15" i="21"/>
  <c r="AH119" i="37"/>
  <c r="AH16" i="21"/>
  <c r="AM119" i="37"/>
  <c r="AM16" i="21"/>
  <c r="I17" i="32"/>
  <c r="AI62" i="37"/>
  <c r="AI17" i="21"/>
  <c r="AG20" i="37"/>
  <c r="AG18" i="21"/>
  <c r="AL18"/>
  <c r="AL20" i="37"/>
  <c r="AH124"/>
  <c r="AH19" i="21"/>
  <c r="AE56" i="37"/>
  <c r="AE20" i="21"/>
  <c r="AK56" i="37"/>
  <c r="AK20" i="21"/>
  <c r="AL36" i="37"/>
  <c r="AL21" i="21"/>
  <c r="I22" i="32"/>
  <c r="AI22" i="21"/>
  <c r="AI24" i="37"/>
  <c r="AE87"/>
  <c r="AE23" i="21"/>
  <c r="L23" i="32"/>
  <c r="AK87" i="37"/>
  <c r="AK23" i="21"/>
  <c r="AH24"/>
  <c r="AH13" i="37"/>
  <c r="I25" i="32"/>
  <c r="AI25" i="21"/>
  <c r="AI122" i="37"/>
  <c r="AL50"/>
  <c r="AL26" i="21"/>
  <c r="AH80" i="37"/>
  <c r="AH27" i="21"/>
  <c r="AE108" i="37"/>
  <c r="AE28" i="21"/>
  <c r="AK28"/>
  <c r="AK108" i="37"/>
  <c r="AL29" i="21"/>
  <c r="AL97" i="37"/>
  <c r="I30" i="32"/>
  <c r="M30" s="1"/>
  <c r="AI35" i="37"/>
  <c r="AI30" i="21"/>
  <c r="AE25" i="37"/>
  <c r="AE31" i="21"/>
  <c r="L31" i="32"/>
  <c r="AK31" i="21"/>
  <c r="AK25" i="37"/>
  <c r="AH130"/>
  <c r="AH32" i="21"/>
  <c r="I33" i="32"/>
  <c r="AI125" i="37"/>
  <c r="AI33" i="21"/>
  <c r="AL112" i="37"/>
  <c r="AL34" i="21"/>
  <c r="AH75" i="37"/>
  <c r="AH35" i="21"/>
  <c r="AE81" i="37"/>
  <c r="AE36" i="21"/>
  <c r="AK81" i="37"/>
  <c r="AK36" i="21"/>
  <c r="AG115" i="37"/>
  <c r="AG37" i="21"/>
  <c r="AL115" i="37"/>
  <c r="AL37" i="21"/>
  <c r="I38" i="32"/>
  <c r="AI84" i="37"/>
  <c r="AI38" i="21"/>
  <c r="AE120" i="37"/>
  <c r="AE39" i="21"/>
  <c r="L39" i="32"/>
  <c r="AK120" i="37"/>
  <c r="AK39" i="21"/>
  <c r="AH109" i="37"/>
  <c r="AH40" i="21"/>
  <c r="AE128" i="37"/>
  <c r="AE41" i="21"/>
  <c r="L41" i="32"/>
  <c r="AK128" i="37"/>
  <c r="AK41" i="21"/>
  <c r="AH45" i="37"/>
  <c r="AH42" i="21"/>
  <c r="AE21" i="37"/>
  <c r="AE43" i="21"/>
  <c r="L43" i="32"/>
  <c r="AK21" i="37"/>
  <c r="AK43" i="21"/>
  <c r="AH59" i="37"/>
  <c r="AH44" i="21"/>
  <c r="AE58" i="37"/>
  <c r="AE45" i="21"/>
  <c r="L45" i="32"/>
  <c r="M45" s="1"/>
  <c r="AK58" i="37"/>
  <c r="AK45" i="21"/>
  <c r="AH17" i="37"/>
  <c r="AH46" i="21"/>
  <c r="AM17" i="37"/>
  <c r="AM46" i="21"/>
  <c r="I47" i="32"/>
  <c r="AI89" i="37"/>
  <c r="AI47" i="21"/>
  <c r="AG41" i="37"/>
  <c r="AG48" i="21"/>
  <c r="AL41" i="37"/>
  <c r="AL48" i="21"/>
  <c r="I49" i="32"/>
  <c r="AI99" i="37"/>
  <c r="AI49" i="21"/>
  <c r="AG123" i="37"/>
  <c r="AG50" i="21"/>
  <c r="AL123" i="37"/>
  <c r="AL50" i="21"/>
  <c r="I51" i="32"/>
  <c r="AI55" i="37"/>
  <c r="AI51" i="21"/>
  <c r="AG100" i="37"/>
  <c r="AG52" i="21"/>
  <c r="AL100" i="37"/>
  <c r="AL52" i="21"/>
  <c r="I53" i="32"/>
  <c r="AI28" i="37"/>
  <c r="AI53" i="21"/>
  <c r="AG43" i="37"/>
  <c r="AG54" i="21"/>
  <c r="AL43" i="37"/>
  <c r="AL54" i="21"/>
  <c r="I55" i="32"/>
  <c r="AI86" i="37"/>
  <c r="AI55" i="21"/>
  <c r="AE88" i="37"/>
  <c r="AE56" i="21"/>
  <c r="L56" i="32"/>
  <c r="M56" s="1"/>
  <c r="AK88" i="37"/>
  <c r="AK56" i="21"/>
  <c r="AH85" i="37"/>
  <c r="AH57" i="21"/>
  <c r="I58" i="32"/>
  <c r="AI61" i="37"/>
  <c r="AI58" i="21"/>
  <c r="AL94" i="37"/>
  <c r="AL59" i="21"/>
  <c r="AH52" i="37"/>
  <c r="AH60" i="21"/>
  <c r="AE76" i="37"/>
  <c r="AE61" i="21"/>
  <c r="AK76" i="37"/>
  <c r="AK61" i="21"/>
  <c r="AG53" i="37"/>
  <c r="AG62" i="21"/>
  <c r="AL53" i="37"/>
  <c r="AL62" i="21"/>
  <c r="I63" i="32"/>
  <c r="AI104" i="37"/>
  <c r="AI63" i="21"/>
  <c r="AL30" i="37"/>
  <c r="AL64" i="21"/>
  <c r="AH27" i="37"/>
  <c r="AH65" i="21"/>
  <c r="AE90" i="37"/>
  <c r="AE66" i="21"/>
  <c r="AK90" i="37"/>
  <c r="AK66" i="21"/>
  <c r="AL15" i="37"/>
  <c r="AL67" i="21"/>
  <c r="I68" i="32"/>
  <c r="AI16" i="37"/>
  <c r="AI68" i="21"/>
  <c r="AL18" i="37"/>
  <c r="AL69" i="21"/>
  <c r="I70" i="32"/>
  <c r="AI103" i="37"/>
  <c r="AI70" i="21"/>
  <c r="AL65" i="37"/>
  <c r="AL71" i="21"/>
  <c r="I72" i="32"/>
  <c r="AI26" i="37"/>
  <c r="AI72" i="21"/>
  <c r="AL38" i="37"/>
  <c r="AL73" i="21"/>
  <c r="I74" i="32"/>
  <c r="AI47" i="37"/>
  <c r="AI74" i="21"/>
  <c r="AL95" i="37"/>
  <c r="AL75" i="21"/>
  <c r="I76" i="32"/>
  <c r="AI126" i="37"/>
  <c r="AI76" i="21"/>
  <c r="AL69" i="37"/>
  <c r="AL77" i="21"/>
  <c r="I78" i="32"/>
  <c r="AI102" i="37"/>
  <c r="AI78" i="21"/>
  <c r="AE37" i="37"/>
  <c r="AE79" i="21"/>
  <c r="L79" i="32"/>
  <c r="AK37" i="37"/>
  <c r="AK79" i="21"/>
  <c r="AH101" i="37"/>
  <c r="AH80" i="21"/>
  <c r="AE11" i="37"/>
  <c r="AE81" i="21"/>
  <c r="L81" i="32"/>
  <c r="AK11" i="37"/>
  <c r="AK81" i="21"/>
  <c r="AH49" i="37"/>
  <c r="AH82" i="21"/>
  <c r="AE77" i="37"/>
  <c r="AE83" i="21"/>
  <c r="AK77" i="37"/>
  <c r="AK83" i="21"/>
  <c r="AL78" i="37"/>
  <c r="AL84" i="21"/>
  <c r="I85" i="32"/>
  <c r="M85" s="1"/>
  <c r="AI48" i="37"/>
  <c r="AI85" i="21"/>
  <c r="AE96" i="37"/>
  <c r="AE86" i="21"/>
  <c r="L86" i="32"/>
  <c r="AK96" i="37"/>
  <c r="AK86" i="21"/>
  <c r="AH82" i="37"/>
  <c r="AH87" i="21"/>
  <c r="I88" i="32"/>
  <c r="AI74" i="37"/>
  <c r="AI88" i="21"/>
  <c r="AL51" i="37"/>
  <c r="AL89" i="21"/>
  <c r="AH32" i="37"/>
  <c r="AH90" i="21"/>
  <c r="AE111" i="37"/>
  <c r="AE91" i="21"/>
  <c r="AK111" i="37"/>
  <c r="AK91" i="21"/>
  <c r="AL46" i="37"/>
  <c r="AL92" i="21"/>
  <c r="I93" i="32"/>
  <c r="AI113" i="37"/>
  <c r="AI93" i="21"/>
  <c r="AE67" i="37"/>
  <c r="AE94" i="21"/>
  <c r="L94" i="32"/>
  <c r="AK67" i="37"/>
  <c r="AK94" i="21"/>
  <c r="AH93" i="37"/>
  <c r="AH95" i="21"/>
  <c r="I96" i="32"/>
  <c r="AI110" i="37"/>
  <c r="AI96" i="21"/>
  <c r="AL106" i="37"/>
  <c r="AL97" i="21"/>
  <c r="AH98" i="37"/>
  <c r="AH98" i="21"/>
  <c r="AE66" i="37"/>
  <c r="AE99" i="21"/>
  <c r="L99" i="32"/>
  <c r="AK66" i="37"/>
  <c r="AK99" i="21"/>
  <c r="AH79" i="37"/>
  <c r="AH100" i="21"/>
  <c r="AE19" i="37"/>
  <c r="AE101" i="21"/>
  <c r="L101" i="32"/>
  <c r="AK19" i="37"/>
  <c r="AK101" i="21"/>
  <c r="AH114" i="37"/>
  <c r="AH102" i="21"/>
  <c r="AE64" i="37"/>
  <c r="AE103" i="21"/>
  <c r="L103" i="32"/>
  <c r="AK64" i="37"/>
  <c r="AK103" i="21"/>
  <c r="AH63" i="37"/>
  <c r="AH104" i="21"/>
  <c r="AE22" i="37"/>
  <c r="AE105" i="21"/>
  <c r="L106" i="32"/>
  <c r="AL118" i="37"/>
  <c r="AL106" i="21"/>
  <c r="AI14" i="37"/>
  <c r="AI107" i="21"/>
  <c r="AE12" i="37"/>
  <c r="AE108" i="21"/>
  <c r="AK12" i="37"/>
  <c r="AK108" i="21"/>
  <c r="L109" i="32"/>
  <c r="AK107" i="37"/>
  <c r="AK109" i="21"/>
  <c r="AH31" i="37"/>
  <c r="AH110" i="21"/>
  <c r="AI116" i="37"/>
  <c r="AI111" i="21"/>
  <c r="AE42" i="37"/>
  <c r="AE112" i="21"/>
  <c r="AK42" i="37"/>
  <c r="AK112" i="21"/>
  <c r="L113" i="32"/>
  <c r="AK129" i="37"/>
  <c r="AK113" i="21"/>
  <c r="AH71" i="37"/>
  <c r="AH114" i="21"/>
  <c r="AI60" i="37"/>
  <c r="AI115" i="21"/>
  <c r="AE23" i="37"/>
  <c r="AE116" i="21"/>
  <c r="AK23" i="37"/>
  <c r="AK116" i="21"/>
  <c r="AI29" i="37"/>
  <c r="AI117" i="21"/>
  <c r="AE91" i="37"/>
  <c r="AE118" i="21"/>
  <c r="AK91" i="37"/>
  <c r="AK118" i="21"/>
  <c r="AI73" i="37"/>
  <c r="AI119" i="21"/>
  <c r="AE127" i="37"/>
  <c r="AE120" i="21"/>
  <c r="AK127" i="37"/>
  <c r="AK120" i="21"/>
  <c r="AH10" i="37"/>
  <c r="AH121" i="21"/>
  <c r="AE68" i="37"/>
  <c r="AE122" i="21"/>
  <c r="AK68" i="37"/>
  <c r="AK122" i="21"/>
  <c r="AH72" i="37"/>
  <c r="AH123" i="21"/>
  <c r="AE70" i="37"/>
  <c r="AE124" i="21"/>
  <c r="AK70" i="37"/>
  <c r="AK124" i="21"/>
  <c r="AH33" i="37"/>
  <c r="AH125" i="21"/>
  <c r="AE44" i="37"/>
  <c r="AE126" i="21"/>
  <c r="AK44" i="37"/>
  <c r="AK126" i="21"/>
  <c r="AH83" i="37"/>
  <c r="AH127" i="21"/>
  <c r="AE39" i="37"/>
  <c r="AE128" i="21"/>
  <c r="AK39" i="37"/>
  <c r="AK128" i="21"/>
  <c r="AH40" i="37"/>
  <c r="AH129" i="21"/>
  <c r="AE57" i="37"/>
  <c r="AE130" i="21"/>
  <c r="AK57" i="37"/>
  <c r="AK130" i="21"/>
  <c r="AE121" i="37"/>
  <c r="AE10" i="21"/>
  <c r="AK121" i="37"/>
  <c r="AK10" i="21"/>
  <c r="AL105" i="37"/>
  <c r="AL11" i="21"/>
  <c r="I12" i="32"/>
  <c r="AI117" i="37"/>
  <c r="AI12" i="21"/>
  <c r="AE54" i="37"/>
  <c r="AE13" i="21"/>
  <c r="L13" i="32"/>
  <c r="M13" s="1"/>
  <c r="AK54" i="37"/>
  <c r="AK13" i="21"/>
  <c r="AH34" i="37"/>
  <c r="AH14" i="21"/>
  <c r="I15" i="32"/>
  <c r="AI92" i="37"/>
  <c r="AI15" i="21"/>
  <c r="AL119" i="37"/>
  <c r="AL16" i="21"/>
  <c r="AH17"/>
  <c r="AH62" i="37"/>
  <c r="AE20"/>
  <c r="AE18" i="21"/>
  <c r="AK20" i="37"/>
  <c r="AK18" i="21"/>
  <c r="AG124" i="37"/>
  <c r="AG19" i="21"/>
  <c r="AL124" i="37"/>
  <c r="AL19" i="21"/>
  <c r="I20" i="32"/>
  <c r="M20" s="1"/>
  <c r="AI56" i="37"/>
  <c r="AI20" i="21"/>
  <c r="AE21"/>
  <c r="AE36" i="37"/>
  <c r="L21" i="32"/>
  <c r="AK36" i="37"/>
  <c r="AK21" i="21"/>
  <c r="AH24" i="37"/>
  <c r="AH22" i="21"/>
  <c r="I23" i="32"/>
  <c r="AI87" i="37"/>
  <c r="AI23" i="21"/>
  <c r="AG13" i="37"/>
  <c r="AG24" i="21"/>
  <c r="AL24"/>
  <c r="AL13" i="37"/>
  <c r="AH122"/>
  <c r="AH25" i="21"/>
  <c r="AE26"/>
  <c r="AE50" i="37"/>
  <c r="AK50"/>
  <c r="AK26" i="21"/>
  <c r="AG80" i="37"/>
  <c r="AG27" i="21"/>
  <c r="AL80" i="37"/>
  <c r="AL27" i="21"/>
  <c r="I28" i="32"/>
  <c r="AI108" i="37"/>
  <c r="AI28" i="21"/>
  <c r="AE97" i="37"/>
  <c r="AE29" i="21"/>
  <c r="L29" i="32"/>
  <c r="AK97" i="37"/>
  <c r="AK29" i="21"/>
  <c r="AH30"/>
  <c r="AH35" i="37"/>
  <c r="I31" i="32"/>
  <c r="AI25" i="37"/>
  <c r="AI31" i="21"/>
  <c r="M32" i="32"/>
  <c r="AG130" i="37"/>
  <c r="AG32" i="21"/>
  <c r="AL130" i="37"/>
  <c r="AL32" i="21"/>
  <c r="AH125" i="37"/>
  <c r="AH33" i="21"/>
  <c r="AE112" i="37"/>
  <c r="AE34" i="21"/>
  <c r="AK112" i="37"/>
  <c r="AK34" i="21"/>
  <c r="AG75" i="37"/>
  <c r="AG35" i="21"/>
  <c r="AL75" i="37"/>
  <c r="AL35" i="21"/>
  <c r="I36" i="32"/>
  <c r="AI81" i="37"/>
  <c r="AI36" i="21"/>
  <c r="AE115" i="37"/>
  <c r="AE37" i="21"/>
  <c r="L37" i="32"/>
  <c r="AK115" i="37"/>
  <c r="AK37" i="21"/>
  <c r="AH84" i="37"/>
  <c r="AH38" i="21"/>
  <c r="I39" i="32"/>
  <c r="AI120" i="37"/>
  <c r="AI39" i="21"/>
  <c r="AG109" i="37"/>
  <c r="AG40" i="21"/>
  <c r="AL109" i="37"/>
  <c r="AL40" i="21"/>
  <c r="I41" i="32"/>
  <c r="M41" s="1"/>
  <c r="AI128" i="37"/>
  <c r="AI41" i="21"/>
  <c r="AL45" i="37"/>
  <c r="AL42" i="21"/>
  <c r="I43" i="32"/>
  <c r="AI21" i="37"/>
  <c r="AI43" i="21"/>
  <c r="AL59" i="37"/>
  <c r="AL44" i="21"/>
  <c r="I45" i="32"/>
  <c r="AI58" i="37"/>
  <c r="AI45" i="21"/>
  <c r="AL17" i="37"/>
  <c r="AL46" i="21"/>
  <c r="AH89" i="37"/>
  <c r="AH47" i="21"/>
  <c r="AE41" i="37"/>
  <c r="AE48" i="21"/>
  <c r="L48" i="32"/>
  <c r="AK41" i="37"/>
  <c r="AK48" i="21"/>
  <c r="AH99" i="37"/>
  <c r="AH49" i="21"/>
  <c r="AE123" i="37"/>
  <c r="AE50" i="21"/>
  <c r="L50" i="32"/>
  <c r="AK123" i="37"/>
  <c r="AK50" i="21"/>
  <c r="AH55" i="37"/>
  <c r="AH51" i="21"/>
  <c r="AE100" i="37"/>
  <c r="AE52" i="21"/>
  <c r="L52" i="32"/>
  <c r="AK100" i="37"/>
  <c r="AK52" i="21"/>
  <c r="AH28" i="37"/>
  <c r="AH53" i="21"/>
  <c r="AE43" i="37"/>
  <c r="AE54" i="21"/>
  <c r="L54" i="32"/>
  <c r="AK43" i="37"/>
  <c r="AK54" i="21"/>
  <c r="AH86" i="37"/>
  <c r="AH55" i="21"/>
  <c r="I56" i="32"/>
  <c r="AI88" i="37"/>
  <c r="AI56" i="21"/>
  <c r="M57" i="32"/>
  <c r="AG85" i="37"/>
  <c r="AG57" i="21"/>
  <c r="AL85" i="37"/>
  <c r="AL57" i="21"/>
  <c r="AH61" i="37"/>
  <c r="AH58" i="21"/>
  <c r="AE94" i="37"/>
  <c r="AE59" i="21"/>
  <c r="AK94" i="37"/>
  <c r="AK59" i="21"/>
  <c r="AG52" i="37"/>
  <c r="AG60" i="21"/>
  <c r="AL52" i="37"/>
  <c r="AL60" i="21"/>
  <c r="I61" i="32"/>
  <c r="M61" s="1"/>
  <c r="AI76" i="37"/>
  <c r="AI61" i="21"/>
  <c r="AE53" i="37"/>
  <c r="AE62" i="21"/>
  <c r="L62" i="32"/>
  <c r="M62" s="1"/>
  <c r="AK53" i="37"/>
  <c r="AK62" i="21"/>
  <c r="AH104" i="37"/>
  <c r="AH63" i="21"/>
  <c r="AE30" i="37"/>
  <c r="AE64" i="21"/>
  <c r="AK30" i="37"/>
  <c r="AK64" i="21"/>
  <c r="AG27" i="37"/>
  <c r="AG65" i="21"/>
  <c r="AL27" i="37"/>
  <c r="AL65" i="21"/>
  <c r="I66" i="32"/>
  <c r="AI90" i="37"/>
  <c r="AI66" i="21"/>
  <c r="AE15" i="37"/>
  <c r="AE67" i="21"/>
  <c r="L67" i="32"/>
  <c r="AK15" i="37"/>
  <c r="AK67" i="21"/>
  <c r="AH16" i="37"/>
  <c r="AH68" i="21"/>
  <c r="AE18" i="37"/>
  <c r="AE69" i="21"/>
  <c r="L69" i="32"/>
  <c r="AK18" i="37"/>
  <c r="AK69" i="21"/>
  <c r="AH103" i="37"/>
  <c r="AH70" i="21"/>
  <c r="AE65" i="37"/>
  <c r="AE71" i="21"/>
  <c r="L71" i="32"/>
  <c r="AK65" i="37"/>
  <c r="AK71" i="21"/>
  <c r="AH26" i="37"/>
  <c r="AH72" i="21"/>
  <c r="AE38" i="37"/>
  <c r="AE73" i="21"/>
  <c r="L73" i="32"/>
  <c r="AK38" i="37"/>
  <c r="AK73" i="21"/>
  <c r="AH47" i="37"/>
  <c r="AH74" i="21"/>
  <c r="AE95" i="37"/>
  <c r="AE75" i="21"/>
  <c r="L75" i="32"/>
  <c r="AK95" i="37"/>
  <c r="AK75" i="21"/>
  <c r="AH126" i="37"/>
  <c r="AH76" i="21"/>
  <c r="AE69" i="37"/>
  <c r="AE77" i="21"/>
  <c r="L77" i="32"/>
  <c r="AK69" i="37"/>
  <c r="AK77" i="21"/>
  <c r="AH102" i="37"/>
  <c r="AH78" i="21"/>
  <c r="I79" i="32"/>
  <c r="AI37" i="37"/>
  <c r="AI79" i="21"/>
  <c r="AG101" i="37"/>
  <c r="AG80" i="21"/>
  <c r="AL101" i="37"/>
  <c r="AL80" i="21"/>
  <c r="I81" i="32"/>
  <c r="AI11" i="37"/>
  <c r="AI81" i="21"/>
  <c r="AG49" i="37"/>
  <c r="AG82" i="21"/>
  <c r="AL49" i="37"/>
  <c r="AL82" i="21"/>
  <c r="I83" i="32"/>
  <c r="M83" s="1"/>
  <c r="AI77" i="37"/>
  <c r="AI83" i="21"/>
  <c r="AE78" i="37"/>
  <c r="AE84" i="21"/>
  <c r="L84" i="32"/>
  <c r="AK78" i="37"/>
  <c r="AK84" i="21"/>
  <c r="AH48" i="37"/>
  <c r="AH85" i="21"/>
  <c r="I86" i="32"/>
  <c r="AI96" i="37"/>
  <c r="AI86" i="21"/>
  <c r="AG82" i="37"/>
  <c r="AG87" i="21"/>
  <c r="AL82" i="37"/>
  <c r="AL87" i="21"/>
  <c r="AH74" i="37"/>
  <c r="AH88" i="21"/>
  <c r="AE51" i="37"/>
  <c r="AE89" i="21"/>
  <c r="AK51" i="37"/>
  <c r="AK89" i="21"/>
  <c r="AG32" i="37"/>
  <c r="AG90" i="21"/>
  <c r="AL32" i="37"/>
  <c r="AL90" i="21"/>
  <c r="I91" i="32"/>
  <c r="AI111" i="37"/>
  <c r="AI91" i="21"/>
  <c r="AE46" i="37"/>
  <c r="AE92" i="21"/>
  <c r="L92" i="32"/>
  <c r="AK46" i="37"/>
  <c r="AK92" i="21"/>
  <c r="AH113" i="37"/>
  <c r="AH93" i="21"/>
  <c r="I94" i="32"/>
  <c r="AI67" i="37"/>
  <c r="AI94" i="21"/>
  <c r="AG93" i="37"/>
  <c r="AG95" i="21"/>
  <c r="AL93" i="37"/>
  <c r="AL95" i="21"/>
  <c r="AH110" i="37"/>
  <c r="AH96" i="21"/>
  <c r="AE106" i="37"/>
  <c r="AE97" i="21"/>
  <c r="AK106" i="37"/>
  <c r="AK97" i="21"/>
  <c r="AG98" i="37"/>
  <c r="AG98" i="21"/>
  <c r="L98" i="32"/>
  <c r="AL98" i="37"/>
  <c r="AL98" i="21"/>
  <c r="I99" i="32"/>
  <c r="AI66" i="37"/>
  <c r="AI99" i="21"/>
  <c r="AG79" i="37"/>
  <c r="AG100" i="21"/>
  <c r="L100" i="32"/>
  <c r="AL79" i="37"/>
  <c r="AL100" i="21"/>
  <c r="I101" i="32"/>
  <c r="AI19" i="37"/>
  <c r="AI101" i="21"/>
  <c r="AG114" i="37"/>
  <c r="AG102" i="21"/>
  <c r="L102" i="32"/>
  <c r="AL114" i="37"/>
  <c r="AL102" i="21"/>
  <c r="I103" i="32"/>
  <c r="AI64" i="37"/>
  <c r="AI103" i="21"/>
  <c r="AG63" i="37"/>
  <c r="AG104" i="21"/>
  <c r="L104" i="32"/>
  <c r="AL63" i="37"/>
  <c r="AL104" i="21"/>
  <c r="AI22" i="37"/>
  <c r="AI105" i="21"/>
  <c r="AE118" i="37"/>
  <c r="AE106" i="21"/>
  <c r="AK118" i="37"/>
  <c r="AK106" i="21"/>
  <c r="AH14" i="37"/>
  <c r="AH107" i="21"/>
  <c r="AL14" i="37"/>
  <c r="AL107" i="21"/>
  <c r="I108" i="32"/>
  <c r="AI12" i="37"/>
  <c r="AI108" i="21"/>
  <c r="AE107" i="37"/>
  <c r="AE109" i="21"/>
  <c r="AG31" i="37"/>
  <c r="AG110" i="21"/>
  <c r="AL31" i="37"/>
  <c r="AL110" i="21"/>
  <c r="AH116" i="37"/>
  <c r="AH111" i="21"/>
  <c r="AL116" i="37"/>
  <c r="AL111" i="21"/>
  <c r="I112" i="32"/>
  <c r="AI42" i="37"/>
  <c r="AI112" i="21"/>
  <c r="AE129" i="37"/>
  <c r="AE113" i="21"/>
  <c r="AG71" i="37"/>
  <c r="AG114" i="21"/>
  <c r="AL71" i="37"/>
  <c r="AL114" i="21"/>
  <c r="AH60" i="37"/>
  <c r="AH115" i="21"/>
  <c r="AL60" i="37"/>
  <c r="AL115" i="21"/>
  <c r="I116" i="32"/>
  <c r="M116" s="1"/>
  <c r="AI23" i="37"/>
  <c r="AI116" i="21"/>
  <c r="AH29" i="37"/>
  <c r="AH117" i="21"/>
  <c r="L117" i="32"/>
  <c r="M117" s="1"/>
  <c r="AL29" i="37"/>
  <c r="AL117" i="21"/>
  <c r="I118" i="32"/>
  <c r="M118" s="1"/>
  <c r="AI91" i="37"/>
  <c r="AI118" i="21"/>
  <c r="AH73" i="37"/>
  <c r="AH119" i="21"/>
  <c r="L119" i="32"/>
  <c r="AL73" i="37"/>
  <c r="AL119" i="21"/>
  <c r="I120" i="32"/>
  <c r="AI127" i="37"/>
  <c r="AI120" i="21"/>
  <c r="AG10" i="37"/>
  <c r="AG121" i="21"/>
  <c r="L121" i="32"/>
  <c r="AL10" i="37"/>
  <c r="AL121" i="21"/>
  <c r="I122" i="32"/>
  <c r="M122" s="1"/>
  <c r="AI68" i="37"/>
  <c r="AI122" i="21"/>
  <c r="AG72" i="37"/>
  <c r="AG123" i="21"/>
  <c r="L123" i="32"/>
  <c r="AL72" i="37"/>
  <c r="AL123" i="21"/>
  <c r="I124" i="32"/>
  <c r="M124" s="1"/>
  <c r="AI70" i="37"/>
  <c r="AI124" i="21"/>
  <c r="AG33" i="37"/>
  <c r="AG125" i="21"/>
  <c r="L125" i="32"/>
  <c r="M125" s="1"/>
  <c r="AL33" i="37"/>
  <c r="AL125" i="21"/>
  <c r="I126" i="32"/>
  <c r="M126" s="1"/>
  <c r="AI44" i="37"/>
  <c r="AI126" i="21"/>
  <c r="AG83" i="37"/>
  <c r="AG127" i="21"/>
  <c r="L127" i="32"/>
  <c r="M127" s="1"/>
  <c r="AL83" i="37"/>
  <c r="AL127" i="21"/>
  <c r="I128" i="32"/>
  <c r="AI39" i="37"/>
  <c r="AI128" i="21"/>
  <c r="AG40" i="37"/>
  <c r="AG129" i="21"/>
  <c r="L129" i="32"/>
  <c r="AL40" i="37"/>
  <c r="AL129" i="21"/>
  <c r="I130" i="32"/>
  <c r="M130" s="1"/>
  <c r="AI57" i="37"/>
  <c r="AI130" i="21"/>
  <c r="L22" i="32"/>
  <c r="L30"/>
  <c r="L38"/>
  <c r="L55"/>
  <c r="L78"/>
  <c r="L85"/>
  <c r="L93"/>
  <c r="I109"/>
  <c r="I113"/>
  <c r="I10"/>
  <c r="M10" s="1"/>
  <c r="AI121" i="37"/>
  <c r="AI10" i="21"/>
  <c r="AE105" i="37"/>
  <c r="AE11" i="21"/>
  <c r="L11" i="32"/>
  <c r="AK105" i="37"/>
  <c r="AK11" i="21"/>
  <c r="AH117" i="37"/>
  <c r="AH12" i="21"/>
  <c r="I13" i="32"/>
  <c r="AI54" i="37"/>
  <c r="AI13" i="21"/>
  <c r="AL34" i="37"/>
  <c r="AL14" i="21"/>
  <c r="AH92" i="37"/>
  <c r="AH15" i="21"/>
  <c r="AE119" i="37"/>
  <c r="AE16" i="21"/>
  <c r="AK16"/>
  <c r="AK119" i="37"/>
  <c r="AL17" i="21"/>
  <c r="AL62" i="37"/>
  <c r="I18" i="32"/>
  <c r="AI20" i="37"/>
  <c r="AI18" i="21"/>
  <c r="AE124" i="37"/>
  <c r="AE19" i="21"/>
  <c r="L19" i="32"/>
  <c r="M19" s="1"/>
  <c r="AK124" i="37"/>
  <c r="AK19" i="21"/>
  <c r="AH20"/>
  <c r="AH56" i="37"/>
  <c r="I21" i="32"/>
  <c r="M21" s="1"/>
  <c r="AI21" i="21"/>
  <c r="AI36" i="37"/>
  <c r="AL24"/>
  <c r="AL22" i="21"/>
  <c r="AH87" i="37"/>
  <c r="AH23" i="21"/>
  <c r="AE13" i="37"/>
  <c r="AE24" i="21"/>
  <c r="AK13" i="37"/>
  <c r="AK24" i="21"/>
  <c r="AL122" i="37"/>
  <c r="AL25" i="21"/>
  <c r="I26" i="32"/>
  <c r="AI26" i="21"/>
  <c r="AI50" i="37"/>
  <c r="AE80"/>
  <c r="AE27" i="21"/>
  <c r="L27" i="32"/>
  <c r="AK80" i="37"/>
  <c r="AK27" i="21"/>
  <c r="AH108" i="37"/>
  <c r="AH28" i="21"/>
  <c r="I29" i="32"/>
  <c r="AI97" i="37"/>
  <c r="AI29" i="21"/>
  <c r="AL30"/>
  <c r="AL35" i="37"/>
  <c r="AH25"/>
  <c r="AH31" i="21"/>
  <c r="AE130" i="37"/>
  <c r="AE32" i="21"/>
  <c r="AK130" i="37"/>
  <c r="AK32" i="21"/>
  <c r="AL125" i="37"/>
  <c r="AL33" i="21"/>
  <c r="I34" i="32"/>
  <c r="AI112" i="37"/>
  <c r="AI34" i="21"/>
  <c r="AE75" i="37"/>
  <c r="AE35" i="21"/>
  <c r="L35" i="32"/>
  <c r="AK75" i="37"/>
  <c r="AK35" i="21"/>
  <c r="AH81" i="37"/>
  <c r="AH36" i="21"/>
  <c r="I37" i="32"/>
  <c r="AI115" i="37"/>
  <c r="AI37" i="21"/>
  <c r="AL84" i="37"/>
  <c r="AL38" i="21"/>
  <c r="AH120" i="37"/>
  <c r="AH39" i="21"/>
  <c r="AE109" i="37"/>
  <c r="AE40" i="21"/>
  <c r="L40" i="32"/>
  <c r="M40" s="1"/>
  <c r="AK109" i="37"/>
  <c r="AK40" i="21"/>
  <c r="AH128" i="37"/>
  <c r="AH41" i="21"/>
  <c r="AE45" i="37"/>
  <c r="AE42" i="21"/>
  <c r="L42" i="32"/>
  <c r="AK45" i="37"/>
  <c r="AK42" i="21"/>
  <c r="AH21" i="37"/>
  <c r="AH43" i="21"/>
  <c r="AE59" i="37"/>
  <c r="AE44" i="21"/>
  <c r="L44" i="32"/>
  <c r="AK59" i="37"/>
  <c r="AK44" i="21"/>
  <c r="AH58" i="37"/>
  <c r="AH45" i="21"/>
  <c r="AE17" i="37"/>
  <c r="AE46" i="21"/>
  <c r="AK17" i="37"/>
  <c r="AK46" i="21"/>
  <c r="AL89" i="37"/>
  <c r="AL47" i="21"/>
  <c r="I48" i="32"/>
  <c r="M48" s="1"/>
  <c r="AI41" i="37"/>
  <c r="AI48" i="21"/>
  <c r="AL99" i="37"/>
  <c r="AL49" i="21"/>
  <c r="I50" i="32"/>
  <c r="AI123" i="37"/>
  <c r="AI50" i="21"/>
  <c r="AL55" i="37"/>
  <c r="AL51" i="21"/>
  <c r="I52" i="32"/>
  <c r="AI100" i="37"/>
  <c r="AI52" i="21"/>
  <c r="AL28" i="37"/>
  <c r="AL53" i="21"/>
  <c r="I54" i="32"/>
  <c r="M54" s="1"/>
  <c r="AI43" i="37"/>
  <c r="AI54" i="21"/>
  <c r="AL86" i="37"/>
  <c r="AL55" i="21"/>
  <c r="AH88" i="37"/>
  <c r="AH56" i="21"/>
  <c r="AE85" i="37"/>
  <c r="AE57" i="21"/>
  <c r="AK85" i="37"/>
  <c r="AK57" i="21"/>
  <c r="AL61" i="37"/>
  <c r="AL58" i="21"/>
  <c r="I59" i="32"/>
  <c r="AI94" i="37"/>
  <c r="AI59" i="21"/>
  <c r="AE52" i="37"/>
  <c r="AE60" i="21"/>
  <c r="L60" i="32"/>
  <c r="AK52" i="37"/>
  <c r="AK60" i="21"/>
  <c r="AH76" i="37"/>
  <c r="AH61" i="21"/>
  <c r="I62" i="32"/>
  <c r="AI53" i="37"/>
  <c r="AI62" i="21"/>
  <c r="AL104" i="37"/>
  <c r="AL63" i="21"/>
  <c r="I64" i="32"/>
  <c r="M64" s="1"/>
  <c r="AI30" i="37"/>
  <c r="AI64" i="21"/>
  <c r="AE27" i="37"/>
  <c r="AE65" i="21"/>
  <c r="L65" i="32"/>
  <c r="AK27" i="37"/>
  <c r="AK65" i="21"/>
  <c r="AH90" i="37"/>
  <c r="AH66" i="21"/>
  <c r="I67" i="32"/>
  <c r="AI15" i="37"/>
  <c r="AI67" i="21"/>
  <c r="AL16" i="37"/>
  <c r="AL68" i="21"/>
  <c r="I69" i="32"/>
  <c r="AI18" i="37"/>
  <c r="AI69" i="21"/>
  <c r="AL103" i="37"/>
  <c r="AL70" i="21"/>
  <c r="I71" i="32"/>
  <c r="M71" s="1"/>
  <c r="AI65" i="37"/>
  <c r="AI71" i="21"/>
  <c r="AL26" i="37"/>
  <c r="AL72" i="21"/>
  <c r="I73" i="32"/>
  <c r="M73" s="1"/>
  <c r="AI38" i="37"/>
  <c r="AI73" i="21"/>
  <c r="AL47" i="37"/>
  <c r="AL74" i="21"/>
  <c r="I75" i="32"/>
  <c r="AI95" i="37"/>
  <c r="AI75" i="21"/>
  <c r="AL126" i="37"/>
  <c r="AL76" i="21"/>
  <c r="I77" i="32"/>
  <c r="AI69" i="37"/>
  <c r="AI77" i="21"/>
  <c r="AL102" i="37"/>
  <c r="AL78" i="21"/>
  <c r="AH37" i="37"/>
  <c r="AH79" i="21"/>
  <c r="AE101" i="37"/>
  <c r="AE80" i="21"/>
  <c r="L80" i="32"/>
  <c r="M80" s="1"/>
  <c r="AK101" i="37"/>
  <c r="AK80" i="21"/>
  <c r="AH11" i="37"/>
  <c r="AH81" i="21"/>
  <c r="AE49" i="37"/>
  <c r="AE82" i="21"/>
  <c r="L82" i="32"/>
  <c r="M82" s="1"/>
  <c r="AK49" i="37"/>
  <c r="AK82" i="21"/>
  <c r="AH77" i="37"/>
  <c r="AH83" i="21"/>
  <c r="I84" i="32"/>
  <c r="M84" s="1"/>
  <c r="AI78" i="37"/>
  <c r="AI84" i="21"/>
  <c r="AL48" i="37"/>
  <c r="AL85" i="21"/>
  <c r="AH96" i="37"/>
  <c r="AH86" i="21"/>
  <c r="AE82" i="37"/>
  <c r="AE87" i="21"/>
  <c r="AK82" i="37"/>
  <c r="AK87" i="21"/>
  <c r="AL74" i="37"/>
  <c r="AL88" i="21"/>
  <c r="I89" i="32"/>
  <c r="AI51" i="37"/>
  <c r="AI89" i="21"/>
  <c r="AE32" i="37"/>
  <c r="AE90" i="21"/>
  <c r="L90" i="32"/>
  <c r="AK32" i="37"/>
  <c r="AK90" i="21"/>
  <c r="AH111" i="37"/>
  <c r="AH91" i="21"/>
  <c r="I92" i="32"/>
  <c r="AI46" i="37"/>
  <c r="AI92" i="21"/>
  <c r="AL113" i="37"/>
  <c r="AL93" i="21"/>
  <c r="AH67" i="37"/>
  <c r="AH94" i="21"/>
  <c r="AE93" i="37"/>
  <c r="AE95" i="21"/>
  <c r="AK93" i="37"/>
  <c r="AK95" i="21"/>
  <c r="AL110" i="37"/>
  <c r="AL96" i="21"/>
  <c r="I97" i="32"/>
  <c r="AI106" i="37"/>
  <c r="AI97" i="21"/>
  <c r="AE98" i="37"/>
  <c r="AE98" i="21"/>
  <c r="AK98" i="37"/>
  <c r="AK98" i="21"/>
  <c r="AH66" i="37"/>
  <c r="AH99" i="21"/>
  <c r="AE79" i="37"/>
  <c r="AE100" i="21"/>
  <c r="AK79" i="37"/>
  <c r="AK100" i="21"/>
  <c r="AH19" i="37"/>
  <c r="AH101" i="21"/>
  <c r="AE114" i="37"/>
  <c r="AE102" i="21"/>
  <c r="AK114" i="37"/>
  <c r="AK102" i="21"/>
  <c r="AH64" i="37"/>
  <c r="AH103" i="21"/>
  <c r="AE63" i="37"/>
  <c r="AE104" i="21"/>
  <c r="AK63" i="37"/>
  <c r="AK104" i="21"/>
  <c r="AH22" i="37"/>
  <c r="AH105" i="21"/>
  <c r="AL22" i="37"/>
  <c r="AL105" i="21"/>
  <c r="I106" i="32"/>
  <c r="AI118" i="37"/>
  <c r="AI106" i="21"/>
  <c r="L107" i="32"/>
  <c r="AK14" i="37"/>
  <c r="AK107" i="21"/>
  <c r="AH12" i="37"/>
  <c r="AH108" i="21"/>
  <c r="AI107" i="37"/>
  <c r="AI109" i="21"/>
  <c r="AE31" i="37"/>
  <c r="AE110" i="21"/>
  <c r="AK31" i="37"/>
  <c r="AK110" i="21"/>
  <c r="L111" i="32"/>
  <c r="AK116" i="37"/>
  <c r="AK111" i="21"/>
  <c r="AH42" i="37"/>
  <c r="AH112" i="21"/>
  <c r="AI129" i="37"/>
  <c r="AI113" i="21"/>
  <c r="AE71" i="37"/>
  <c r="AE114" i="21"/>
  <c r="AK71" i="37"/>
  <c r="AK114" i="21"/>
  <c r="L115" i="32"/>
  <c r="AK60" i="37"/>
  <c r="AK115" i="21"/>
  <c r="AH23" i="37"/>
  <c r="AH116" i="21"/>
  <c r="F117" i="32"/>
  <c r="AE29" i="37"/>
  <c r="AE117" i="21"/>
  <c r="AK29" i="37"/>
  <c r="AK117" i="21"/>
  <c r="AH91" i="37"/>
  <c r="AH118" i="21"/>
  <c r="F119" i="32"/>
  <c r="AE73" i="37"/>
  <c r="AE119" i="21"/>
  <c r="AK73" i="37"/>
  <c r="AK119" i="21"/>
  <c r="AH127" i="37"/>
  <c r="AH120" i="21"/>
  <c r="AE10" i="37"/>
  <c r="AE121" i="21"/>
  <c r="AK10" i="37"/>
  <c r="AK121" i="21"/>
  <c r="AH68" i="37"/>
  <c r="AH122" i="21"/>
  <c r="AE72" i="37"/>
  <c r="AE123" i="21"/>
  <c r="AK72" i="37"/>
  <c r="AK123" i="21"/>
  <c r="AH70" i="37"/>
  <c r="AH124" i="21"/>
  <c r="AE33" i="37"/>
  <c r="AE125" i="21"/>
  <c r="AK33" i="37"/>
  <c r="AK125" i="21"/>
  <c r="AH44" i="37"/>
  <c r="AH126" i="21"/>
  <c r="AE83" i="37"/>
  <c r="AE127" i="21"/>
  <c r="AK83" i="37"/>
  <c r="AK127" i="21"/>
  <c r="AH39" i="37"/>
  <c r="AH128" i="21"/>
  <c r="AE40" i="37"/>
  <c r="AE129" i="21"/>
  <c r="AK40" i="37"/>
  <c r="AK129" i="21"/>
  <c r="AH57" i="37"/>
  <c r="AH130" i="21"/>
  <c r="L12" i="32"/>
  <c r="F14"/>
  <c r="M14" s="1"/>
  <c r="F17"/>
  <c r="L20"/>
  <c r="F22"/>
  <c r="F25"/>
  <c r="M25" s="1"/>
  <c r="L28"/>
  <c r="F30"/>
  <c r="F33"/>
  <c r="L36"/>
  <c r="M36" s="1"/>
  <c r="F38"/>
  <c r="F47"/>
  <c r="F49"/>
  <c r="M49" s="1"/>
  <c r="F51"/>
  <c r="M51" s="1"/>
  <c r="F53"/>
  <c r="M53" s="1"/>
  <c r="F55"/>
  <c r="F58"/>
  <c r="L61"/>
  <c r="F63"/>
  <c r="L66"/>
  <c r="F68"/>
  <c r="M68" s="1"/>
  <c r="F70"/>
  <c r="M70" s="1"/>
  <c r="F72"/>
  <c r="F74"/>
  <c r="F76"/>
  <c r="F78"/>
  <c r="M78" s="1"/>
  <c r="L83"/>
  <c r="F85"/>
  <c r="F88"/>
  <c r="L91"/>
  <c r="M91" s="1"/>
  <c r="F93"/>
  <c r="F96"/>
  <c r="F107"/>
  <c r="L108"/>
  <c r="M108" s="1"/>
  <c r="F111"/>
  <c r="L112"/>
  <c r="F115"/>
  <c r="M12"/>
  <c r="M23"/>
  <c r="M28"/>
  <c r="M31"/>
  <c r="M39"/>
  <c r="M43"/>
  <c r="M66"/>
  <c r="M79"/>
  <c r="M81"/>
  <c r="M86"/>
  <c r="M94"/>
  <c r="M99"/>
  <c r="M101"/>
  <c r="M103"/>
  <c r="M112"/>
  <c r="M120"/>
  <c r="M128"/>
  <c r="M29"/>
  <c r="M37"/>
  <c r="M50"/>
  <c r="M52"/>
  <c r="M67"/>
  <c r="M69"/>
  <c r="M75"/>
  <c r="M77"/>
  <c r="M92"/>
  <c r="M22"/>
  <c r="M33"/>
  <c r="M38"/>
  <c r="M55"/>
  <c r="M58"/>
  <c r="M76"/>
  <c r="M93"/>
  <c r="M96"/>
  <c r="AJ22" i="37" l="1"/>
  <c r="AM93"/>
  <c r="AM13"/>
  <c r="M113" i="32"/>
  <c r="M114"/>
  <c r="AN71" i="37" s="1"/>
  <c r="M100" i="32"/>
  <c r="AN79" i="37" s="1"/>
  <c r="M98" i="32"/>
  <c r="M105"/>
  <c r="M44"/>
  <c r="AN44" i="21" s="1"/>
  <c r="M42" i="32"/>
  <c r="AN45" i="37" s="1"/>
  <c r="N82" i="32"/>
  <c r="AN49" i="37"/>
  <c r="AN82" i="21"/>
  <c r="N113" i="32"/>
  <c r="AN129" i="37"/>
  <c r="AN113" i="21"/>
  <c r="N44" i="32"/>
  <c r="N108"/>
  <c r="AN12" i="37"/>
  <c r="AN108" i="21"/>
  <c r="N91" i="32"/>
  <c r="AN111" i="37"/>
  <c r="AN91" i="21"/>
  <c r="N51" i="32"/>
  <c r="AN55" i="37"/>
  <c r="AN51" i="21"/>
  <c r="N36" i="32"/>
  <c r="AN81" i="37"/>
  <c r="AN36" i="21"/>
  <c r="N80" i="32"/>
  <c r="AN101" i="37"/>
  <c r="AN80" i="21"/>
  <c r="N64" i="32"/>
  <c r="AN30" i="37"/>
  <c r="AN64" i="21"/>
  <c r="N40" i="32"/>
  <c r="AN109" i="37"/>
  <c r="AN40" i="21"/>
  <c r="N19" i="32"/>
  <c r="AN19" i="21"/>
  <c r="AN124" i="37"/>
  <c r="N10" i="32"/>
  <c r="AO10" i="21" s="1"/>
  <c r="AN121" i="37"/>
  <c r="AN10" i="21"/>
  <c r="AN42"/>
  <c r="N16" i="32"/>
  <c r="AN119" i="37"/>
  <c r="AN16" i="21"/>
  <c r="N53" i="32"/>
  <c r="AN28" i="37"/>
  <c r="AN53" i="21"/>
  <c r="N71" i="32"/>
  <c r="AN65" i="37"/>
  <c r="AN71" i="21"/>
  <c r="N55" i="32"/>
  <c r="AN86" i="37"/>
  <c r="AN55" i="21"/>
  <c r="N73" i="32"/>
  <c r="AN38" i="37"/>
  <c r="AN73" i="21"/>
  <c r="N116" i="32"/>
  <c r="AN23" i="37"/>
  <c r="AN116" i="21"/>
  <c r="N43" i="32"/>
  <c r="AN21" i="37"/>
  <c r="AN43" i="21"/>
  <c r="M111" i="32"/>
  <c r="AG116" i="37"/>
  <c r="AG111" i="21"/>
  <c r="AG26" i="37"/>
  <c r="AG72" i="21"/>
  <c r="AG84" i="37"/>
  <c r="AG38" i="21"/>
  <c r="AM108" i="37"/>
  <c r="AM28" i="21"/>
  <c r="AJ118" i="37"/>
  <c r="AJ106" i="21"/>
  <c r="AJ51" i="37"/>
  <c r="AJ89" i="21"/>
  <c r="AJ38" i="37"/>
  <c r="AJ73" i="21"/>
  <c r="AM27" i="37"/>
  <c r="AM65" i="21"/>
  <c r="AJ94" i="37"/>
  <c r="AJ59" i="21"/>
  <c r="AJ41" i="37"/>
  <c r="AJ48" i="21"/>
  <c r="AJ112" i="37"/>
  <c r="AJ34" i="21"/>
  <c r="AJ36" i="37"/>
  <c r="AJ21" i="21"/>
  <c r="AM105" i="37"/>
  <c r="AM11" i="21"/>
  <c r="AM113" i="37"/>
  <c r="AM93" i="21"/>
  <c r="AM84" i="37"/>
  <c r="AM38" i="21"/>
  <c r="AM40" i="37"/>
  <c r="AM129" i="21"/>
  <c r="N127" i="32"/>
  <c r="AN83" i="37"/>
  <c r="AN127" i="21"/>
  <c r="AJ70" i="37"/>
  <c r="AJ124" i="21"/>
  <c r="AM10" i="37"/>
  <c r="AM121" i="21"/>
  <c r="AJ42" i="37"/>
  <c r="AJ112" i="21"/>
  <c r="AM114" i="37"/>
  <c r="AM102" i="21"/>
  <c r="AN100"/>
  <c r="N95" i="32"/>
  <c r="AN93" i="37"/>
  <c r="AN95" i="21"/>
  <c r="AM46" i="37"/>
  <c r="AM92" i="21"/>
  <c r="AJ96" i="37"/>
  <c r="AJ86" i="21"/>
  <c r="AM65" i="37"/>
  <c r="AM71" i="21"/>
  <c r="AM123" i="37"/>
  <c r="AM50" i="21"/>
  <c r="AJ58" i="37"/>
  <c r="AJ45" i="21"/>
  <c r="AJ81" i="37"/>
  <c r="AJ36" i="21"/>
  <c r="N32" i="32"/>
  <c r="AO32" i="21" s="1"/>
  <c r="AN130" i="37"/>
  <c r="AN32" i="21"/>
  <c r="AM97" i="37"/>
  <c r="AM29" i="21"/>
  <c r="AJ23"/>
  <c r="AJ87" i="37"/>
  <c r="AJ117"/>
  <c r="AJ12" i="21"/>
  <c r="AM66" i="37"/>
  <c r="AM99" i="21"/>
  <c r="AJ74" i="37"/>
  <c r="AJ88" i="21"/>
  <c r="AM37" i="37"/>
  <c r="AM79" i="21"/>
  <c r="AJ26" i="37"/>
  <c r="AJ72" i="21"/>
  <c r="AJ86" i="37"/>
  <c r="AJ55" i="21"/>
  <c r="AJ89" i="37"/>
  <c r="AJ47" i="21"/>
  <c r="AM120" i="37"/>
  <c r="AM39" i="21"/>
  <c r="AJ125" i="37"/>
  <c r="AJ33" i="21"/>
  <c r="AM87" i="37"/>
  <c r="AM23" i="21"/>
  <c r="AM92" i="37"/>
  <c r="AM15" i="21"/>
  <c r="AJ40" i="37"/>
  <c r="AJ129" i="21"/>
  <c r="AJ83" i="37"/>
  <c r="AJ127" i="21"/>
  <c r="AJ33" i="37"/>
  <c r="AJ125" i="21"/>
  <c r="AJ72" i="37"/>
  <c r="AJ123" i="21"/>
  <c r="AJ10" i="37"/>
  <c r="AJ121" i="21"/>
  <c r="AJ63" i="37"/>
  <c r="AJ104" i="21"/>
  <c r="AM110" i="37"/>
  <c r="AM96" i="21"/>
  <c r="AM103" i="37"/>
  <c r="AM70" i="21"/>
  <c r="AJ52" i="37"/>
  <c r="AJ60" i="21"/>
  <c r="AJ85" i="37"/>
  <c r="AJ57" i="21"/>
  <c r="AM55" i="37"/>
  <c r="AM51" i="21"/>
  <c r="AJ109" i="37"/>
  <c r="AJ40" i="21"/>
  <c r="AM125" i="37"/>
  <c r="AM33" i="21"/>
  <c r="AJ11"/>
  <c r="AJ105" i="37"/>
  <c r="M65" i="32"/>
  <c r="M11"/>
  <c r="M89"/>
  <c r="N76"/>
  <c r="AN126" i="37"/>
  <c r="AN76" i="21"/>
  <c r="N84" i="32"/>
  <c r="AN78" i="37"/>
  <c r="AN84" i="21"/>
  <c r="N96" i="32"/>
  <c r="AN110" i="37"/>
  <c r="AN96" i="21"/>
  <c r="N70" i="32"/>
  <c r="AN103" i="37"/>
  <c r="AN70" i="21"/>
  <c r="N25" i="32"/>
  <c r="AN122" i="37"/>
  <c r="AN25" i="21"/>
  <c r="N62" i="32"/>
  <c r="AN53" i="37"/>
  <c r="AN62" i="21"/>
  <c r="N13" i="32"/>
  <c r="AN54" i="37"/>
  <c r="AN13" i="21"/>
  <c r="N101" i="32"/>
  <c r="AN19" i="37"/>
  <c r="AN101" i="21"/>
  <c r="N66" i="32"/>
  <c r="AN90" i="37"/>
  <c r="AN66" i="21"/>
  <c r="N15" i="32"/>
  <c r="AN15" i="21"/>
  <c r="AN92" i="37"/>
  <c r="AG113"/>
  <c r="AG93" i="21"/>
  <c r="AG104" i="37"/>
  <c r="AG63" i="21"/>
  <c r="AG62" i="37"/>
  <c r="AG17" i="21"/>
  <c r="N117" i="32"/>
  <c r="AN29" i="37"/>
  <c r="AN117" i="21"/>
  <c r="N58" i="32"/>
  <c r="AN61" i="37"/>
  <c r="AN58" i="21"/>
  <c r="N14" i="32"/>
  <c r="AN34" i="37"/>
  <c r="AN14" i="21"/>
  <c r="N67" i="32"/>
  <c r="AN15" i="37"/>
  <c r="AN67" i="21"/>
  <c r="N126" i="32"/>
  <c r="AN44" i="37"/>
  <c r="AN126" i="21"/>
  <c r="N20" i="32"/>
  <c r="AN20" i="21"/>
  <c r="AN56" i="37"/>
  <c r="AG47"/>
  <c r="AG74" i="21"/>
  <c r="AG89" i="37"/>
  <c r="AG47" i="21"/>
  <c r="AM32" i="37"/>
  <c r="AM90" i="21"/>
  <c r="AJ95" i="37"/>
  <c r="AJ75" i="21"/>
  <c r="AJ15" i="37"/>
  <c r="AJ67" i="21"/>
  <c r="AM52" i="37"/>
  <c r="AM60" i="21"/>
  <c r="AJ123" i="37"/>
  <c r="AJ50" i="21"/>
  <c r="AM59" i="37"/>
  <c r="AM44" i="21"/>
  <c r="AM75" i="37"/>
  <c r="AM35" i="21"/>
  <c r="AJ26"/>
  <c r="AJ50" i="37"/>
  <c r="AJ54"/>
  <c r="AJ13" i="21"/>
  <c r="AJ107" i="37"/>
  <c r="AJ109" i="21"/>
  <c r="AM86" i="37"/>
  <c r="AM55" i="21"/>
  <c r="AJ44" i="37"/>
  <c r="AJ126" i="21"/>
  <c r="AM72" i="37"/>
  <c r="AM123" i="21"/>
  <c r="N114" i="32"/>
  <c r="AM63" i="37"/>
  <c r="AM104" i="21"/>
  <c r="AJ66" i="37"/>
  <c r="AJ99" i="21"/>
  <c r="AJ67" i="37"/>
  <c r="AJ94" i="21"/>
  <c r="AM69" i="37"/>
  <c r="AM77" i="21"/>
  <c r="AM18" i="37"/>
  <c r="AM69" i="21"/>
  <c r="AJ90" i="37"/>
  <c r="AJ66" i="21"/>
  <c r="AM41" i="37"/>
  <c r="AM48" i="21"/>
  <c r="AM115" i="37"/>
  <c r="AM37" i="21"/>
  <c r="AJ25" i="37"/>
  <c r="AJ31" i="21"/>
  <c r="AM54" i="37"/>
  <c r="AM13" i="21"/>
  <c r="AM129" i="37"/>
  <c r="AM113" i="21"/>
  <c r="AM118" i="37"/>
  <c r="AM106" i="21"/>
  <c r="AJ113" i="37"/>
  <c r="AJ93" i="21"/>
  <c r="AJ47" i="37"/>
  <c r="AJ74" i="21"/>
  <c r="AJ104" i="37"/>
  <c r="AJ63" i="21"/>
  <c r="AM88" i="37"/>
  <c r="AM56" i="21"/>
  <c r="AJ28" i="37"/>
  <c r="AJ53" i="21"/>
  <c r="AM58" i="37"/>
  <c r="AM45" i="21"/>
  <c r="AJ122" i="37"/>
  <c r="AJ25" i="21"/>
  <c r="AM57" i="37"/>
  <c r="AM130" i="21"/>
  <c r="AM39" i="37"/>
  <c r="AM128" i="21"/>
  <c r="AM44" i="37"/>
  <c r="AM126" i="21"/>
  <c r="AM70" i="37"/>
  <c r="AM124" i="21"/>
  <c r="AM68" i="37"/>
  <c r="AM122" i="21"/>
  <c r="AM127" i="37"/>
  <c r="AM120" i="21"/>
  <c r="AJ114" i="37"/>
  <c r="AJ102" i="21"/>
  <c r="AJ49" i="37"/>
  <c r="AJ82" i="21"/>
  <c r="AM126" i="37"/>
  <c r="AM76" i="21"/>
  <c r="AM16" i="37"/>
  <c r="AM68" i="21"/>
  <c r="AM61" i="37"/>
  <c r="AM58" i="21"/>
  <c r="AM99" i="37"/>
  <c r="AM49" i="21"/>
  <c r="AJ17" i="37"/>
  <c r="AJ46" i="21"/>
  <c r="AJ19"/>
  <c r="AJ124" i="37"/>
  <c r="AJ119"/>
  <c r="AJ16" i="21"/>
  <c r="M129" i="32"/>
  <c r="M121"/>
  <c r="M102"/>
  <c r="M60"/>
  <c r="M109"/>
  <c r="M59"/>
  <c r="N93"/>
  <c r="AN113" i="37"/>
  <c r="AN93" i="21"/>
  <c r="N38" i="32"/>
  <c r="AN84" i="37"/>
  <c r="AN38" i="21"/>
  <c r="N78" i="32"/>
  <c r="AN102" i="37"/>
  <c r="AN78" i="21"/>
  <c r="N47" i="32"/>
  <c r="AO47" i="21" s="1"/>
  <c r="AN89" i="37"/>
  <c r="AN47" i="21"/>
  <c r="N92" i="32"/>
  <c r="AN46" i="37"/>
  <c r="AN92" i="21"/>
  <c r="N48" i="32"/>
  <c r="AN41" i="37"/>
  <c r="AN48" i="21"/>
  <c r="N124" i="32"/>
  <c r="AN70" i="37"/>
  <c r="AN124" i="21"/>
  <c r="N86" i="32"/>
  <c r="AN96" i="37"/>
  <c r="AN86" i="21"/>
  <c r="N31" i="32"/>
  <c r="AN25" i="37"/>
  <c r="AN31" i="21"/>
  <c r="AM77" i="37"/>
  <c r="AM83" i="21"/>
  <c r="AG28" i="37"/>
  <c r="AG53" i="21"/>
  <c r="N85" i="32"/>
  <c r="AN48" i="37"/>
  <c r="AN85" i="21"/>
  <c r="N49" i="32"/>
  <c r="AN99" i="37"/>
  <c r="AN49" i="21"/>
  <c r="N30" i="32"/>
  <c r="AN30" i="21"/>
  <c r="AN35" i="37"/>
  <c r="N75" i="32"/>
  <c r="AN95" i="37"/>
  <c r="AN75" i="21"/>
  <c r="N50" i="32"/>
  <c r="AO50" i="21" s="1"/>
  <c r="AN123" i="37"/>
  <c r="AN50" i="21"/>
  <c r="N21" i="32"/>
  <c r="AN36" i="37"/>
  <c r="AN21" i="21"/>
  <c r="N118" i="32"/>
  <c r="AO118" i="21" s="1"/>
  <c r="AN91" i="37"/>
  <c r="AN118" i="21"/>
  <c r="N103" i="32"/>
  <c r="AN64" i="37"/>
  <c r="AN103" i="21"/>
  <c r="N79" i="32"/>
  <c r="AN37" i="37"/>
  <c r="AN79" i="21"/>
  <c r="N45" i="32"/>
  <c r="AO45" i="21" s="1"/>
  <c r="AN58" i="37"/>
  <c r="AN45" i="21"/>
  <c r="AM42" i="37"/>
  <c r="AM112" i="21"/>
  <c r="AG110" i="37"/>
  <c r="AG96" i="21"/>
  <c r="AG48" i="37"/>
  <c r="AG85" i="21"/>
  <c r="AM90" i="37"/>
  <c r="AM66" i="21"/>
  <c r="AG86" i="37"/>
  <c r="AG55" i="21"/>
  <c r="AG35" i="37"/>
  <c r="AG30" i="21"/>
  <c r="AM56" i="37"/>
  <c r="AM20" i="21"/>
  <c r="AG73" i="37"/>
  <c r="AG119" i="21"/>
  <c r="AM60" i="37"/>
  <c r="AM115" i="21"/>
  <c r="N88" i="32"/>
  <c r="AN74" i="37"/>
  <c r="AN88" i="21"/>
  <c r="N33" i="32"/>
  <c r="AN125" i="37"/>
  <c r="AN33" i="21"/>
  <c r="N77" i="32"/>
  <c r="AN69" i="37"/>
  <c r="AN77" i="21"/>
  <c r="N69" i="32"/>
  <c r="AN18" i="37"/>
  <c r="AN69" i="21"/>
  <c r="N52" i="32"/>
  <c r="AN100" i="37"/>
  <c r="AN52" i="21"/>
  <c r="N29" i="32"/>
  <c r="AN97" i="37"/>
  <c r="AN29" i="21"/>
  <c r="N128" i="32"/>
  <c r="AN39" i="37"/>
  <c r="AN128" i="21"/>
  <c r="N120" i="32"/>
  <c r="AN127" i="37"/>
  <c r="AN120" i="21"/>
  <c r="N94" i="32"/>
  <c r="AN67" i="37"/>
  <c r="AN94" i="21"/>
  <c r="N81" i="32"/>
  <c r="AN11" i="37"/>
  <c r="AN81" i="21"/>
  <c r="N56" i="32"/>
  <c r="AN88" i="37"/>
  <c r="AN56" i="21"/>
  <c r="N39" i="32"/>
  <c r="AO39" i="21" s="1"/>
  <c r="AN120" i="37"/>
  <c r="AN39" i="21"/>
  <c r="N23" i="32"/>
  <c r="AN23" i="21"/>
  <c r="AN87" i="37"/>
  <c r="M115" i="32"/>
  <c r="AG60" i="37"/>
  <c r="AG115" i="21"/>
  <c r="M107" i="32"/>
  <c r="AG14" i="37"/>
  <c r="AG107" i="21"/>
  <c r="AG74" i="37"/>
  <c r="AG88" i="21"/>
  <c r="AG126" i="37"/>
  <c r="AG76" i="21"/>
  <c r="AG16" i="37"/>
  <c r="AG68" i="21"/>
  <c r="AG61" i="37"/>
  <c r="AG58" i="21"/>
  <c r="AG99" i="37"/>
  <c r="AG49" i="21"/>
  <c r="AG125" i="37"/>
  <c r="AG33" i="21"/>
  <c r="AG24" i="37"/>
  <c r="AG22" i="21"/>
  <c r="AM117" i="37"/>
  <c r="AM12" i="21"/>
  <c r="AG29" i="37"/>
  <c r="AG117" i="21"/>
  <c r="AM116" i="37"/>
  <c r="AM111" i="21"/>
  <c r="AJ46" i="37"/>
  <c r="AJ92" i="21"/>
  <c r="AM49" i="37"/>
  <c r="AM82" i="21"/>
  <c r="AJ69" i="37"/>
  <c r="AJ77" i="21"/>
  <c r="AJ18" i="37"/>
  <c r="AJ69" i="21"/>
  <c r="AJ53" i="37"/>
  <c r="AJ62" i="21"/>
  <c r="AJ100" i="37"/>
  <c r="AJ52" i="21"/>
  <c r="AM45" i="37"/>
  <c r="AM42" i="21"/>
  <c r="AJ115" i="37"/>
  <c r="AJ37" i="21"/>
  <c r="AM80" i="37"/>
  <c r="AM27" i="21"/>
  <c r="AJ18"/>
  <c r="AJ20" i="37"/>
  <c r="AJ129"/>
  <c r="AJ113" i="21"/>
  <c r="AM102" i="37"/>
  <c r="AM78" i="21"/>
  <c r="AM22"/>
  <c r="AM24" i="37"/>
  <c r="AJ39"/>
  <c r="AJ128" i="21"/>
  <c r="AM33" i="37"/>
  <c r="AM125" i="21"/>
  <c r="AJ127" i="37"/>
  <c r="AJ120" i="21"/>
  <c r="AJ91" i="37"/>
  <c r="AJ118" i="21"/>
  <c r="AJ23" i="37"/>
  <c r="AJ116" i="21"/>
  <c r="AJ12" i="37"/>
  <c r="AJ108" i="21"/>
  <c r="AJ19" i="37"/>
  <c r="AJ101" i="21"/>
  <c r="AM98" i="37"/>
  <c r="AM98" i="21"/>
  <c r="AJ77" i="37"/>
  <c r="AJ83" i="21"/>
  <c r="AJ11" i="37"/>
  <c r="AJ81" i="21"/>
  <c r="AJ37" i="37"/>
  <c r="AJ79" i="21"/>
  <c r="AM95" i="37"/>
  <c r="AM75" i="21"/>
  <c r="AM15" i="37"/>
  <c r="AM67" i="21"/>
  <c r="AJ76" i="37"/>
  <c r="AJ61" i="21"/>
  <c r="N57" i="32"/>
  <c r="AN85" i="37"/>
  <c r="AN57" i="21"/>
  <c r="AM43" i="37"/>
  <c r="AM54" i="21"/>
  <c r="AJ128" i="37"/>
  <c r="AJ41" i="21"/>
  <c r="AJ120" i="37"/>
  <c r="AJ39" i="21"/>
  <c r="AJ20"/>
  <c r="AJ56" i="37"/>
  <c r="AJ15" i="21"/>
  <c r="AJ92" i="37"/>
  <c r="AM107"/>
  <c r="AM109" i="21"/>
  <c r="AM64" i="37"/>
  <c r="AM103" i="21"/>
  <c r="AM67" i="37"/>
  <c r="AM94" i="21"/>
  <c r="AJ48" i="37"/>
  <c r="AJ85" i="21"/>
  <c r="AJ126" i="37"/>
  <c r="AJ76" i="21"/>
  <c r="AJ16" i="37"/>
  <c r="AJ68" i="21"/>
  <c r="AJ61" i="37"/>
  <c r="AJ58" i="21"/>
  <c r="AJ55" i="37"/>
  <c r="AJ51" i="21"/>
  <c r="AM21" i="37"/>
  <c r="AM43" i="21"/>
  <c r="AJ30"/>
  <c r="AJ35" i="37"/>
  <c r="AM91"/>
  <c r="AM118" i="21"/>
  <c r="AJ71" i="37"/>
  <c r="AJ114" i="21"/>
  <c r="AM22" i="37"/>
  <c r="AM105" i="21"/>
  <c r="AJ79" i="37"/>
  <c r="AJ100" i="21"/>
  <c r="AJ32" i="37"/>
  <c r="AJ90" i="21"/>
  <c r="AJ82" i="37"/>
  <c r="AJ87" i="21"/>
  <c r="AJ101" i="37"/>
  <c r="AJ80" i="21"/>
  <c r="AM47" i="37"/>
  <c r="AM74" i="21"/>
  <c r="AJ27" i="37"/>
  <c r="AJ65" i="21"/>
  <c r="AM89" i="37"/>
  <c r="AM47" i="21"/>
  <c r="AJ59" i="37"/>
  <c r="AJ44" i="21"/>
  <c r="AJ27"/>
  <c r="AJ80" i="37"/>
  <c r="AJ24" i="21"/>
  <c r="AJ13" i="37"/>
  <c r="AM62"/>
  <c r="AM17" i="21"/>
  <c r="M72" i="32"/>
  <c r="M119"/>
  <c r="M74"/>
  <c r="M63"/>
  <c r="M17"/>
  <c r="M123"/>
  <c r="M104"/>
  <c r="M90"/>
  <c r="M27"/>
  <c r="M18"/>
  <c r="M26"/>
  <c r="M106"/>
  <c r="M46"/>
  <c r="N68"/>
  <c r="AN16" i="37"/>
  <c r="AN68" i="21"/>
  <c r="N22" i="32"/>
  <c r="AN22" i="21"/>
  <c r="AN24" i="37"/>
  <c r="N54" i="32"/>
  <c r="AN43" i="37"/>
  <c r="AN54" i="21"/>
  <c r="N37" i="32"/>
  <c r="AN115" i="37"/>
  <c r="AN37" i="21"/>
  <c r="N130" i="32"/>
  <c r="AN57" i="37"/>
  <c r="AN130" i="21"/>
  <c r="N122" i="32"/>
  <c r="AN68" i="37"/>
  <c r="AN122" i="21"/>
  <c r="N112" i="32"/>
  <c r="AN42" i="37"/>
  <c r="AN112" i="21"/>
  <c r="N99" i="32"/>
  <c r="AN66" i="37"/>
  <c r="AN99" i="21"/>
  <c r="N83" i="32"/>
  <c r="AN77" i="37"/>
  <c r="AN83" i="21"/>
  <c r="N61" i="32"/>
  <c r="AO61" i="21" s="1"/>
  <c r="AN76" i="37"/>
  <c r="AN61" i="21"/>
  <c r="N41" i="32"/>
  <c r="AN128" i="37"/>
  <c r="AN41" i="21"/>
  <c r="N28" i="32"/>
  <c r="AN108" i="37"/>
  <c r="AN28" i="21"/>
  <c r="N12" i="32"/>
  <c r="AN117" i="37"/>
  <c r="AN12" i="21"/>
  <c r="AM12" i="37"/>
  <c r="AM108" i="21"/>
  <c r="AM111" i="37"/>
  <c r="AM91" i="21"/>
  <c r="AG102" i="37"/>
  <c r="AG78" i="21"/>
  <c r="AG103" i="37"/>
  <c r="AG70" i="21"/>
  <c r="AM76" i="37"/>
  <c r="AM61" i="21"/>
  <c r="AG55" i="37"/>
  <c r="AG51" i="21"/>
  <c r="AM81" i="37"/>
  <c r="AM36" i="21"/>
  <c r="AG122" i="37"/>
  <c r="AG25" i="21"/>
  <c r="AG34" i="37"/>
  <c r="AG14" i="21"/>
  <c r="AM14" i="37"/>
  <c r="AM107" i="21"/>
  <c r="AJ106" i="37"/>
  <c r="AJ97" i="21"/>
  <c r="AJ78" i="37"/>
  <c r="AJ84" i="21"/>
  <c r="AM101" i="37"/>
  <c r="AM80" i="21"/>
  <c r="AJ65" i="37"/>
  <c r="AJ71" i="21"/>
  <c r="AJ30" i="37"/>
  <c r="AJ64" i="21"/>
  <c r="AJ43" i="37"/>
  <c r="AJ54" i="21"/>
  <c r="AM109" i="37"/>
  <c r="AM40" i="21"/>
  <c r="AJ97" i="37"/>
  <c r="AJ29" i="21"/>
  <c r="AM124" i="37"/>
  <c r="AM19" i="21"/>
  <c r="AJ121" i="37"/>
  <c r="AJ10" i="21"/>
  <c r="AM48" i="37"/>
  <c r="AM85" i="21"/>
  <c r="AM35" i="37"/>
  <c r="AM30" i="21"/>
  <c r="AJ57" i="37"/>
  <c r="AJ130" i="21"/>
  <c r="AM83" i="37"/>
  <c r="AM127" i="21"/>
  <c r="N125" i="32"/>
  <c r="AN33" i="37"/>
  <c r="AN125" i="21"/>
  <c r="AJ68" i="37"/>
  <c r="AJ122" i="21"/>
  <c r="AM73" i="37"/>
  <c r="AM119" i="21"/>
  <c r="AM29" i="37"/>
  <c r="AM117" i="21"/>
  <c r="N110" i="32"/>
  <c r="AN31" i="37"/>
  <c r="AN110" i="21"/>
  <c r="AJ64" i="37"/>
  <c r="AJ103" i="21"/>
  <c r="AM79" i="37"/>
  <c r="AM100" i="21"/>
  <c r="N98" i="32"/>
  <c r="AN98" i="37"/>
  <c r="AN98" i="21"/>
  <c r="AJ111" i="37"/>
  <c r="AJ91" i="21"/>
  <c r="N87" i="32"/>
  <c r="AN82" i="37"/>
  <c r="AN87" i="21"/>
  <c r="AM78" i="37"/>
  <c r="AM84" i="21"/>
  <c r="AM38" i="37"/>
  <c r="AM73" i="21"/>
  <c r="AM53" i="37"/>
  <c r="AM62" i="21"/>
  <c r="AJ88" i="37"/>
  <c r="AJ56" i="21"/>
  <c r="AM100" i="37"/>
  <c r="AM52" i="21"/>
  <c r="AJ21" i="37"/>
  <c r="AJ43" i="21"/>
  <c r="AJ108" i="37"/>
  <c r="AJ28" i="21"/>
  <c r="N24" i="32"/>
  <c r="AN24" i="21"/>
  <c r="AN13" i="37"/>
  <c r="AM21" i="21"/>
  <c r="AM36" i="37"/>
  <c r="AM19"/>
  <c r="AM101" i="21"/>
  <c r="AJ110" i="37"/>
  <c r="AJ96" i="21"/>
  <c r="AM96" i="37"/>
  <c r="AM86" i="21"/>
  <c r="AM11" i="37"/>
  <c r="AM81" i="21"/>
  <c r="AJ102" i="37"/>
  <c r="AJ78" i="21"/>
  <c r="AJ103" i="37"/>
  <c r="AJ70" i="21"/>
  <c r="AJ99" i="37"/>
  <c r="AJ49" i="21"/>
  <c r="AM128" i="37"/>
  <c r="AM41" i="21"/>
  <c r="AJ84" i="37"/>
  <c r="AJ38" i="21"/>
  <c r="AM25" i="37"/>
  <c r="AM31" i="21"/>
  <c r="AJ22"/>
  <c r="AJ24" i="37"/>
  <c r="AJ62"/>
  <c r="AJ17" i="21"/>
  <c r="AJ34" i="37"/>
  <c r="AJ14" i="21"/>
  <c r="AM23" i="37"/>
  <c r="AM116" i="21"/>
  <c r="AJ31" i="37"/>
  <c r="AJ110" i="21"/>
  <c r="N105" i="32"/>
  <c r="AN22" i="37"/>
  <c r="AN105" i="21"/>
  <c r="AJ98" i="37"/>
  <c r="AJ98" i="21"/>
  <c r="AJ93" i="37"/>
  <c r="AJ95" i="21"/>
  <c r="AM74" i="37"/>
  <c r="AM88" i="21"/>
  <c r="AM26" i="37"/>
  <c r="AM72" i="21"/>
  <c r="AM104" i="37"/>
  <c r="AM63" i="21"/>
  <c r="AM28" i="37"/>
  <c r="AM53" i="21"/>
  <c r="AJ45" i="37"/>
  <c r="AJ42" i="21"/>
  <c r="AJ75" i="37"/>
  <c r="AJ35" i="21"/>
  <c r="AJ130" i="37"/>
  <c r="AJ32" i="21"/>
  <c r="AM25"/>
  <c r="AM122" i="37"/>
  <c r="M35" i="32"/>
  <c r="M34"/>
  <c r="M97"/>
  <c r="AQ11" i="21"/>
  <c r="AS11"/>
  <c r="AT11"/>
  <c r="AQ12"/>
  <c r="AT12"/>
  <c r="AQ13"/>
  <c r="AT13"/>
  <c r="AQ14"/>
  <c r="AT14"/>
  <c r="AQ15"/>
  <c r="AT15"/>
  <c r="AQ16"/>
  <c r="AT16"/>
  <c r="AQ17"/>
  <c r="AT17"/>
  <c r="AQ18"/>
  <c r="AT18"/>
  <c r="AQ19"/>
  <c r="AT19"/>
  <c r="AQ20"/>
  <c r="AT20"/>
  <c r="AQ21"/>
  <c r="AT21"/>
  <c r="AQ22"/>
  <c r="AT22"/>
  <c r="AQ23"/>
  <c r="AT23"/>
  <c r="AQ24"/>
  <c r="AT24"/>
  <c r="AQ25"/>
  <c r="AT25"/>
  <c r="AQ26"/>
  <c r="AT26"/>
  <c r="AQ27"/>
  <c r="AT27"/>
  <c r="AQ28"/>
  <c r="AT28"/>
  <c r="AQ29"/>
  <c r="AT29"/>
  <c r="AQ30"/>
  <c r="AT30"/>
  <c r="AQ31"/>
  <c r="AT31"/>
  <c r="AQ32"/>
  <c r="AT32"/>
  <c r="AQ33"/>
  <c r="AT33"/>
  <c r="AQ34"/>
  <c r="AT34"/>
  <c r="AQ35"/>
  <c r="AT35"/>
  <c r="AQ36"/>
  <c r="AT36"/>
  <c r="AQ37"/>
  <c r="AT37"/>
  <c r="AQ38"/>
  <c r="AT38"/>
  <c r="AQ39"/>
  <c r="AT39"/>
  <c r="AQ40"/>
  <c r="AT40"/>
  <c r="AQ41"/>
  <c r="AT41"/>
  <c r="AQ42"/>
  <c r="AT42"/>
  <c r="AQ43"/>
  <c r="AT43"/>
  <c r="AQ44"/>
  <c r="AT44"/>
  <c r="AQ45"/>
  <c r="AT45"/>
  <c r="AQ46"/>
  <c r="AT46"/>
  <c r="AQ47"/>
  <c r="AT47"/>
  <c r="AQ48"/>
  <c r="AT48"/>
  <c r="AQ49"/>
  <c r="AT49"/>
  <c r="AQ50"/>
  <c r="AT50"/>
  <c r="AQ51"/>
  <c r="AT51"/>
  <c r="AQ52"/>
  <c r="AT52"/>
  <c r="AQ53"/>
  <c r="AT53"/>
  <c r="AQ54"/>
  <c r="AT54"/>
  <c r="AQ55"/>
  <c r="AT55"/>
  <c r="AQ56"/>
  <c r="AT56"/>
  <c r="AQ57"/>
  <c r="AT57"/>
  <c r="AQ58"/>
  <c r="AT58"/>
  <c r="AQ59"/>
  <c r="AT59"/>
  <c r="AQ60"/>
  <c r="AT60"/>
  <c r="AQ61"/>
  <c r="AT61"/>
  <c r="AQ62"/>
  <c r="AT62"/>
  <c r="AQ63"/>
  <c r="AT63"/>
  <c r="AQ64"/>
  <c r="AT64"/>
  <c r="AQ65"/>
  <c r="AT65"/>
  <c r="AQ66"/>
  <c r="AT66"/>
  <c r="AQ67"/>
  <c r="AT67"/>
  <c r="AQ68"/>
  <c r="AT68"/>
  <c r="AQ69"/>
  <c r="AT69"/>
  <c r="AQ70"/>
  <c r="AT70"/>
  <c r="AQ71"/>
  <c r="AT71"/>
  <c r="AQ72"/>
  <c r="AT72"/>
  <c r="AQ73"/>
  <c r="AT73"/>
  <c r="AQ74"/>
  <c r="AT74"/>
  <c r="AQ75"/>
  <c r="AT75"/>
  <c r="AQ76"/>
  <c r="AT76"/>
  <c r="AQ77"/>
  <c r="AT77"/>
  <c r="AQ78"/>
  <c r="AT78"/>
  <c r="AQ79"/>
  <c r="AT79"/>
  <c r="AQ80"/>
  <c r="AT80"/>
  <c r="AQ81"/>
  <c r="AT81"/>
  <c r="AQ82"/>
  <c r="AT82"/>
  <c r="AQ83"/>
  <c r="AT83"/>
  <c r="AQ84"/>
  <c r="AT84"/>
  <c r="AQ85"/>
  <c r="AT85"/>
  <c r="AQ86"/>
  <c r="AT86"/>
  <c r="AQ87"/>
  <c r="AT87"/>
  <c r="AQ88"/>
  <c r="AT88"/>
  <c r="AQ89"/>
  <c r="AT89"/>
  <c r="AQ90"/>
  <c r="AT90"/>
  <c r="AQ91"/>
  <c r="AT91"/>
  <c r="AQ92"/>
  <c r="AT92"/>
  <c r="AQ93"/>
  <c r="AT93"/>
  <c r="AQ94"/>
  <c r="AT94"/>
  <c r="AQ95"/>
  <c r="AT95"/>
  <c r="AQ96"/>
  <c r="AT96"/>
  <c r="AQ97"/>
  <c r="AT97"/>
  <c r="AQ98"/>
  <c r="AT98"/>
  <c r="AQ99"/>
  <c r="AT99"/>
  <c r="AQ100"/>
  <c r="AT100"/>
  <c r="AQ101"/>
  <c r="AT101"/>
  <c r="AP102"/>
  <c r="AQ102"/>
  <c r="AT102"/>
  <c r="AQ103"/>
  <c r="AT103"/>
  <c r="AQ104"/>
  <c r="AT104"/>
  <c r="AQ105"/>
  <c r="AT105"/>
  <c r="AQ106"/>
  <c r="AT106"/>
  <c r="AQ107"/>
  <c r="AT107"/>
  <c r="AQ108"/>
  <c r="AT108"/>
  <c r="AQ109"/>
  <c r="AT109"/>
  <c r="AQ110"/>
  <c r="AT110"/>
  <c r="AQ111"/>
  <c r="AT111"/>
  <c r="AQ112"/>
  <c r="AT112"/>
  <c r="AQ113"/>
  <c r="AT113"/>
  <c r="AQ114"/>
  <c r="AS114"/>
  <c r="AT114"/>
  <c r="AQ115"/>
  <c r="AT115"/>
  <c r="AQ116"/>
  <c r="AT116"/>
  <c r="AQ117"/>
  <c r="AT117"/>
  <c r="AQ118"/>
  <c r="AT118"/>
  <c r="AQ119"/>
  <c r="AT119"/>
  <c r="AQ120"/>
  <c r="AT120"/>
  <c r="AQ121"/>
  <c r="AT121"/>
  <c r="AQ122"/>
  <c r="AT122"/>
  <c r="AQ123"/>
  <c r="AT123"/>
  <c r="AQ124"/>
  <c r="AT124"/>
  <c r="AQ125"/>
  <c r="AT125"/>
  <c r="AQ126"/>
  <c r="AT126"/>
  <c r="AQ127"/>
  <c r="AT127"/>
  <c r="AQ128"/>
  <c r="AT128"/>
  <c r="AQ129"/>
  <c r="AT129"/>
  <c r="AQ130"/>
  <c r="AT130"/>
  <c r="AQ10"/>
  <c r="AT10"/>
  <c r="AY11"/>
  <c r="BB11"/>
  <c r="AY12"/>
  <c r="BB12"/>
  <c r="AY13"/>
  <c r="BB13"/>
  <c r="AY14"/>
  <c r="BB14"/>
  <c r="AY15"/>
  <c r="BB15"/>
  <c r="AY16"/>
  <c r="BB16"/>
  <c r="AY17"/>
  <c r="BB17"/>
  <c r="AY18"/>
  <c r="BB18"/>
  <c r="AY19"/>
  <c r="BB19"/>
  <c r="AY20"/>
  <c r="BB20"/>
  <c r="AY21"/>
  <c r="BB21"/>
  <c r="AY22"/>
  <c r="BB22"/>
  <c r="AY23"/>
  <c r="BB23"/>
  <c r="AY24"/>
  <c r="BB24"/>
  <c r="AY25"/>
  <c r="BB25"/>
  <c r="AY26"/>
  <c r="BB26"/>
  <c r="AY27"/>
  <c r="BB27"/>
  <c r="AY28"/>
  <c r="BB28"/>
  <c r="AY29"/>
  <c r="BB29"/>
  <c r="AY30"/>
  <c r="BB30"/>
  <c r="AY31"/>
  <c r="BB31"/>
  <c r="AY32"/>
  <c r="BB32"/>
  <c r="AY33"/>
  <c r="BB33"/>
  <c r="AY34"/>
  <c r="BB34"/>
  <c r="AY35"/>
  <c r="BB35"/>
  <c r="AY36"/>
  <c r="BB36"/>
  <c r="AY37"/>
  <c r="BB37"/>
  <c r="AY38"/>
  <c r="BB38"/>
  <c r="AY39"/>
  <c r="BB39"/>
  <c r="AY40"/>
  <c r="BB40"/>
  <c r="AY41"/>
  <c r="BB41"/>
  <c r="AY42"/>
  <c r="BB42"/>
  <c r="AY43"/>
  <c r="BB43"/>
  <c r="AY44"/>
  <c r="BB44"/>
  <c r="AY45"/>
  <c r="BB45"/>
  <c r="AY46"/>
  <c r="BB46"/>
  <c r="AY47"/>
  <c r="BB47"/>
  <c r="AY48"/>
  <c r="BB48"/>
  <c r="AY49"/>
  <c r="BB49"/>
  <c r="AY50"/>
  <c r="BB50"/>
  <c r="AY51"/>
  <c r="BB51"/>
  <c r="AY52"/>
  <c r="BB52"/>
  <c r="AY53"/>
  <c r="BB53"/>
  <c r="AY54"/>
  <c r="BB54"/>
  <c r="AY55"/>
  <c r="BB55"/>
  <c r="AY56"/>
  <c r="BB56"/>
  <c r="AY57"/>
  <c r="BB57"/>
  <c r="AY58"/>
  <c r="BB58"/>
  <c r="AY59"/>
  <c r="BB59"/>
  <c r="AY60"/>
  <c r="BB60"/>
  <c r="AY61"/>
  <c r="BB61"/>
  <c r="AY62"/>
  <c r="BB62"/>
  <c r="AY63"/>
  <c r="BB63"/>
  <c r="AY64"/>
  <c r="BB64"/>
  <c r="AY65"/>
  <c r="BB65"/>
  <c r="AY66"/>
  <c r="BB66"/>
  <c r="AY67"/>
  <c r="BB67"/>
  <c r="AY68"/>
  <c r="BB68"/>
  <c r="AY69"/>
  <c r="BB69"/>
  <c r="AY70"/>
  <c r="BB70"/>
  <c r="AY71"/>
  <c r="BB71"/>
  <c r="AY72"/>
  <c r="BB72"/>
  <c r="AY73"/>
  <c r="BB73"/>
  <c r="AY74"/>
  <c r="BB74"/>
  <c r="AY75"/>
  <c r="BB75"/>
  <c r="AY76"/>
  <c r="BB76"/>
  <c r="AY77"/>
  <c r="BB77"/>
  <c r="AY78"/>
  <c r="BB78"/>
  <c r="AY79"/>
  <c r="BB79"/>
  <c r="AY80"/>
  <c r="BB80"/>
  <c r="AY81"/>
  <c r="BB81"/>
  <c r="AY82"/>
  <c r="BB82"/>
  <c r="AY83"/>
  <c r="BB83"/>
  <c r="AY84"/>
  <c r="BB84"/>
  <c r="AY85"/>
  <c r="BB85"/>
  <c r="AY86"/>
  <c r="BB86"/>
  <c r="AY87"/>
  <c r="BB87"/>
  <c r="AY88"/>
  <c r="BB88"/>
  <c r="AY89"/>
  <c r="BB89"/>
  <c r="AY90"/>
  <c r="BB90"/>
  <c r="AY91"/>
  <c r="BB91"/>
  <c r="AY92"/>
  <c r="BB92"/>
  <c r="AY93"/>
  <c r="BB93"/>
  <c r="AY94"/>
  <c r="BB94"/>
  <c r="AY95"/>
  <c r="BB95"/>
  <c r="AY96"/>
  <c r="BB96"/>
  <c r="AY97"/>
  <c r="BB97"/>
  <c r="AY98"/>
  <c r="BB98"/>
  <c r="AY99"/>
  <c r="BB99"/>
  <c r="AY100"/>
  <c r="BB100"/>
  <c r="AY101"/>
  <c r="BB101"/>
  <c r="AY102"/>
  <c r="BB102"/>
  <c r="AY103"/>
  <c r="BB103"/>
  <c r="AY104"/>
  <c r="BB104"/>
  <c r="AY105"/>
  <c r="BB105"/>
  <c r="AY106"/>
  <c r="BB106"/>
  <c r="AY107"/>
  <c r="BB107"/>
  <c r="AY108"/>
  <c r="BB108"/>
  <c r="AY109"/>
  <c r="BB109"/>
  <c r="AY110"/>
  <c r="BB110"/>
  <c r="AY111"/>
  <c r="BB111"/>
  <c r="AY112"/>
  <c r="BB112"/>
  <c r="AY113"/>
  <c r="BB113"/>
  <c r="AY114"/>
  <c r="BB114"/>
  <c r="AY115"/>
  <c r="BB115"/>
  <c r="AY116"/>
  <c r="BB116"/>
  <c r="AY117"/>
  <c r="BB117"/>
  <c r="AY118"/>
  <c r="BB118"/>
  <c r="AY119"/>
  <c r="BB119"/>
  <c r="AY120"/>
  <c r="BB120"/>
  <c r="AY121"/>
  <c r="BB121"/>
  <c r="AY122"/>
  <c r="BB122"/>
  <c r="AY123"/>
  <c r="BB123"/>
  <c r="AY124"/>
  <c r="BB124"/>
  <c r="AY125"/>
  <c r="BB125"/>
  <c r="AY126"/>
  <c r="BB126"/>
  <c r="AY127"/>
  <c r="BB127"/>
  <c r="AY128"/>
  <c r="BB128"/>
  <c r="AY129"/>
  <c r="BB129"/>
  <c r="AY130"/>
  <c r="BB130"/>
  <c r="AY10"/>
  <c r="BB10"/>
  <c r="BG11"/>
  <c r="BI11"/>
  <c r="BJ11"/>
  <c r="BK11"/>
  <c r="BG12"/>
  <c r="BI12"/>
  <c r="BJ12"/>
  <c r="BK12"/>
  <c r="BG13"/>
  <c r="BI13"/>
  <c r="BJ13"/>
  <c r="BK13"/>
  <c r="BG14"/>
  <c r="BI14"/>
  <c r="BJ14"/>
  <c r="BK14"/>
  <c r="BG15"/>
  <c r="BI15"/>
  <c r="BJ15"/>
  <c r="BK15"/>
  <c r="BG16"/>
  <c r="BI16"/>
  <c r="BJ16"/>
  <c r="BK16"/>
  <c r="BG17"/>
  <c r="BI17"/>
  <c r="BJ17"/>
  <c r="BK17"/>
  <c r="BG18"/>
  <c r="BI18"/>
  <c r="BJ18"/>
  <c r="BK18"/>
  <c r="BG19"/>
  <c r="BI19"/>
  <c r="BJ19"/>
  <c r="BK19"/>
  <c r="BG20"/>
  <c r="BI20"/>
  <c r="BJ20"/>
  <c r="BK20"/>
  <c r="BG21"/>
  <c r="BI21"/>
  <c r="BJ21"/>
  <c r="BK21"/>
  <c r="BG22"/>
  <c r="BI22"/>
  <c r="BJ22"/>
  <c r="BK22"/>
  <c r="BG23"/>
  <c r="BI23"/>
  <c r="BJ23"/>
  <c r="BK23"/>
  <c r="BG24"/>
  <c r="BI24"/>
  <c r="BJ24"/>
  <c r="BK24"/>
  <c r="BG25"/>
  <c r="BI25"/>
  <c r="BJ25"/>
  <c r="BK25"/>
  <c r="BG26"/>
  <c r="BI26"/>
  <c r="BJ26"/>
  <c r="BK26"/>
  <c r="BG27"/>
  <c r="BI27"/>
  <c r="BJ27"/>
  <c r="BK27"/>
  <c r="BG28"/>
  <c r="BI28"/>
  <c r="BJ28"/>
  <c r="BK28"/>
  <c r="BG29"/>
  <c r="BI29"/>
  <c r="BJ29"/>
  <c r="BK29"/>
  <c r="BG30"/>
  <c r="BI30"/>
  <c r="BJ30"/>
  <c r="BK30"/>
  <c r="BG31"/>
  <c r="BI31"/>
  <c r="BJ31"/>
  <c r="BK31"/>
  <c r="BG32"/>
  <c r="BI32"/>
  <c r="BJ32"/>
  <c r="BK32"/>
  <c r="BG33"/>
  <c r="BI33"/>
  <c r="BJ33"/>
  <c r="BK33"/>
  <c r="BG34"/>
  <c r="BI34"/>
  <c r="BJ34"/>
  <c r="BK34"/>
  <c r="BG35"/>
  <c r="BI35"/>
  <c r="BJ35"/>
  <c r="BK35"/>
  <c r="BG36"/>
  <c r="BI36"/>
  <c r="BJ36"/>
  <c r="BK36"/>
  <c r="BG37"/>
  <c r="BI37"/>
  <c r="BJ37"/>
  <c r="BK37"/>
  <c r="BG38"/>
  <c r="BI38"/>
  <c r="BJ38"/>
  <c r="BK38"/>
  <c r="BG39"/>
  <c r="BI39"/>
  <c r="BJ39"/>
  <c r="BK39"/>
  <c r="BG40"/>
  <c r="BI40"/>
  <c r="BJ40"/>
  <c r="BK40"/>
  <c r="BG41"/>
  <c r="BI41"/>
  <c r="BJ41"/>
  <c r="BK41"/>
  <c r="BG42"/>
  <c r="BI42"/>
  <c r="BJ42"/>
  <c r="BK42"/>
  <c r="BG43"/>
  <c r="BI43"/>
  <c r="BJ43"/>
  <c r="BK43"/>
  <c r="BG44"/>
  <c r="BI44"/>
  <c r="BJ44"/>
  <c r="BK44"/>
  <c r="BG45"/>
  <c r="BI45"/>
  <c r="BJ45"/>
  <c r="BK45"/>
  <c r="BG46"/>
  <c r="BI46"/>
  <c r="BJ46"/>
  <c r="BK46"/>
  <c r="BG47"/>
  <c r="BI47"/>
  <c r="BJ47"/>
  <c r="BK47"/>
  <c r="BG48"/>
  <c r="BI48"/>
  <c r="BJ48"/>
  <c r="BK48"/>
  <c r="BG49"/>
  <c r="BI49"/>
  <c r="BJ49"/>
  <c r="BK49"/>
  <c r="BG50"/>
  <c r="BI50"/>
  <c r="BJ50"/>
  <c r="BK50"/>
  <c r="BG51"/>
  <c r="BI51"/>
  <c r="BJ51"/>
  <c r="BK51"/>
  <c r="BG52"/>
  <c r="BI52"/>
  <c r="BJ52"/>
  <c r="BK52"/>
  <c r="BG53"/>
  <c r="BI53"/>
  <c r="BJ53"/>
  <c r="BK53"/>
  <c r="BG54"/>
  <c r="BI54"/>
  <c r="BJ54"/>
  <c r="BK54"/>
  <c r="BG55"/>
  <c r="BI55"/>
  <c r="BJ55"/>
  <c r="BK55"/>
  <c r="BG56"/>
  <c r="BI56"/>
  <c r="BJ56"/>
  <c r="BK56"/>
  <c r="BG57"/>
  <c r="BI57"/>
  <c r="BJ57"/>
  <c r="BK57"/>
  <c r="BG58"/>
  <c r="BI58"/>
  <c r="BJ58"/>
  <c r="BK58"/>
  <c r="BG59"/>
  <c r="BI59"/>
  <c r="BJ59"/>
  <c r="BK59"/>
  <c r="BG60"/>
  <c r="BI60"/>
  <c r="BJ60"/>
  <c r="BK60"/>
  <c r="BG61"/>
  <c r="BI61"/>
  <c r="BJ61"/>
  <c r="BK61"/>
  <c r="BG62"/>
  <c r="BI62"/>
  <c r="BJ62"/>
  <c r="BK62"/>
  <c r="BG63"/>
  <c r="BI63"/>
  <c r="BJ63"/>
  <c r="BK63"/>
  <c r="BG64"/>
  <c r="BI64"/>
  <c r="BJ64"/>
  <c r="BK64"/>
  <c r="BG65"/>
  <c r="BI65"/>
  <c r="BJ65"/>
  <c r="BK65"/>
  <c r="BG66"/>
  <c r="BI66"/>
  <c r="BJ66"/>
  <c r="BK66"/>
  <c r="BG67"/>
  <c r="BI67"/>
  <c r="BJ67"/>
  <c r="BK67"/>
  <c r="BG68"/>
  <c r="BI68"/>
  <c r="BJ68"/>
  <c r="BK68"/>
  <c r="BG69"/>
  <c r="BI69"/>
  <c r="BJ69"/>
  <c r="BK69"/>
  <c r="BG70"/>
  <c r="BI70"/>
  <c r="BJ70"/>
  <c r="BK70"/>
  <c r="BG71"/>
  <c r="BI71"/>
  <c r="BJ71"/>
  <c r="BK71"/>
  <c r="BG72"/>
  <c r="BI72"/>
  <c r="BJ72"/>
  <c r="BK72"/>
  <c r="BG73"/>
  <c r="BI73"/>
  <c r="BJ73"/>
  <c r="BK73"/>
  <c r="BG74"/>
  <c r="BI74"/>
  <c r="BJ74"/>
  <c r="BK74"/>
  <c r="BG75"/>
  <c r="BI75"/>
  <c r="BJ75"/>
  <c r="BK75"/>
  <c r="BG76"/>
  <c r="BI76"/>
  <c r="BJ76"/>
  <c r="BK76"/>
  <c r="BG77"/>
  <c r="BI77"/>
  <c r="BJ77"/>
  <c r="BK77"/>
  <c r="BG78"/>
  <c r="BI78"/>
  <c r="BJ78"/>
  <c r="BK78"/>
  <c r="BG79"/>
  <c r="BI79"/>
  <c r="BJ79"/>
  <c r="BK79"/>
  <c r="BG80"/>
  <c r="BI80"/>
  <c r="BJ80"/>
  <c r="BK80"/>
  <c r="BG81"/>
  <c r="BI81"/>
  <c r="BJ81"/>
  <c r="BK81"/>
  <c r="BG82"/>
  <c r="BI82"/>
  <c r="BJ82"/>
  <c r="BK82"/>
  <c r="BG83"/>
  <c r="BI83"/>
  <c r="BJ83"/>
  <c r="BK83"/>
  <c r="BG84"/>
  <c r="BI84"/>
  <c r="BJ84"/>
  <c r="BK84"/>
  <c r="BG85"/>
  <c r="BI85"/>
  <c r="BJ85"/>
  <c r="BK85"/>
  <c r="BG86"/>
  <c r="BI86"/>
  <c r="BJ86"/>
  <c r="BK86"/>
  <c r="BG87"/>
  <c r="BI87"/>
  <c r="BJ87"/>
  <c r="BK87"/>
  <c r="BG88"/>
  <c r="BI88"/>
  <c r="BJ88"/>
  <c r="BK88"/>
  <c r="BG89"/>
  <c r="BI89"/>
  <c r="BJ89"/>
  <c r="BK89"/>
  <c r="BG90"/>
  <c r="BI90"/>
  <c r="BJ90"/>
  <c r="BK90"/>
  <c r="BG91"/>
  <c r="BI91"/>
  <c r="BJ91"/>
  <c r="BK91"/>
  <c r="BG92"/>
  <c r="BI92"/>
  <c r="BJ92"/>
  <c r="BK92"/>
  <c r="BG93"/>
  <c r="BI93"/>
  <c r="BJ93"/>
  <c r="BK93"/>
  <c r="BG94"/>
  <c r="BI94"/>
  <c r="BJ94"/>
  <c r="BK94"/>
  <c r="BG95"/>
  <c r="BI95"/>
  <c r="BJ95"/>
  <c r="BK95"/>
  <c r="BG96"/>
  <c r="BI96"/>
  <c r="BJ96"/>
  <c r="BK96"/>
  <c r="BG97"/>
  <c r="BI97"/>
  <c r="BJ97"/>
  <c r="BK97"/>
  <c r="BG98"/>
  <c r="BI98"/>
  <c r="BJ98"/>
  <c r="BK98"/>
  <c r="BG99"/>
  <c r="BI99"/>
  <c r="BJ99"/>
  <c r="BK99"/>
  <c r="BG100"/>
  <c r="BI100"/>
  <c r="BJ100"/>
  <c r="BK100"/>
  <c r="BG101"/>
  <c r="BI101"/>
  <c r="BJ101"/>
  <c r="BK101"/>
  <c r="BG102"/>
  <c r="BI102"/>
  <c r="BJ102"/>
  <c r="BK102"/>
  <c r="BG103"/>
  <c r="BI103"/>
  <c r="BJ103"/>
  <c r="BK103"/>
  <c r="BG104"/>
  <c r="BI104"/>
  <c r="BJ104"/>
  <c r="BK104"/>
  <c r="BG105"/>
  <c r="BI105"/>
  <c r="BJ105"/>
  <c r="BK105"/>
  <c r="BG106"/>
  <c r="BI106"/>
  <c r="BJ106"/>
  <c r="BK106"/>
  <c r="BG107"/>
  <c r="BI107"/>
  <c r="BJ107"/>
  <c r="BK107"/>
  <c r="BG108"/>
  <c r="BI108"/>
  <c r="BJ108"/>
  <c r="BK108"/>
  <c r="BG109"/>
  <c r="BI109"/>
  <c r="BJ109"/>
  <c r="BK109"/>
  <c r="BG110"/>
  <c r="BI110"/>
  <c r="BJ110"/>
  <c r="BK110"/>
  <c r="BG111"/>
  <c r="BI111"/>
  <c r="BJ111"/>
  <c r="BK111"/>
  <c r="BG112"/>
  <c r="BI112"/>
  <c r="BJ112"/>
  <c r="BK112"/>
  <c r="BG113"/>
  <c r="BI113"/>
  <c r="BJ113"/>
  <c r="BK113"/>
  <c r="BG114"/>
  <c r="BI114"/>
  <c r="BJ114"/>
  <c r="BK114"/>
  <c r="BG115"/>
  <c r="BI115"/>
  <c r="BJ115"/>
  <c r="BK115"/>
  <c r="BG116"/>
  <c r="BI116"/>
  <c r="BJ116"/>
  <c r="BK116"/>
  <c r="BG117"/>
  <c r="BI117"/>
  <c r="BJ117"/>
  <c r="BK117"/>
  <c r="BG118"/>
  <c r="BI118"/>
  <c r="BJ118"/>
  <c r="BK118"/>
  <c r="BG119"/>
  <c r="BI119"/>
  <c r="BJ119"/>
  <c r="BK119"/>
  <c r="BG120"/>
  <c r="BI120"/>
  <c r="BJ120"/>
  <c r="BK120"/>
  <c r="BG121"/>
  <c r="BI121"/>
  <c r="BJ121"/>
  <c r="BK121"/>
  <c r="BG122"/>
  <c r="BI122"/>
  <c r="BJ122"/>
  <c r="BK122"/>
  <c r="BG123"/>
  <c r="BI123"/>
  <c r="BJ123"/>
  <c r="BK123"/>
  <c r="BG124"/>
  <c r="BI124"/>
  <c r="BJ124"/>
  <c r="BK124"/>
  <c r="BG125"/>
  <c r="BI125"/>
  <c r="BJ125"/>
  <c r="BK125"/>
  <c r="BG126"/>
  <c r="BI126"/>
  <c r="BJ126"/>
  <c r="BK126"/>
  <c r="BG127"/>
  <c r="BI127"/>
  <c r="BJ127"/>
  <c r="BK127"/>
  <c r="BG128"/>
  <c r="BI128"/>
  <c r="BJ128"/>
  <c r="BK128"/>
  <c r="BG129"/>
  <c r="BI129"/>
  <c r="BJ129"/>
  <c r="BK129"/>
  <c r="BG130"/>
  <c r="BI130"/>
  <c r="BJ130"/>
  <c r="BK130"/>
  <c r="BG10"/>
  <c r="BI10"/>
  <c r="BJ10"/>
  <c r="BK10"/>
  <c r="BN11"/>
  <c r="BO11"/>
  <c r="BP11"/>
  <c r="BQ11"/>
  <c r="BR11"/>
  <c r="BN12"/>
  <c r="BO12"/>
  <c r="BP12"/>
  <c r="BQ12"/>
  <c r="BR12"/>
  <c r="BN13"/>
  <c r="BO13"/>
  <c r="BP13"/>
  <c r="BQ13"/>
  <c r="BR13"/>
  <c r="BN14"/>
  <c r="BO14"/>
  <c r="BP14"/>
  <c r="BQ14"/>
  <c r="BR14"/>
  <c r="BN15"/>
  <c r="BO15"/>
  <c r="BP15"/>
  <c r="BQ15"/>
  <c r="BR15"/>
  <c r="BN16"/>
  <c r="BO16"/>
  <c r="BP16"/>
  <c r="BQ16"/>
  <c r="BR16"/>
  <c r="BN17"/>
  <c r="BO17"/>
  <c r="BP17"/>
  <c r="BQ17"/>
  <c r="BR17"/>
  <c r="BN18"/>
  <c r="BO18"/>
  <c r="BP18"/>
  <c r="BQ18"/>
  <c r="BR18"/>
  <c r="BN19"/>
  <c r="BO19"/>
  <c r="BP19"/>
  <c r="BQ19"/>
  <c r="BR19"/>
  <c r="BN20"/>
  <c r="BO20"/>
  <c r="BP20"/>
  <c r="BQ20"/>
  <c r="BR20"/>
  <c r="BN21"/>
  <c r="BO21"/>
  <c r="BP21"/>
  <c r="BQ21"/>
  <c r="BR21"/>
  <c r="BN22"/>
  <c r="BO22"/>
  <c r="BP22"/>
  <c r="BQ22"/>
  <c r="BR22"/>
  <c r="BN23"/>
  <c r="BO23"/>
  <c r="BP23"/>
  <c r="BQ23"/>
  <c r="BR23"/>
  <c r="BN24"/>
  <c r="BO24"/>
  <c r="BP24"/>
  <c r="BQ24"/>
  <c r="BR24"/>
  <c r="BN25"/>
  <c r="BO25"/>
  <c r="BP25"/>
  <c r="BQ25"/>
  <c r="BR25"/>
  <c r="BN26"/>
  <c r="BO26"/>
  <c r="BP26"/>
  <c r="BQ26"/>
  <c r="BR26"/>
  <c r="BN27"/>
  <c r="BO27"/>
  <c r="BP27"/>
  <c r="BQ27"/>
  <c r="BR27"/>
  <c r="BN28"/>
  <c r="BO28"/>
  <c r="BP28"/>
  <c r="BQ28"/>
  <c r="BR28"/>
  <c r="BN29"/>
  <c r="BO29"/>
  <c r="BP29"/>
  <c r="BQ29"/>
  <c r="BR29"/>
  <c r="BN30"/>
  <c r="BO30"/>
  <c r="BP30"/>
  <c r="BQ30"/>
  <c r="BR30"/>
  <c r="BN31"/>
  <c r="BO31"/>
  <c r="BP31"/>
  <c r="BQ31"/>
  <c r="BR31"/>
  <c r="BN32"/>
  <c r="BO32"/>
  <c r="BP32"/>
  <c r="BQ32"/>
  <c r="BR32"/>
  <c r="BN33"/>
  <c r="BO33"/>
  <c r="BP33"/>
  <c r="BQ33"/>
  <c r="BR33"/>
  <c r="BN34"/>
  <c r="BO34"/>
  <c r="BP34"/>
  <c r="BQ34"/>
  <c r="BR34"/>
  <c r="BN35"/>
  <c r="BO35"/>
  <c r="BP35"/>
  <c r="BQ35"/>
  <c r="BR35"/>
  <c r="BN36"/>
  <c r="BO36"/>
  <c r="BP36"/>
  <c r="BQ36"/>
  <c r="BR36"/>
  <c r="BN37"/>
  <c r="BO37"/>
  <c r="BP37"/>
  <c r="BQ37"/>
  <c r="BR37"/>
  <c r="BN38"/>
  <c r="BO38"/>
  <c r="BP38"/>
  <c r="BQ38"/>
  <c r="BR38"/>
  <c r="BN39"/>
  <c r="BO39"/>
  <c r="BP39"/>
  <c r="BQ39"/>
  <c r="BR39"/>
  <c r="BN40"/>
  <c r="BO40"/>
  <c r="BP40"/>
  <c r="BQ40"/>
  <c r="BR40"/>
  <c r="BN41"/>
  <c r="BO41"/>
  <c r="BP41"/>
  <c r="BQ41"/>
  <c r="BR41"/>
  <c r="BN42"/>
  <c r="BO42"/>
  <c r="BP42"/>
  <c r="BQ42"/>
  <c r="BR42"/>
  <c r="BN43"/>
  <c r="BO43"/>
  <c r="BP43"/>
  <c r="BQ43"/>
  <c r="BR43"/>
  <c r="BN44"/>
  <c r="BO44"/>
  <c r="BP44"/>
  <c r="BQ44"/>
  <c r="BR44"/>
  <c r="BN45"/>
  <c r="BO45"/>
  <c r="BP45"/>
  <c r="BQ45"/>
  <c r="BR45"/>
  <c r="BN46"/>
  <c r="BO46"/>
  <c r="BP46"/>
  <c r="BQ46"/>
  <c r="BR46"/>
  <c r="BN47"/>
  <c r="BO47"/>
  <c r="BP47"/>
  <c r="BQ47"/>
  <c r="BR47"/>
  <c r="BN48"/>
  <c r="BO48"/>
  <c r="BP48"/>
  <c r="BQ48"/>
  <c r="BR48"/>
  <c r="BN49"/>
  <c r="BO49"/>
  <c r="BP49"/>
  <c r="BQ49"/>
  <c r="BR49"/>
  <c r="BN50"/>
  <c r="BO50"/>
  <c r="BP50"/>
  <c r="BQ50"/>
  <c r="BR50"/>
  <c r="BN51"/>
  <c r="BO51"/>
  <c r="BP51"/>
  <c r="BQ51"/>
  <c r="BR51"/>
  <c r="BN52"/>
  <c r="BO52"/>
  <c r="BP52"/>
  <c r="BQ52"/>
  <c r="BR52"/>
  <c r="BN53"/>
  <c r="BO53"/>
  <c r="BP53"/>
  <c r="BQ53"/>
  <c r="BR53"/>
  <c r="BN54"/>
  <c r="BO54"/>
  <c r="BP54"/>
  <c r="BQ54"/>
  <c r="BR54"/>
  <c r="BN55"/>
  <c r="BO55"/>
  <c r="BP55"/>
  <c r="BQ55"/>
  <c r="BR55"/>
  <c r="BN56"/>
  <c r="BO56"/>
  <c r="BP56"/>
  <c r="BQ56"/>
  <c r="BR56"/>
  <c r="BN57"/>
  <c r="BO57"/>
  <c r="BP57"/>
  <c r="BQ57"/>
  <c r="BR57"/>
  <c r="BN58"/>
  <c r="BO58"/>
  <c r="BP58"/>
  <c r="BQ58"/>
  <c r="BR58"/>
  <c r="BN59"/>
  <c r="BO59"/>
  <c r="BP59"/>
  <c r="BQ59"/>
  <c r="BR59"/>
  <c r="BN60"/>
  <c r="BO60"/>
  <c r="BP60"/>
  <c r="BQ60"/>
  <c r="BR60"/>
  <c r="BN61"/>
  <c r="BO61"/>
  <c r="BP61"/>
  <c r="BQ61"/>
  <c r="BR61"/>
  <c r="BN62"/>
  <c r="BO62"/>
  <c r="BP62"/>
  <c r="BQ62"/>
  <c r="BR62"/>
  <c r="BN63"/>
  <c r="BO63"/>
  <c r="BP63"/>
  <c r="BQ63"/>
  <c r="BR63"/>
  <c r="BN64"/>
  <c r="BO64"/>
  <c r="BP64"/>
  <c r="BQ64"/>
  <c r="BR64"/>
  <c r="BN65"/>
  <c r="BO65"/>
  <c r="BP65"/>
  <c r="BQ65"/>
  <c r="BR65"/>
  <c r="BN66"/>
  <c r="BO66"/>
  <c r="BP66"/>
  <c r="BQ66"/>
  <c r="BR66"/>
  <c r="BN67"/>
  <c r="BO67"/>
  <c r="BP67"/>
  <c r="BQ67"/>
  <c r="BR67"/>
  <c r="BN68"/>
  <c r="BO68"/>
  <c r="BP68"/>
  <c r="BQ68"/>
  <c r="BR68"/>
  <c r="BN69"/>
  <c r="BO69"/>
  <c r="BP69"/>
  <c r="BQ69"/>
  <c r="BR69"/>
  <c r="BN70"/>
  <c r="BO70"/>
  <c r="BP70"/>
  <c r="BQ70"/>
  <c r="BR70"/>
  <c r="BN71"/>
  <c r="BO71"/>
  <c r="BP71"/>
  <c r="BQ71"/>
  <c r="BR71"/>
  <c r="BN72"/>
  <c r="BO72"/>
  <c r="BP72"/>
  <c r="BQ72"/>
  <c r="BR72"/>
  <c r="BN73"/>
  <c r="BO73"/>
  <c r="BP73"/>
  <c r="BQ73"/>
  <c r="BR73"/>
  <c r="BN74"/>
  <c r="BO74"/>
  <c r="BP74"/>
  <c r="BQ74"/>
  <c r="BR74"/>
  <c r="BN75"/>
  <c r="BO75"/>
  <c r="BP75"/>
  <c r="BQ75"/>
  <c r="BR75"/>
  <c r="BN76"/>
  <c r="BO76"/>
  <c r="BP76"/>
  <c r="BQ76"/>
  <c r="BR76"/>
  <c r="BN77"/>
  <c r="BO77"/>
  <c r="BP77"/>
  <c r="BQ77"/>
  <c r="BR77"/>
  <c r="BN78"/>
  <c r="BO78"/>
  <c r="BP78"/>
  <c r="BQ78"/>
  <c r="BR78"/>
  <c r="BN79"/>
  <c r="BO79"/>
  <c r="BP79"/>
  <c r="BQ79"/>
  <c r="BR79"/>
  <c r="BN80"/>
  <c r="BO80"/>
  <c r="BP80"/>
  <c r="BQ80"/>
  <c r="BR80"/>
  <c r="BN81"/>
  <c r="BO81"/>
  <c r="BP81"/>
  <c r="BQ81"/>
  <c r="BR81"/>
  <c r="BN82"/>
  <c r="BO82"/>
  <c r="BP82"/>
  <c r="BQ82"/>
  <c r="BR82"/>
  <c r="BN83"/>
  <c r="BO83"/>
  <c r="BP83"/>
  <c r="BQ83"/>
  <c r="BR83"/>
  <c r="BN84"/>
  <c r="BO84"/>
  <c r="BP84"/>
  <c r="BQ84"/>
  <c r="BR84"/>
  <c r="BN85"/>
  <c r="BO85"/>
  <c r="BP85"/>
  <c r="BQ85"/>
  <c r="BR85"/>
  <c r="BN86"/>
  <c r="BO86"/>
  <c r="BP86"/>
  <c r="BQ86"/>
  <c r="BR86"/>
  <c r="BN87"/>
  <c r="BO87"/>
  <c r="BP87"/>
  <c r="BQ87"/>
  <c r="BR87"/>
  <c r="BN88"/>
  <c r="BO88"/>
  <c r="BP88"/>
  <c r="BQ88"/>
  <c r="BR88"/>
  <c r="BN89"/>
  <c r="BO89"/>
  <c r="BP89"/>
  <c r="BQ89"/>
  <c r="BR89"/>
  <c r="BN90"/>
  <c r="BO90"/>
  <c r="BP90"/>
  <c r="BQ90"/>
  <c r="BR90"/>
  <c r="BN91"/>
  <c r="BO91"/>
  <c r="BP91"/>
  <c r="BQ91"/>
  <c r="BR91"/>
  <c r="BN92"/>
  <c r="BO92"/>
  <c r="BP92"/>
  <c r="BQ92"/>
  <c r="BR92"/>
  <c r="BN93"/>
  <c r="BO93"/>
  <c r="BP93"/>
  <c r="BQ93"/>
  <c r="BR93"/>
  <c r="BN94"/>
  <c r="BO94"/>
  <c r="BP94"/>
  <c r="BQ94"/>
  <c r="BR94"/>
  <c r="BN95"/>
  <c r="BO95"/>
  <c r="BP95"/>
  <c r="BQ95"/>
  <c r="BR95"/>
  <c r="BN96"/>
  <c r="BO96"/>
  <c r="BP96"/>
  <c r="BQ96"/>
  <c r="BR96"/>
  <c r="BN97"/>
  <c r="BO97"/>
  <c r="BP97"/>
  <c r="BQ97"/>
  <c r="BR97"/>
  <c r="BN98"/>
  <c r="BO98"/>
  <c r="BP98"/>
  <c r="BQ98"/>
  <c r="BR98"/>
  <c r="BN99"/>
  <c r="BO99"/>
  <c r="BP99"/>
  <c r="BQ99"/>
  <c r="BR99"/>
  <c r="BN100"/>
  <c r="BO100"/>
  <c r="BP100"/>
  <c r="BQ100"/>
  <c r="BR100"/>
  <c r="BN101"/>
  <c r="BO101"/>
  <c r="BP101"/>
  <c r="BQ101"/>
  <c r="BR101"/>
  <c r="BN102"/>
  <c r="BO102"/>
  <c r="BP102"/>
  <c r="BQ102"/>
  <c r="BR102"/>
  <c r="BN103"/>
  <c r="BO103"/>
  <c r="BP103"/>
  <c r="BQ103"/>
  <c r="BR103"/>
  <c r="BN104"/>
  <c r="BO104"/>
  <c r="BP104"/>
  <c r="BQ104"/>
  <c r="BR104"/>
  <c r="BN105"/>
  <c r="BO105"/>
  <c r="BP105"/>
  <c r="BQ105"/>
  <c r="BR105"/>
  <c r="BN106"/>
  <c r="BO106"/>
  <c r="BP106"/>
  <c r="BQ106"/>
  <c r="BR106"/>
  <c r="BN107"/>
  <c r="BO107"/>
  <c r="BP107"/>
  <c r="BQ107"/>
  <c r="BR107"/>
  <c r="BN108"/>
  <c r="BO108"/>
  <c r="BP108"/>
  <c r="BQ108"/>
  <c r="BR108"/>
  <c r="BN109"/>
  <c r="BO109"/>
  <c r="BP109"/>
  <c r="BQ109"/>
  <c r="BR109"/>
  <c r="BN110"/>
  <c r="BO110"/>
  <c r="BP110"/>
  <c r="BQ110"/>
  <c r="BR110"/>
  <c r="BN111"/>
  <c r="BO111"/>
  <c r="BP111"/>
  <c r="BQ111"/>
  <c r="BR111"/>
  <c r="BN112"/>
  <c r="BO112"/>
  <c r="BP112"/>
  <c r="BQ112"/>
  <c r="BR112"/>
  <c r="BN113"/>
  <c r="BO113"/>
  <c r="BP113"/>
  <c r="BQ113"/>
  <c r="BR113"/>
  <c r="BN114"/>
  <c r="BO114"/>
  <c r="BP114"/>
  <c r="BQ114"/>
  <c r="BR114"/>
  <c r="BN115"/>
  <c r="BO115"/>
  <c r="BP115"/>
  <c r="BQ115"/>
  <c r="BR115"/>
  <c r="BN116"/>
  <c r="BO116"/>
  <c r="BP116"/>
  <c r="BQ116"/>
  <c r="BR116"/>
  <c r="BN117"/>
  <c r="BO117"/>
  <c r="BP117"/>
  <c r="BQ117"/>
  <c r="BR117"/>
  <c r="BN118"/>
  <c r="BO118"/>
  <c r="BP118"/>
  <c r="BQ118"/>
  <c r="BR118"/>
  <c r="BN119"/>
  <c r="BO119"/>
  <c r="BP119"/>
  <c r="BQ119"/>
  <c r="BR119"/>
  <c r="BN120"/>
  <c r="BO120"/>
  <c r="BP120"/>
  <c r="BQ120"/>
  <c r="BR120"/>
  <c r="BN121"/>
  <c r="BO121"/>
  <c r="BP121"/>
  <c r="BQ121"/>
  <c r="BR121"/>
  <c r="BN122"/>
  <c r="BO122"/>
  <c r="BP122"/>
  <c r="BQ122"/>
  <c r="BR122"/>
  <c r="BN123"/>
  <c r="BO123"/>
  <c r="BP123"/>
  <c r="BQ123"/>
  <c r="BR123"/>
  <c r="BN124"/>
  <c r="BO124"/>
  <c r="BP124"/>
  <c r="BQ124"/>
  <c r="BR124"/>
  <c r="BN125"/>
  <c r="BO125"/>
  <c r="BP125"/>
  <c r="BQ125"/>
  <c r="BR125"/>
  <c r="BN126"/>
  <c r="BO126"/>
  <c r="BP126"/>
  <c r="BQ126"/>
  <c r="BR126"/>
  <c r="BN127"/>
  <c r="BO127"/>
  <c r="BP127"/>
  <c r="BQ127"/>
  <c r="BR127"/>
  <c r="BN128"/>
  <c r="BO128"/>
  <c r="BP128"/>
  <c r="BQ128"/>
  <c r="BR128"/>
  <c r="BN129"/>
  <c r="BO129"/>
  <c r="BP129"/>
  <c r="BQ129"/>
  <c r="BR129"/>
  <c r="BN130"/>
  <c r="BO130"/>
  <c r="BP130"/>
  <c r="BQ130"/>
  <c r="BR130"/>
  <c r="BO10"/>
  <c r="BP10"/>
  <c r="BQ10"/>
  <c r="BR10"/>
  <c r="BN10"/>
  <c r="J11" i="17"/>
  <c r="AU105" i="37" s="1"/>
  <c r="J114" i="17"/>
  <c r="G102"/>
  <c r="AN59" i="37" l="1"/>
  <c r="AN114" i="21"/>
  <c r="N100" i="32"/>
  <c r="N42"/>
  <c r="AR114" i="37"/>
  <c r="AR102" i="21"/>
  <c r="AU71" i="37"/>
  <c r="AU114" i="21"/>
  <c r="N97" i="32"/>
  <c r="AO97" i="21" s="1"/>
  <c r="AN106" i="37"/>
  <c r="AN97" i="21"/>
  <c r="AO13" i="37"/>
  <c r="AO24" i="21"/>
  <c r="AO28"/>
  <c r="AO108" i="37"/>
  <c r="AO66"/>
  <c r="AO99" i="21"/>
  <c r="AO115" i="37"/>
  <c r="AO37" i="21"/>
  <c r="N26" i="32"/>
  <c r="AN26" i="21"/>
  <c r="AN50" i="37"/>
  <c r="N104" i="32"/>
  <c r="AN63" i="37"/>
  <c r="AN104" i="21"/>
  <c r="N74" i="32"/>
  <c r="AN47" i="37"/>
  <c r="AN74" i="21"/>
  <c r="N107" i="32"/>
  <c r="AN14" i="37"/>
  <c r="AN107" i="21"/>
  <c r="AO88" i="37"/>
  <c r="AO56" i="21"/>
  <c r="AO39" i="37"/>
  <c r="AO128" i="21"/>
  <c r="AO69" i="37"/>
  <c r="AO77" i="21"/>
  <c r="AO35" i="37"/>
  <c r="AO30" i="21"/>
  <c r="AO96" i="37"/>
  <c r="AO86" i="21"/>
  <c r="N60" i="32"/>
  <c r="AN52" i="37"/>
  <c r="AN60" i="21"/>
  <c r="AO34" i="37"/>
  <c r="AO14" i="21"/>
  <c r="AO54" i="37"/>
  <c r="AO13" i="21"/>
  <c r="AO110" i="37"/>
  <c r="AO96" i="21"/>
  <c r="N11" i="32"/>
  <c r="AN11" i="21"/>
  <c r="AN105" i="37"/>
  <c r="AO79"/>
  <c r="AO100" i="21"/>
  <c r="N111" i="32"/>
  <c r="AN116" i="37"/>
  <c r="AN111" i="21"/>
  <c r="AO86" i="37"/>
  <c r="AO55" i="21"/>
  <c r="AO45" i="37"/>
  <c r="AO42" i="21"/>
  <c r="AO30" i="37"/>
  <c r="AO64" i="21"/>
  <c r="AO111" i="37"/>
  <c r="AO91" i="21"/>
  <c r="AO49" i="37"/>
  <c r="AO82" i="21"/>
  <c r="AO128" i="37"/>
  <c r="AO41" i="21"/>
  <c r="AO42" i="37"/>
  <c r="AO112" i="21"/>
  <c r="AO43" i="37"/>
  <c r="AO54" i="21"/>
  <c r="N106" i="32"/>
  <c r="AN118" i="37"/>
  <c r="AN106" i="21"/>
  <c r="N90" i="32"/>
  <c r="AN32" i="37"/>
  <c r="AN90" i="21"/>
  <c r="N63" i="32"/>
  <c r="AN104" i="37"/>
  <c r="AN63" i="21"/>
  <c r="AO85" i="37"/>
  <c r="AO57" i="21"/>
  <c r="N115" i="32"/>
  <c r="AN60" i="37"/>
  <c r="AN115" i="21"/>
  <c r="AO11" i="37"/>
  <c r="AO81" i="21"/>
  <c r="AO97" i="37"/>
  <c r="AO29" i="21"/>
  <c r="AO125" i="37"/>
  <c r="AO33" i="21"/>
  <c r="AO36" i="37"/>
  <c r="AO21" i="21"/>
  <c r="AO99" i="37"/>
  <c r="AO49" i="21"/>
  <c r="AO70" i="37"/>
  <c r="AO124" i="21"/>
  <c r="AO102" i="37"/>
  <c r="AO78" i="21"/>
  <c r="N109" i="32"/>
  <c r="AN107" i="37"/>
  <c r="AN109" i="21"/>
  <c r="N129" i="32"/>
  <c r="AN40" i="37"/>
  <c r="AN129" i="21"/>
  <c r="AO56" i="37"/>
  <c r="AO20" i="21"/>
  <c r="AO61" i="37"/>
  <c r="AO58" i="21"/>
  <c r="AO92" i="37"/>
  <c r="AO15" i="21"/>
  <c r="AO53" i="37"/>
  <c r="AO62" i="21"/>
  <c r="AO78" i="37"/>
  <c r="AO84" i="21"/>
  <c r="N89" i="32"/>
  <c r="AN51" i="37"/>
  <c r="AN89" i="21"/>
  <c r="AO83" i="37"/>
  <c r="AO127" i="21"/>
  <c r="AO21" i="37"/>
  <c r="AO43" i="21"/>
  <c r="AO65" i="37"/>
  <c r="AO71" i="21"/>
  <c r="AO101" i="37"/>
  <c r="AO80" i="21"/>
  <c r="AO12" i="37"/>
  <c r="AO108" i="21"/>
  <c r="N35" i="32"/>
  <c r="AN75" i="37"/>
  <c r="AN35" i="21"/>
  <c r="AO98" i="37"/>
  <c r="AO98" i="21"/>
  <c r="AO33" i="37"/>
  <c r="AO125" i="21"/>
  <c r="AO68" i="37"/>
  <c r="AO122" i="21"/>
  <c r="AO24" i="37"/>
  <c r="AO22" i="21"/>
  <c r="N46" i="32"/>
  <c r="AN17" i="37"/>
  <c r="AN46" i="21"/>
  <c r="N27" i="32"/>
  <c r="AN27" i="21"/>
  <c r="AN80" i="37"/>
  <c r="N17" i="32"/>
  <c r="AN62" i="37"/>
  <c r="AN17" i="21"/>
  <c r="N72" i="32"/>
  <c r="AN26" i="37"/>
  <c r="AN72" i="21"/>
  <c r="AO87" i="37"/>
  <c r="AO23" i="21"/>
  <c r="AO67" i="37"/>
  <c r="AO94" i="21"/>
  <c r="AO100" i="37"/>
  <c r="AO52" i="21"/>
  <c r="AO74" i="37"/>
  <c r="AO88" i="21"/>
  <c r="AO37" i="37"/>
  <c r="AO79" i="21"/>
  <c r="AO48" i="37"/>
  <c r="AO85" i="21"/>
  <c r="AO41" i="37"/>
  <c r="AO48" i="21"/>
  <c r="AO84" i="37"/>
  <c r="AO38" i="21"/>
  <c r="N59" i="32"/>
  <c r="AN94" i="37"/>
  <c r="AN59" i="21"/>
  <c r="N121" i="32"/>
  <c r="AN10" i="37"/>
  <c r="AN121" i="21"/>
  <c r="AO71" i="37"/>
  <c r="AO114" i="21"/>
  <c r="AO44" i="37"/>
  <c r="AO126" i="21"/>
  <c r="AO29" i="37"/>
  <c r="AO117" i="21"/>
  <c r="AO90" i="37"/>
  <c r="AO66" i="21"/>
  <c r="AO122" i="37"/>
  <c r="AO25" i="21"/>
  <c r="AO126" i="37"/>
  <c r="AO76" i="21"/>
  <c r="AO23" i="37"/>
  <c r="AO116" i="21"/>
  <c r="AO28" i="37"/>
  <c r="AO53" i="21"/>
  <c r="AO124" i="37"/>
  <c r="AO19" i="21"/>
  <c r="AO81" i="37"/>
  <c r="AO36" i="21"/>
  <c r="AO59" i="37"/>
  <c r="AO44" i="21"/>
  <c r="N34" i="32"/>
  <c r="AN112" i="37"/>
  <c r="AN34" i="21"/>
  <c r="AO22" i="37"/>
  <c r="AO105" i="21"/>
  <c r="AO82" i="37"/>
  <c r="AO87" i="21"/>
  <c r="AO31" i="37"/>
  <c r="AO110" i="21"/>
  <c r="AO12"/>
  <c r="AO117" i="37"/>
  <c r="AO77"/>
  <c r="AO83" i="21"/>
  <c r="AO57" i="37"/>
  <c r="AO130" i="21"/>
  <c r="AO16" i="37"/>
  <c r="AO68" i="21"/>
  <c r="N18" i="32"/>
  <c r="AN18" i="21"/>
  <c r="AN20" i="37"/>
  <c r="N123" i="32"/>
  <c r="AN72" i="37"/>
  <c r="AN123" i="21"/>
  <c r="N119" i="32"/>
  <c r="AN73" i="37"/>
  <c r="AN119" i="21"/>
  <c r="AO127" i="37"/>
  <c r="AO120" i="21"/>
  <c r="AO18" i="37"/>
  <c r="AO69" i="21"/>
  <c r="AO64" i="37"/>
  <c r="AO103" i="21"/>
  <c r="AO95" i="37"/>
  <c r="AO75" i="21"/>
  <c r="AO31"/>
  <c r="AO25" i="37"/>
  <c r="AO46"/>
  <c r="AO92" i="21"/>
  <c r="AO113" i="37"/>
  <c r="AO93" i="21"/>
  <c r="N102" i="32"/>
  <c r="AN114" i="37"/>
  <c r="AN102" i="21"/>
  <c r="AO15" i="37"/>
  <c r="AO67" i="21"/>
  <c r="AO19" i="37"/>
  <c r="AO101" i="21"/>
  <c r="AO103" i="37"/>
  <c r="AO70" i="21"/>
  <c r="N65" i="32"/>
  <c r="AN27" i="37"/>
  <c r="AN65" i="21"/>
  <c r="AO93" i="37"/>
  <c r="AO95" i="21"/>
  <c r="AO38" i="37"/>
  <c r="AO73" i="21"/>
  <c r="AO16"/>
  <c r="AO119" i="37"/>
  <c r="AO109"/>
  <c r="AO40" i="21"/>
  <c r="AO55" i="37"/>
  <c r="AO51" i="21"/>
  <c r="AO129" i="37"/>
  <c r="AO113" i="21"/>
  <c r="AU11"/>
  <c r="H11" i="20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0"/>
  <c r="E131"/>
  <c r="J11" i="19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0"/>
  <c r="G118"/>
  <c r="K118" s="1"/>
  <c r="G129"/>
  <c r="H131"/>
  <c r="E130"/>
  <c r="E129"/>
  <c r="E128"/>
  <c r="E127"/>
  <c r="E126"/>
  <c r="G126" s="1"/>
  <c r="E125"/>
  <c r="G125" s="1"/>
  <c r="E124"/>
  <c r="E123"/>
  <c r="E122"/>
  <c r="G122" s="1"/>
  <c r="K122" s="1"/>
  <c r="E121"/>
  <c r="G121" s="1"/>
  <c r="K121" s="1"/>
  <c r="E120"/>
  <c r="E119"/>
  <c r="E118"/>
  <c r="E117"/>
  <c r="G117" s="1"/>
  <c r="E116"/>
  <c r="G116" s="1"/>
  <c r="K116" s="1"/>
  <c r="E115"/>
  <c r="E114"/>
  <c r="G114" s="1"/>
  <c r="E113"/>
  <c r="G113" s="1"/>
  <c r="E112"/>
  <c r="G112" s="1"/>
  <c r="K112" s="1"/>
  <c r="E111"/>
  <c r="G111" s="1"/>
  <c r="E110"/>
  <c r="G110" s="1"/>
  <c r="E109"/>
  <c r="G109" s="1"/>
  <c r="E108"/>
  <c r="G108" s="1"/>
  <c r="K108" s="1"/>
  <c r="E107"/>
  <c r="G107" s="1"/>
  <c r="E106"/>
  <c r="E105"/>
  <c r="G105" s="1"/>
  <c r="E104"/>
  <c r="G104" s="1"/>
  <c r="K104" s="1"/>
  <c r="E103"/>
  <c r="G103" s="1"/>
  <c r="E102"/>
  <c r="G102" s="1"/>
  <c r="E101"/>
  <c r="G101" s="1"/>
  <c r="E100"/>
  <c r="G100" s="1"/>
  <c r="K100" s="1"/>
  <c r="E99"/>
  <c r="G99" s="1"/>
  <c r="E98"/>
  <c r="G98" s="1"/>
  <c r="E97"/>
  <c r="G97" s="1"/>
  <c r="E96"/>
  <c r="G96" s="1"/>
  <c r="K96" s="1"/>
  <c r="E95"/>
  <c r="G95" s="1"/>
  <c r="E94"/>
  <c r="E93"/>
  <c r="G93" s="1"/>
  <c r="E92"/>
  <c r="G92" s="1"/>
  <c r="K92" s="1"/>
  <c r="E91"/>
  <c r="G91" s="1"/>
  <c r="E90"/>
  <c r="G90" s="1"/>
  <c r="E89"/>
  <c r="G89" s="1"/>
  <c r="E88"/>
  <c r="G88" s="1"/>
  <c r="K88" s="1"/>
  <c r="E87"/>
  <c r="G87" s="1"/>
  <c r="E86"/>
  <c r="G86" s="1"/>
  <c r="E85"/>
  <c r="G85" s="1"/>
  <c r="E84"/>
  <c r="E83"/>
  <c r="G83" s="1"/>
  <c r="E82"/>
  <c r="E81"/>
  <c r="G81" s="1"/>
  <c r="E80"/>
  <c r="E79"/>
  <c r="E78"/>
  <c r="G78" s="1"/>
  <c r="E77"/>
  <c r="G77" s="1"/>
  <c r="E76"/>
  <c r="E75"/>
  <c r="E74"/>
  <c r="E73"/>
  <c r="G73" s="1"/>
  <c r="E72"/>
  <c r="E71"/>
  <c r="G71" s="1"/>
  <c r="E70"/>
  <c r="G70" s="1"/>
  <c r="E69"/>
  <c r="G69" s="1"/>
  <c r="E68"/>
  <c r="E67"/>
  <c r="E66"/>
  <c r="G66" s="1"/>
  <c r="K66" s="1"/>
  <c r="L66" s="1"/>
  <c r="E65"/>
  <c r="G65" s="1"/>
  <c r="E64"/>
  <c r="G64" s="1"/>
  <c r="K64" s="1"/>
  <c r="E63"/>
  <c r="E62"/>
  <c r="G62" s="1"/>
  <c r="E61"/>
  <c r="G61" s="1"/>
  <c r="E60"/>
  <c r="G60" s="1"/>
  <c r="K60" s="1"/>
  <c r="E59"/>
  <c r="G59" s="1"/>
  <c r="E58"/>
  <c r="G58" s="1"/>
  <c r="E57"/>
  <c r="G57" s="1"/>
  <c r="E56"/>
  <c r="G56" s="1"/>
  <c r="K56" s="1"/>
  <c r="E55"/>
  <c r="G55" s="1"/>
  <c r="E54"/>
  <c r="E53"/>
  <c r="G53" s="1"/>
  <c r="E52"/>
  <c r="G52" s="1"/>
  <c r="K52" s="1"/>
  <c r="E51"/>
  <c r="G51" s="1"/>
  <c r="E50"/>
  <c r="G50" s="1"/>
  <c r="E49"/>
  <c r="G49" s="1"/>
  <c r="E48"/>
  <c r="G48" s="1"/>
  <c r="K48" s="1"/>
  <c r="E47"/>
  <c r="G47" s="1"/>
  <c r="E46"/>
  <c r="G46" s="1"/>
  <c r="E45"/>
  <c r="G45" s="1"/>
  <c r="E44"/>
  <c r="G44" s="1"/>
  <c r="K44" s="1"/>
  <c r="E43"/>
  <c r="G43" s="1"/>
  <c r="E42"/>
  <c r="G42" s="1"/>
  <c r="E41"/>
  <c r="G41" s="1"/>
  <c r="E40"/>
  <c r="E39"/>
  <c r="E38"/>
  <c r="G38" s="1"/>
  <c r="E37"/>
  <c r="G37" s="1"/>
  <c r="E36"/>
  <c r="E35"/>
  <c r="E34"/>
  <c r="G34" s="1"/>
  <c r="E33"/>
  <c r="G33" s="1"/>
  <c r="E32"/>
  <c r="E31"/>
  <c r="E30"/>
  <c r="G30" s="1"/>
  <c r="E29"/>
  <c r="G29" s="1"/>
  <c r="E28"/>
  <c r="E27"/>
  <c r="E26"/>
  <c r="G26" s="1"/>
  <c r="E25"/>
  <c r="G25" s="1"/>
  <c r="E24"/>
  <c r="G24" s="1"/>
  <c r="K24" s="1"/>
  <c r="E23"/>
  <c r="E22"/>
  <c r="G22" s="1"/>
  <c r="E21"/>
  <c r="G21" s="1"/>
  <c r="E20"/>
  <c r="G20" s="1"/>
  <c r="K20" s="1"/>
  <c r="E19"/>
  <c r="G19" s="1"/>
  <c r="E18"/>
  <c r="G18" s="1"/>
  <c r="E17"/>
  <c r="G17" s="1"/>
  <c r="E16"/>
  <c r="E15"/>
  <c r="E14"/>
  <c r="G14" s="1"/>
  <c r="E13"/>
  <c r="G13" s="1"/>
  <c r="E12"/>
  <c r="E11"/>
  <c r="G11" s="1"/>
  <c r="E10"/>
  <c r="BH97" i="37" l="1"/>
  <c r="BH29" i="21"/>
  <c r="K29" i="19"/>
  <c r="BL59" i="37"/>
  <c r="BL44" i="21"/>
  <c r="BL42" i="37"/>
  <c r="BL112" i="21"/>
  <c r="BL63" i="37"/>
  <c r="BL104" i="21"/>
  <c r="BL110" i="37"/>
  <c r="BL96" i="21"/>
  <c r="L88" i="19"/>
  <c r="BL74" i="37"/>
  <c r="BL88" i="21"/>
  <c r="BL30" i="37"/>
  <c r="BL64" i="21"/>
  <c r="L64" i="19"/>
  <c r="BH125" i="37"/>
  <c r="BH33" i="21"/>
  <c r="K33" i="19"/>
  <c r="BL56" i="37"/>
  <c r="BL20" i="21"/>
  <c r="BH86" i="37"/>
  <c r="BH55" i="21"/>
  <c r="K55" i="19"/>
  <c r="BM90" i="37"/>
  <c r="BM66" i="21"/>
  <c r="BH122" i="37"/>
  <c r="BH25" i="21"/>
  <c r="K25" i="19"/>
  <c r="BH115" i="37"/>
  <c r="BH37" i="21"/>
  <c r="K37" i="19"/>
  <c r="BH76" i="37"/>
  <c r="BH61" i="21"/>
  <c r="K61" i="19"/>
  <c r="BL52" i="37"/>
  <c r="BL60" i="21"/>
  <c r="L60" i="19"/>
  <c r="BL100" i="37"/>
  <c r="BL52" i="21"/>
  <c r="BH105" i="37"/>
  <c r="BH11" i="21"/>
  <c r="K11" i="19"/>
  <c r="BH124" i="37"/>
  <c r="BH19" i="21"/>
  <c r="K19" i="19"/>
  <c r="BH21" i="37"/>
  <c r="BH43" i="21"/>
  <c r="K43" i="19"/>
  <c r="L43" s="1"/>
  <c r="BH89" i="37"/>
  <c r="BH47" i="21"/>
  <c r="K47" i="19"/>
  <c r="BH55" i="37"/>
  <c r="BH51" i="21"/>
  <c r="K51" i="19"/>
  <c r="BH94" i="37"/>
  <c r="BH59" i="21"/>
  <c r="K59" i="19"/>
  <c r="BH65" i="37"/>
  <c r="BH71" i="21"/>
  <c r="K71" i="19"/>
  <c r="L71" s="1"/>
  <c r="BH77" i="37"/>
  <c r="BH83" i="21"/>
  <c r="K83" i="19"/>
  <c r="BH82" i="37"/>
  <c r="BH87" i="21"/>
  <c r="K87" i="19"/>
  <c r="BH111" i="37"/>
  <c r="BH91" i="21"/>
  <c r="K91" i="19"/>
  <c r="BH93" i="37"/>
  <c r="BH95" i="21"/>
  <c r="K95" i="19"/>
  <c r="BH66" i="37"/>
  <c r="BH99" i="21"/>
  <c r="K99" i="19"/>
  <c r="BH64" i="37"/>
  <c r="BH103" i="21"/>
  <c r="K103" i="19"/>
  <c r="BH14" i="37"/>
  <c r="BH107" i="21"/>
  <c r="K107" i="19"/>
  <c r="BH116" i="37"/>
  <c r="BH111" i="21"/>
  <c r="K111" i="19"/>
  <c r="L121"/>
  <c r="BL10" i="37"/>
  <c r="BL121" i="21"/>
  <c r="BL88" i="37"/>
  <c r="BL56" i="21"/>
  <c r="BL41" i="37"/>
  <c r="BL48" i="21"/>
  <c r="BL13" i="37"/>
  <c r="BL24" i="21"/>
  <c r="L24" i="19"/>
  <c r="BH34" i="37"/>
  <c r="BH14" i="21"/>
  <c r="K14" i="19"/>
  <c r="BH20" i="37"/>
  <c r="BH18" i="21"/>
  <c r="K18" i="19"/>
  <c r="BH24" i="37"/>
  <c r="BH22" i="21"/>
  <c r="K22" i="19"/>
  <c r="BH50" i="37"/>
  <c r="BH26" i="21"/>
  <c r="K26" i="19"/>
  <c r="BH35" i="37"/>
  <c r="BH30" i="21"/>
  <c r="K30" i="19"/>
  <c r="BH112" i="37"/>
  <c r="BH34" i="21"/>
  <c r="K34" i="19"/>
  <c r="L34" s="1"/>
  <c r="BH84" i="37"/>
  <c r="BH38" i="21"/>
  <c r="K38" i="19"/>
  <c r="BH45" i="37"/>
  <c r="BH42" i="21"/>
  <c r="K42" i="19"/>
  <c r="BH17" i="37"/>
  <c r="BH46" i="21"/>
  <c r="K46" i="19"/>
  <c r="BH123" i="37"/>
  <c r="BH50" i="21"/>
  <c r="K50" i="19"/>
  <c r="BH61" i="37"/>
  <c r="BH58" i="21"/>
  <c r="K58" i="19"/>
  <c r="BH53" i="37"/>
  <c r="BH62" i="21"/>
  <c r="K62" i="19"/>
  <c r="BH103" i="37"/>
  <c r="BH70" i="21"/>
  <c r="K70" i="19"/>
  <c r="BH102" i="37"/>
  <c r="BH78" i="21"/>
  <c r="K78" i="19"/>
  <c r="L78" s="1"/>
  <c r="BH96" i="37"/>
  <c r="BH86" i="21"/>
  <c r="K86" i="19"/>
  <c r="BH32" i="37"/>
  <c r="BH90" i="21"/>
  <c r="K90" i="19"/>
  <c r="BH98" i="37"/>
  <c r="BH98" i="21"/>
  <c r="K98" i="19"/>
  <c r="BH114" i="37"/>
  <c r="BH102" i="21"/>
  <c r="K102" i="19"/>
  <c r="L102" s="1"/>
  <c r="BH31" i="37"/>
  <c r="BH110" i="21"/>
  <c r="K110" i="19"/>
  <c r="BH71" i="37"/>
  <c r="BH114" i="21"/>
  <c r="K114" i="19"/>
  <c r="BH44" i="37"/>
  <c r="BH126" i="21"/>
  <c r="K126" i="19"/>
  <c r="BL23" i="37"/>
  <c r="BL116" i="21"/>
  <c r="L116" i="19"/>
  <c r="BL12" i="37"/>
  <c r="BL108" i="21"/>
  <c r="L100" i="19"/>
  <c r="BL79" i="37"/>
  <c r="BL100" i="21"/>
  <c r="BL46" i="37"/>
  <c r="BL92" i="21"/>
  <c r="BF108" i="37"/>
  <c r="BF28" i="21"/>
  <c r="BF120" i="37"/>
  <c r="BF39" i="21"/>
  <c r="BF43" i="37"/>
  <c r="BF54" i="21"/>
  <c r="BF15" i="37"/>
  <c r="BF67" i="21"/>
  <c r="BF37" i="37"/>
  <c r="BF79" i="21"/>
  <c r="BF67" i="37"/>
  <c r="BF94" i="21"/>
  <c r="BF118" i="37"/>
  <c r="BF106" i="21"/>
  <c r="BF57" i="37"/>
  <c r="BF130" i="21"/>
  <c r="BH33" i="37"/>
  <c r="BH125" i="21"/>
  <c r="BH129" i="37"/>
  <c r="BH113" i="21"/>
  <c r="BH22" i="37"/>
  <c r="BH105" i="21"/>
  <c r="BH106" i="37"/>
  <c r="BH97" i="21"/>
  <c r="BH51" i="37"/>
  <c r="BH89" i="21"/>
  <c r="BH69" i="37"/>
  <c r="BH77" i="21"/>
  <c r="BH18" i="37"/>
  <c r="BH69" i="21"/>
  <c r="BH28" i="37"/>
  <c r="BH53" i="21"/>
  <c r="BH58" i="37"/>
  <c r="BH45" i="21"/>
  <c r="BH62" i="37"/>
  <c r="BH17" i="21"/>
  <c r="BH54" i="37"/>
  <c r="BH13" i="21"/>
  <c r="AO27" i="37"/>
  <c r="AO65" i="21"/>
  <c r="AO20" i="37"/>
  <c r="AO18" i="21"/>
  <c r="AO62" i="37"/>
  <c r="AO17" i="21"/>
  <c r="AO50" i="37"/>
  <c r="AO26" i="21"/>
  <c r="BF121" i="37"/>
  <c r="BF10" i="21"/>
  <c r="BF36" i="37"/>
  <c r="BF21" i="21"/>
  <c r="BF80" i="37"/>
  <c r="BF27" i="21"/>
  <c r="BF75" i="37"/>
  <c r="BF35" i="21"/>
  <c r="BF58" i="37"/>
  <c r="BF45" i="21"/>
  <c r="BF28" i="37"/>
  <c r="BF53" i="21"/>
  <c r="BF30" i="37"/>
  <c r="BF64" i="21"/>
  <c r="BF47" i="37"/>
  <c r="BF74" i="21"/>
  <c r="BF49" i="37"/>
  <c r="BF82" i="21"/>
  <c r="BF51" i="37"/>
  <c r="BF89" i="21"/>
  <c r="BF19" i="37"/>
  <c r="BF101" i="21"/>
  <c r="BF129" i="37"/>
  <c r="BF113" i="21"/>
  <c r="BF73" i="37"/>
  <c r="BF119" i="21"/>
  <c r="BF72" i="37"/>
  <c r="BF123" i="21"/>
  <c r="BH68" i="37"/>
  <c r="BH122" i="21"/>
  <c r="BH91" i="37"/>
  <c r="BH118" i="21"/>
  <c r="BH90" i="37"/>
  <c r="BH66" i="21"/>
  <c r="AO10" i="37"/>
  <c r="AO121" i="21"/>
  <c r="AO80" i="37"/>
  <c r="AO27" i="21"/>
  <c r="AO14" i="37"/>
  <c r="AO107" i="21"/>
  <c r="G130" i="19"/>
  <c r="G106"/>
  <c r="G94"/>
  <c r="G82"/>
  <c r="G74"/>
  <c r="G54"/>
  <c r="BF92" i="37"/>
  <c r="BF15" i="21"/>
  <c r="BF24" i="37"/>
  <c r="BF22" i="21"/>
  <c r="BF130" i="37"/>
  <c r="BF32" i="21"/>
  <c r="L46" i="19"/>
  <c r="BF17" i="37"/>
  <c r="BF46" i="21"/>
  <c r="BF61" i="37"/>
  <c r="BF58" i="21"/>
  <c r="BF95" i="37"/>
  <c r="BF75" i="21"/>
  <c r="BF96" i="37"/>
  <c r="BF86" i="21"/>
  <c r="L90" i="19"/>
  <c r="BF32" i="37"/>
  <c r="BF90" i="21"/>
  <c r="BF114" i="37"/>
  <c r="BF102" i="21"/>
  <c r="BF31" i="37"/>
  <c r="BF110" i="21"/>
  <c r="BF127" i="37"/>
  <c r="BF120" i="21"/>
  <c r="BF83" i="37"/>
  <c r="BF127" i="21"/>
  <c r="BH40" i="37"/>
  <c r="BH129" i="21"/>
  <c r="BH29" i="37"/>
  <c r="BH117" i="21"/>
  <c r="BH107" i="37"/>
  <c r="BH109" i="21"/>
  <c r="BH19" i="37"/>
  <c r="BH101" i="21"/>
  <c r="BH113" i="37"/>
  <c r="BH93" i="21"/>
  <c r="BH48" i="37"/>
  <c r="BH85" i="21"/>
  <c r="BH11" i="37"/>
  <c r="BH81" i="21"/>
  <c r="BH38" i="37"/>
  <c r="BH73" i="21"/>
  <c r="BH27" i="37"/>
  <c r="BH65" i="21"/>
  <c r="BH85" i="37"/>
  <c r="BH57" i="21"/>
  <c r="BH99" i="37"/>
  <c r="BH49" i="21"/>
  <c r="BH128" i="37"/>
  <c r="BH41" i="21"/>
  <c r="BH36" i="37"/>
  <c r="BH21" i="21"/>
  <c r="AO51" i="37"/>
  <c r="AO89" i="21"/>
  <c r="AO107" i="37"/>
  <c r="AO109" i="21"/>
  <c r="AO118" i="37"/>
  <c r="AO106" i="21"/>
  <c r="AO116" i="37"/>
  <c r="AO111" i="21"/>
  <c r="L14" i="19"/>
  <c r="BF34" i="37"/>
  <c r="BF14" i="21"/>
  <c r="BF13" i="37"/>
  <c r="BF24" i="21"/>
  <c r="BF25" i="37"/>
  <c r="BF31" i="21"/>
  <c r="BF128" i="37"/>
  <c r="BF41" i="21"/>
  <c r="BF99" i="37"/>
  <c r="BF49" i="21"/>
  <c r="BF85" i="37"/>
  <c r="BF57" i="21"/>
  <c r="L70" i="19"/>
  <c r="BF103" i="37"/>
  <c r="BF70" i="21"/>
  <c r="BF102" i="37"/>
  <c r="BF78" i="21"/>
  <c r="BF48" i="37"/>
  <c r="BF85" i="21"/>
  <c r="BF113" i="37"/>
  <c r="BF93" i="21"/>
  <c r="BF106" i="37"/>
  <c r="BF97" i="21"/>
  <c r="BF22" i="37"/>
  <c r="BF105" i="21"/>
  <c r="BF107" i="37"/>
  <c r="BF109" i="21"/>
  <c r="BF23" i="37"/>
  <c r="BF116" i="21"/>
  <c r="L126" i="19"/>
  <c r="BF44" i="37"/>
  <c r="BF126" i="21"/>
  <c r="BF54" i="37"/>
  <c r="BF13" i="21"/>
  <c r="BF62" i="37"/>
  <c r="BF17" i="21"/>
  <c r="L20" i="19"/>
  <c r="BF56" i="37"/>
  <c r="BF20" i="21"/>
  <c r="BF87" i="37"/>
  <c r="BF23" i="21"/>
  <c r="L26" i="19"/>
  <c r="BF50" i="37"/>
  <c r="BF26" i="21"/>
  <c r="L30" i="19"/>
  <c r="BF35" i="37"/>
  <c r="BF30" i="21"/>
  <c r="BF112" i="37"/>
  <c r="BF34" i="21"/>
  <c r="BF84" i="37"/>
  <c r="BF38" i="21"/>
  <c r="L44" i="19"/>
  <c r="BF59" i="37"/>
  <c r="BF44" i="21"/>
  <c r="L48" i="19"/>
  <c r="BF41" i="37"/>
  <c r="BF48" i="21"/>
  <c r="L52" i="19"/>
  <c r="BF100" i="37"/>
  <c r="BF52" i="21"/>
  <c r="L56" i="19"/>
  <c r="BF88" i="37"/>
  <c r="BF56" i="21"/>
  <c r="BF52" i="37"/>
  <c r="BF60" i="21"/>
  <c r="BF104" i="37"/>
  <c r="BF63" i="21"/>
  <c r="BF90" i="37"/>
  <c r="BF66" i="21"/>
  <c r="BF18" i="37"/>
  <c r="BF69" i="21"/>
  <c r="BF38" i="37"/>
  <c r="BF73" i="21"/>
  <c r="BF69" i="37"/>
  <c r="BF77" i="21"/>
  <c r="BF11" i="37"/>
  <c r="BF81" i="21"/>
  <c r="BF74" i="37"/>
  <c r="BF88" i="21"/>
  <c r="BF46" i="37"/>
  <c r="BF92" i="21"/>
  <c r="BF110" i="37"/>
  <c r="BF96" i="21"/>
  <c r="BF79" i="37"/>
  <c r="BF100" i="21"/>
  <c r="BF63" i="37"/>
  <c r="BF104" i="21"/>
  <c r="BF12" i="37"/>
  <c r="BF108" i="21"/>
  <c r="BF42" i="37"/>
  <c r="BF112" i="21"/>
  <c r="BF60" i="37"/>
  <c r="BF115" i="21"/>
  <c r="L118" i="19"/>
  <c r="BF91" i="37"/>
  <c r="BF118" i="21"/>
  <c r="L122" i="19"/>
  <c r="BF68" i="37"/>
  <c r="BF122" i="21"/>
  <c r="BF40" i="37"/>
  <c r="BF129" i="21"/>
  <c r="AO73" i="37"/>
  <c r="AO119" i="21"/>
  <c r="AO94" i="37"/>
  <c r="AO59" i="21"/>
  <c r="AO17" i="37"/>
  <c r="AO46" i="21"/>
  <c r="AO104" i="37"/>
  <c r="AO63" i="21"/>
  <c r="AO52" i="37"/>
  <c r="AO60" i="21"/>
  <c r="AO47" i="37"/>
  <c r="AO74" i="21"/>
  <c r="G10" i="19"/>
  <c r="G127"/>
  <c r="G123"/>
  <c r="G119"/>
  <c r="G115"/>
  <c r="G79"/>
  <c r="G75"/>
  <c r="G67"/>
  <c r="G63"/>
  <c r="G39"/>
  <c r="G35"/>
  <c r="G31"/>
  <c r="G27"/>
  <c r="G23"/>
  <c r="G15"/>
  <c r="K129"/>
  <c r="K125"/>
  <c r="K117"/>
  <c r="K113"/>
  <c r="K109"/>
  <c r="K105"/>
  <c r="L105" s="1"/>
  <c r="K101"/>
  <c r="K97"/>
  <c r="L97" s="1"/>
  <c r="K93"/>
  <c r="K89"/>
  <c r="L89" s="1"/>
  <c r="K85"/>
  <c r="K81"/>
  <c r="L81" s="1"/>
  <c r="K77"/>
  <c r="K73"/>
  <c r="K69"/>
  <c r="L69" s="1"/>
  <c r="K65"/>
  <c r="L65" s="1"/>
  <c r="K57"/>
  <c r="K53"/>
  <c r="K49"/>
  <c r="L49" s="1"/>
  <c r="K45"/>
  <c r="L45" s="1"/>
  <c r="K41"/>
  <c r="L41" s="1"/>
  <c r="K21"/>
  <c r="K17"/>
  <c r="K13"/>
  <c r="L11"/>
  <c r="BF105" i="37"/>
  <c r="BF11" i="21"/>
  <c r="L18" i="19"/>
  <c r="BF20" i="37"/>
  <c r="BF18" i="21"/>
  <c r="BF81" i="37"/>
  <c r="BF36" i="21"/>
  <c r="L42" i="19"/>
  <c r="BF45" i="37"/>
  <c r="BF42" i="21"/>
  <c r="L50" i="19"/>
  <c r="BF123" i="37"/>
  <c r="BF50" i="21"/>
  <c r="L61" i="19"/>
  <c r="BF76" i="37"/>
  <c r="BF61" i="21"/>
  <c r="BF65" i="37"/>
  <c r="BF71" i="21"/>
  <c r="BF77" i="37"/>
  <c r="BF83" i="21"/>
  <c r="L98" i="19"/>
  <c r="BF98" i="37"/>
  <c r="BF98" i="21"/>
  <c r="BF70" i="37"/>
  <c r="BF124" i="21"/>
  <c r="BH10" i="37"/>
  <c r="BH121" i="21"/>
  <c r="BF117" i="37"/>
  <c r="BF12" i="21"/>
  <c r="BF119" i="37"/>
  <c r="BF16" i="21"/>
  <c r="L19" i="19"/>
  <c r="BF124" i="37"/>
  <c r="BF19" i="21"/>
  <c r="L25" i="19"/>
  <c r="BF122" i="37"/>
  <c r="BF25" i="21"/>
  <c r="L29" i="19"/>
  <c r="BF97" i="37"/>
  <c r="BF29" i="21"/>
  <c r="L33" i="19"/>
  <c r="BF125" i="37"/>
  <c r="BF33" i="21"/>
  <c r="BF115" i="37"/>
  <c r="BF37" i="21"/>
  <c r="BF109" i="37"/>
  <c r="BF40" i="21"/>
  <c r="BF21" i="37"/>
  <c r="BF43" i="21"/>
  <c r="BF89" i="37"/>
  <c r="BF47" i="21"/>
  <c r="L51" i="19"/>
  <c r="BF55" i="37"/>
  <c r="BF51" i="21"/>
  <c r="BF86" i="37"/>
  <c r="BF55" i="21"/>
  <c r="L59" i="19"/>
  <c r="BF94" i="37"/>
  <c r="BF59" i="21"/>
  <c r="L62" i="19"/>
  <c r="BF53" i="37"/>
  <c r="BF62" i="21"/>
  <c r="BF27" i="37"/>
  <c r="BF65" i="21"/>
  <c r="BF16" i="37"/>
  <c r="BF68" i="21"/>
  <c r="BF26" i="37"/>
  <c r="BF72" i="21"/>
  <c r="BF126" i="37"/>
  <c r="BF76" i="21"/>
  <c r="BF101" i="37"/>
  <c r="BF80" i="21"/>
  <c r="BF78" i="37"/>
  <c r="BF84" i="21"/>
  <c r="L87" i="19"/>
  <c r="BF82" i="37"/>
  <c r="BF87" i="21"/>
  <c r="L91" i="19"/>
  <c r="BF111" i="37"/>
  <c r="BF91" i="21"/>
  <c r="L95" i="19"/>
  <c r="BF93" i="37"/>
  <c r="BF95" i="21"/>
  <c r="BF66" i="37"/>
  <c r="BF99" i="21"/>
  <c r="L103" i="19"/>
  <c r="BF64" i="37"/>
  <c r="BF103" i="21"/>
  <c r="L107" i="19"/>
  <c r="BF14" i="37"/>
  <c r="BF107" i="21"/>
  <c r="L111" i="19"/>
  <c r="BF116" i="37"/>
  <c r="BF111" i="21"/>
  <c r="L114" i="19"/>
  <c r="BF71" i="37"/>
  <c r="BF114" i="21"/>
  <c r="BF29" i="37"/>
  <c r="BF117" i="21"/>
  <c r="BF10" i="37"/>
  <c r="BF121" i="21"/>
  <c r="BF33" i="37"/>
  <c r="BF125" i="21"/>
  <c r="BF39" i="37"/>
  <c r="BF128" i="21"/>
  <c r="BH23" i="37"/>
  <c r="BH116" i="21"/>
  <c r="BH42" i="37"/>
  <c r="BH112" i="21"/>
  <c r="BH12" i="37"/>
  <c r="BH108" i="21"/>
  <c r="BH63" i="37"/>
  <c r="BH104" i="21"/>
  <c r="BH79" i="37"/>
  <c r="BH100" i="21"/>
  <c r="BH110" i="37"/>
  <c r="BH96" i="21"/>
  <c r="BH46" i="37"/>
  <c r="BH92" i="21"/>
  <c r="BH74" i="37"/>
  <c r="BH88" i="21"/>
  <c r="BH30" i="37"/>
  <c r="BH64" i="21"/>
  <c r="BH52" i="37"/>
  <c r="BH60" i="21"/>
  <c r="BH88" i="37"/>
  <c r="BH56" i="21"/>
  <c r="BH100" i="37"/>
  <c r="BH52" i="21"/>
  <c r="BH41" i="37"/>
  <c r="BH48" i="21"/>
  <c r="BH59" i="37"/>
  <c r="BH44" i="21"/>
  <c r="BH13" i="37"/>
  <c r="BH24" i="21"/>
  <c r="BH56" i="37"/>
  <c r="BH20" i="21"/>
  <c r="BL68" i="37"/>
  <c r="BL122" i="21"/>
  <c r="BL91" i="37"/>
  <c r="BL118" i="21"/>
  <c r="BL90" i="37"/>
  <c r="BL66" i="21"/>
  <c r="AO114" i="37"/>
  <c r="AO102" i="21"/>
  <c r="AO72" i="37"/>
  <c r="AO123" i="21"/>
  <c r="AO112" i="37"/>
  <c r="AO34" i="21"/>
  <c r="AO26" i="37"/>
  <c r="AO72" i="21"/>
  <c r="AO75" i="37"/>
  <c r="AO35" i="21"/>
  <c r="AO40" i="37"/>
  <c r="AO129" i="21"/>
  <c r="AO60" i="37"/>
  <c r="AO115" i="21"/>
  <c r="AO32" i="37"/>
  <c r="AO90" i="21"/>
  <c r="AO105" i="37"/>
  <c r="AO11" i="21"/>
  <c r="AO63" i="37"/>
  <c r="AO104" i="21"/>
  <c r="G128" i="19"/>
  <c r="G124"/>
  <c r="G120"/>
  <c r="G84"/>
  <c r="G80"/>
  <c r="G76"/>
  <c r="G72"/>
  <c r="G68"/>
  <c r="G40"/>
  <c r="G36"/>
  <c r="G32"/>
  <c r="G28"/>
  <c r="G16"/>
  <c r="G12"/>
  <c r="H131" i="20"/>
  <c r="L85" i="19"/>
  <c r="L92"/>
  <c r="L96"/>
  <c r="L117"/>
  <c r="L104"/>
  <c r="L108"/>
  <c r="L112"/>
  <c r="E131"/>
  <c r="BM58" i="37" l="1"/>
  <c r="BM45" i="21"/>
  <c r="BM106" i="37"/>
  <c r="BM97" i="21"/>
  <c r="BM128" i="37"/>
  <c r="BM41" i="21"/>
  <c r="BM29" i="37"/>
  <c r="BM117" i="21"/>
  <c r="BH126" i="37"/>
  <c r="BH76" i="21"/>
  <c r="K76" i="19"/>
  <c r="BM111" i="37"/>
  <c r="BM91" i="21"/>
  <c r="BM27" i="37"/>
  <c r="BM65" i="21"/>
  <c r="BM105" i="37"/>
  <c r="BM11" i="21"/>
  <c r="BL69" i="37"/>
  <c r="BL77" i="21"/>
  <c r="BL113" i="37"/>
  <c r="BL93" i="21"/>
  <c r="BH25" i="37"/>
  <c r="BH31" i="21"/>
  <c r="K31" i="19"/>
  <c r="BH15" i="37"/>
  <c r="BH67" i="21"/>
  <c r="K67" i="19"/>
  <c r="BM112" i="37"/>
  <c r="BM34" i="21"/>
  <c r="BM44" i="37"/>
  <c r="BM126" i="21"/>
  <c r="BM99" i="37"/>
  <c r="BM49" i="21"/>
  <c r="BM32" i="37"/>
  <c r="BM90" i="21"/>
  <c r="BH67" i="37"/>
  <c r="BH94" i="21"/>
  <c r="K94" i="19"/>
  <c r="BL96" i="37"/>
  <c r="BL86" i="21"/>
  <c r="BL61" i="37"/>
  <c r="BL58" i="21"/>
  <c r="BL24" i="37"/>
  <c r="BL22" i="21"/>
  <c r="L22" i="19"/>
  <c r="BL66" i="37"/>
  <c r="BL99" i="21"/>
  <c r="BL77" i="37"/>
  <c r="BL83" i="21"/>
  <c r="BL89" i="37"/>
  <c r="BL47" i="21"/>
  <c r="BL115" i="37"/>
  <c r="BL37" i="21"/>
  <c r="BL86" i="37"/>
  <c r="BL55" i="21"/>
  <c r="BM30" i="37"/>
  <c r="BM64" i="21"/>
  <c r="BH130" i="37"/>
  <c r="BH32" i="21"/>
  <c r="K32" i="19"/>
  <c r="BH26" i="37"/>
  <c r="BH72" i="21"/>
  <c r="K72" i="19"/>
  <c r="BH127" i="37"/>
  <c r="BH120" i="21"/>
  <c r="K120" i="19"/>
  <c r="BM64" i="37"/>
  <c r="BM103" i="21"/>
  <c r="BM82" i="37"/>
  <c r="BM87" i="21"/>
  <c r="BM53" i="37"/>
  <c r="BM62" i="21"/>
  <c r="BM124" i="37"/>
  <c r="BM19" i="21"/>
  <c r="BM45" i="37"/>
  <c r="BM42" i="21"/>
  <c r="BL36" i="37"/>
  <c r="BL21" i="21"/>
  <c r="BL28" i="37"/>
  <c r="BL53" i="21"/>
  <c r="BL38" i="37"/>
  <c r="BL73" i="21"/>
  <c r="BL51" i="37"/>
  <c r="BL89" i="21"/>
  <c r="BL22" i="37"/>
  <c r="BL105" i="21"/>
  <c r="BL33" i="37"/>
  <c r="BL125" i="21"/>
  <c r="L125" i="19"/>
  <c r="BH80" i="37"/>
  <c r="BH27" i="21"/>
  <c r="K27" i="19"/>
  <c r="BH104" i="37"/>
  <c r="BH63" i="21"/>
  <c r="K63" i="19"/>
  <c r="BH60" i="37"/>
  <c r="BH115" i="21"/>
  <c r="K115" i="19"/>
  <c r="BH121" i="37"/>
  <c r="BH10" i="21"/>
  <c r="K10" i="19"/>
  <c r="BM91" i="37"/>
  <c r="BM118" i="21"/>
  <c r="BM11" i="37"/>
  <c r="BM81" i="21"/>
  <c r="BM59" i="37"/>
  <c r="BM44" i="21"/>
  <c r="BM35" i="37"/>
  <c r="BM30" i="21"/>
  <c r="BM102" i="37"/>
  <c r="BM78" i="21"/>
  <c r="BM34" i="37"/>
  <c r="BM14" i="21"/>
  <c r="BH49" i="37"/>
  <c r="BH82" i="21"/>
  <c r="K82" i="19"/>
  <c r="BM23" i="37"/>
  <c r="BM116" i="21"/>
  <c r="BL114" i="37"/>
  <c r="BL102" i="21"/>
  <c r="BL102" i="37"/>
  <c r="BL78" i="21"/>
  <c r="BL123" i="37"/>
  <c r="BL50" i="21"/>
  <c r="BL112" i="37"/>
  <c r="BL34" i="21"/>
  <c r="BL20" i="37"/>
  <c r="BL18" i="21"/>
  <c r="BL116" i="37"/>
  <c r="BL111" i="21"/>
  <c r="BL93" i="37"/>
  <c r="BL95" i="21"/>
  <c r="BL65" i="37"/>
  <c r="BL71" i="21"/>
  <c r="BL21" i="37"/>
  <c r="BL43" i="21"/>
  <c r="BL122" i="37"/>
  <c r="BL25" i="21"/>
  <c r="L47" i="19"/>
  <c r="L37"/>
  <c r="L83"/>
  <c r="L86"/>
  <c r="L53"/>
  <c r="L21"/>
  <c r="BM12" i="37"/>
  <c r="BM108" i="21"/>
  <c r="BM122" i="37"/>
  <c r="BM25" i="21"/>
  <c r="BM98" i="37"/>
  <c r="BM98" i="21"/>
  <c r="BL128" i="37"/>
  <c r="BL41" i="21"/>
  <c r="BL40" i="37"/>
  <c r="BL129" i="21"/>
  <c r="L129" i="19"/>
  <c r="BM18" i="37"/>
  <c r="BM69" i="21"/>
  <c r="BM22" i="37"/>
  <c r="BM105" i="21"/>
  <c r="BM17" i="37"/>
  <c r="BM46" i="21"/>
  <c r="BM79" i="37"/>
  <c r="BM100" i="21"/>
  <c r="BL31" i="37"/>
  <c r="BL110" i="21"/>
  <c r="BL84" i="37"/>
  <c r="BL38" i="21"/>
  <c r="L38" i="19"/>
  <c r="BM48" i="37"/>
  <c r="BM85" i="21"/>
  <c r="BH108" i="37"/>
  <c r="BH28" i="21"/>
  <c r="K28" i="19"/>
  <c r="BH16" i="37"/>
  <c r="BH68" i="21"/>
  <c r="K68" i="19"/>
  <c r="BH78" i="37"/>
  <c r="BH84" i="21"/>
  <c r="K84" i="19"/>
  <c r="BM71" i="37"/>
  <c r="BM114" i="21"/>
  <c r="BM94" i="37"/>
  <c r="BM59" i="21"/>
  <c r="BM21" i="37"/>
  <c r="BM43" i="21"/>
  <c r="BM125" i="37"/>
  <c r="BM33" i="21"/>
  <c r="BM65" i="37"/>
  <c r="BM71" i="21"/>
  <c r="BL62" i="37"/>
  <c r="BL17" i="21"/>
  <c r="L17" i="19"/>
  <c r="BL99" i="37"/>
  <c r="BL49" i="21"/>
  <c r="BL18" i="37"/>
  <c r="BL69" i="21"/>
  <c r="BL48" i="37"/>
  <c r="BL85" i="21"/>
  <c r="BL19" i="37"/>
  <c r="BL101" i="21"/>
  <c r="BL29" i="37"/>
  <c r="BL117" i="21"/>
  <c r="BH87" i="37"/>
  <c r="BH23" i="21"/>
  <c r="K23" i="19"/>
  <c r="BH120" i="37"/>
  <c r="BH39" i="21"/>
  <c r="K39" i="19"/>
  <c r="BH37" i="37"/>
  <c r="BH79" i="21"/>
  <c r="K79" i="19"/>
  <c r="BH83" i="37"/>
  <c r="BH127" i="21"/>
  <c r="K127" i="19"/>
  <c r="BM88" i="37"/>
  <c r="BM56" i="21"/>
  <c r="BM50" i="37"/>
  <c r="BM26" i="21"/>
  <c r="BM103" i="37"/>
  <c r="BM70" i="21"/>
  <c r="BH47" i="37"/>
  <c r="BH74" i="21"/>
  <c r="K74" i="19"/>
  <c r="BH57" i="37"/>
  <c r="BH130" i="21"/>
  <c r="K130" i="19"/>
  <c r="BL44" i="37"/>
  <c r="BL126" i="21"/>
  <c r="BL98" i="37"/>
  <c r="BL98" i="21"/>
  <c r="BL103" i="37"/>
  <c r="BL70" i="21"/>
  <c r="BL17" i="37"/>
  <c r="BL46" i="21"/>
  <c r="BL35" i="37"/>
  <c r="BL30" i="21"/>
  <c r="BL34" i="37"/>
  <c r="BL14" i="21"/>
  <c r="BM10" i="37"/>
  <c r="BM121" i="21"/>
  <c r="BL14" i="37"/>
  <c r="BL107" i="21"/>
  <c r="BL111" i="37"/>
  <c r="BL91" i="21"/>
  <c r="BL94" i="37"/>
  <c r="BL59" i="21"/>
  <c r="BL124" i="37"/>
  <c r="BL19" i="21"/>
  <c r="BM52" i="37"/>
  <c r="BM60" i="21"/>
  <c r="BL97" i="37"/>
  <c r="BL29" i="21"/>
  <c r="L99" i="19"/>
  <c r="L77"/>
  <c r="L93"/>
  <c r="L110"/>
  <c r="BH117" i="37"/>
  <c r="BH12" i="21"/>
  <c r="K12" i="19"/>
  <c r="BH81" i="37"/>
  <c r="BH36" i="21"/>
  <c r="K36" i="19"/>
  <c r="BH70" i="37"/>
  <c r="BH124" i="21"/>
  <c r="K124" i="19"/>
  <c r="BM14" i="37"/>
  <c r="BM107" i="21"/>
  <c r="BM55" i="37"/>
  <c r="BM51" i="21"/>
  <c r="BM123" i="37"/>
  <c r="BM50" i="21"/>
  <c r="BL85" i="37"/>
  <c r="BL57" i="21"/>
  <c r="BL107" i="37"/>
  <c r="BL109" i="21"/>
  <c r="BH73" i="37"/>
  <c r="BH119" i="21"/>
  <c r="K119" i="19"/>
  <c r="BM68" i="37"/>
  <c r="BM122" i="21"/>
  <c r="BM41" i="37"/>
  <c r="BM48" i="21"/>
  <c r="BM56" i="37"/>
  <c r="BM20" i="21"/>
  <c r="BM51" i="37"/>
  <c r="BM89" i="21"/>
  <c r="BM42" i="37"/>
  <c r="BM112" i="21"/>
  <c r="BM46" i="37"/>
  <c r="BM92" i="21"/>
  <c r="BM63" i="37"/>
  <c r="BM104" i="21"/>
  <c r="BM110" i="37"/>
  <c r="BM96" i="21"/>
  <c r="BH119" i="37"/>
  <c r="BH16" i="21"/>
  <c r="K16" i="19"/>
  <c r="BH109" i="37"/>
  <c r="BH40" i="21"/>
  <c r="K40" i="19"/>
  <c r="BH101" i="37"/>
  <c r="BH80" i="21"/>
  <c r="K80" i="19"/>
  <c r="BH39" i="37"/>
  <c r="BH128" i="21"/>
  <c r="K128" i="19"/>
  <c r="BM116" i="37"/>
  <c r="BM111" i="21"/>
  <c r="BM93" i="37"/>
  <c r="BM95" i="21"/>
  <c r="BM97" i="37"/>
  <c r="BM29" i="21"/>
  <c r="BM76" i="37"/>
  <c r="BM61" i="21"/>
  <c r="BM20" i="37"/>
  <c r="BM18" i="21"/>
  <c r="BL54" i="37"/>
  <c r="BL13" i="21"/>
  <c r="BL58" i="37"/>
  <c r="BL45" i="21"/>
  <c r="BL27" i="37"/>
  <c r="BL65" i="21"/>
  <c r="BL11" i="37"/>
  <c r="BL81" i="21"/>
  <c r="BL106" i="37"/>
  <c r="BL97" i="21"/>
  <c r="BL129" i="37"/>
  <c r="BL113" i="21"/>
  <c r="L113" i="19"/>
  <c r="BH92" i="37"/>
  <c r="BH15" i="21"/>
  <c r="K15" i="19"/>
  <c r="BH75" i="37"/>
  <c r="BH35" i="21"/>
  <c r="K35" i="19"/>
  <c r="BH95" i="37"/>
  <c r="BH75" i="21"/>
  <c r="K75" i="19"/>
  <c r="BH72" i="37"/>
  <c r="BH123" i="21"/>
  <c r="K123" i="19"/>
  <c r="BM100" i="37"/>
  <c r="BM52" i="21"/>
  <c r="BM114" i="37"/>
  <c r="BM102" i="21"/>
  <c r="BH43" i="37"/>
  <c r="BH54" i="21"/>
  <c r="K54" i="19"/>
  <c r="BH118" i="37"/>
  <c r="BH106" i="21"/>
  <c r="K106" i="19"/>
  <c r="BL71" i="37"/>
  <c r="BL114" i="21"/>
  <c r="BL32" i="37"/>
  <c r="BL90" i="21"/>
  <c r="BL53" i="37"/>
  <c r="BL62" i="21"/>
  <c r="BL45" i="37"/>
  <c r="BL42" i="21"/>
  <c r="BL50" i="37"/>
  <c r="BL26" i="21"/>
  <c r="BM13" i="37"/>
  <c r="BM24" i="21"/>
  <c r="BL64" i="37"/>
  <c r="BL103" i="21"/>
  <c r="BL82" i="37"/>
  <c r="BL87" i="21"/>
  <c r="BL55" i="37"/>
  <c r="BL51" i="21"/>
  <c r="BL105" i="37"/>
  <c r="BL11" i="21"/>
  <c r="BL76" i="37"/>
  <c r="BL61" i="21"/>
  <c r="BL125" i="37"/>
  <c r="BL33" i="21"/>
  <c r="BM74" i="37"/>
  <c r="BM88" i="21"/>
  <c r="L55" i="19"/>
  <c r="L73"/>
  <c r="L13"/>
  <c r="L109"/>
  <c r="L57"/>
  <c r="L58"/>
  <c r="L101"/>
  <c r="H130" i="17"/>
  <c r="H129"/>
  <c r="H128"/>
  <c r="H127"/>
  <c r="H126"/>
  <c r="H125"/>
  <c r="H124"/>
  <c r="H123"/>
  <c r="H122"/>
  <c r="H121"/>
  <c r="H120"/>
  <c r="H119"/>
  <c r="H118"/>
  <c r="H117"/>
  <c r="H116"/>
  <c r="H115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0"/>
  <c r="G10" i="4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4"/>
  <c r="G115"/>
  <c r="G116"/>
  <c r="G117"/>
  <c r="G118"/>
  <c r="G119"/>
  <c r="G120"/>
  <c r="G121"/>
  <c r="G122"/>
  <c r="G123"/>
  <c r="G124"/>
  <c r="G125"/>
  <c r="G126"/>
  <c r="G127"/>
  <c r="G128"/>
  <c r="G129"/>
  <c r="G9"/>
  <c r="G131" i="16"/>
  <c r="G130"/>
  <c r="G129"/>
  <c r="G128"/>
  <c r="G127"/>
  <c r="G126"/>
  <c r="G125"/>
  <c r="G124"/>
  <c r="G123"/>
  <c r="G122"/>
  <c r="G121"/>
  <c r="G120"/>
  <c r="G119"/>
  <c r="G118"/>
  <c r="G117"/>
  <c r="G116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D133" s="1"/>
  <c r="BM107" i="37" l="1"/>
  <c r="BM109" i="21"/>
  <c r="AS121" i="37"/>
  <c r="AS10" i="21"/>
  <c r="J10" i="17"/>
  <c r="AS80" i="37"/>
  <c r="AS27" i="21"/>
  <c r="J27" i="17"/>
  <c r="AS94" i="37"/>
  <c r="AS59" i="21"/>
  <c r="J59" i="17"/>
  <c r="AS127" i="37"/>
  <c r="AS120" i="21"/>
  <c r="J120" i="17"/>
  <c r="BM85" i="37"/>
  <c r="BM57" i="21"/>
  <c r="BM86" i="37"/>
  <c r="BM55" i="21"/>
  <c r="BL95" i="37"/>
  <c r="BL75" i="21"/>
  <c r="L75" i="19"/>
  <c r="BL39" i="37"/>
  <c r="BL128" i="21"/>
  <c r="L128" i="19"/>
  <c r="BL73" i="37"/>
  <c r="BL119" i="21"/>
  <c r="L119" i="19"/>
  <c r="BL81" i="37"/>
  <c r="BL36" i="21"/>
  <c r="L36" i="19"/>
  <c r="BM69" i="37"/>
  <c r="BM77" i="21"/>
  <c r="BL57" i="37"/>
  <c r="BL130" i="21"/>
  <c r="L130" i="19"/>
  <c r="BL83" i="37"/>
  <c r="BL127" i="21"/>
  <c r="L127" i="19"/>
  <c r="BM96" i="37"/>
  <c r="BM86" i="21"/>
  <c r="BL60" i="37"/>
  <c r="BL115" i="21"/>
  <c r="L115" i="19"/>
  <c r="BL127" i="37"/>
  <c r="BL120" i="21"/>
  <c r="L120" i="19"/>
  <c r="BL67" i="37"/>
  <c r="BL94" i="21"/>
  <c r="L94" i="19"/>
  <c r="AS117" i="37"/>
  <c r="AS12" i="21"/>
  <c r="J12" i="17"/>
  <c r="AS119" i="37"/>
  <c r="AS16" i="21"/>
  <c r="J16" i="17"/>
  <c r="AS56" i="37"/>
  <c r="AS20" i="21"/>
  <c r="J20" i="17"/>
  <c r="AS13" i="37"/>
  <c r="AS24" i="21"/>
  <c r="J24" i="17"/>
  <c r="AS108" i="37"/>
  <c r="AS28" i="21"/>
  <c r="J28" i="17"/>
  <c r="AS130" i="37"/>
  <c r="AS32" i="21"/>
  <c r="J32" i="17"/>
  <c r="AS81" i="37"/>
  <c r="AS36" i="21"/>
  <c r="J36" i="17"/>
  <c r="AS109" i="37"/>
  <c r="AS40" i="21"/>
  <c r="J40" i="17"/>
  <c r="AS59" i="37"/>
  <c r="AS44" i="21"/>
  <c r="J44" i="17"/>
  <c r="AS41" i="37"/>
  <c r="AS48" i="21"/>
  <c r="J48" i="17"/>
  <c r="AS100" i="37"/>
  <c r="AS52" i="21"/>
  <c r="J52" i="17"/>
  <c r="AS88" i="37"/>
  <c r="AS56" i="21"/>
  <c r="J56" i="17"/>
  <c r="AS52" i="37"/>
  <c r="AS60" i="21"/>
  <c r="J60" i="17"/>
  <c r="AS30" i="37"/>
  <c r="AS64" i="21"/>
  <c r="J64" i="17"/>
  <c r="AS16" i="37"/>
  <c r="AS68" i="21"/>
  <c r="J68" i="17"/>
  <c r="AS26" i="37"/>
  <c r="AS72" i="21"/>
  <c r="J72" i="17"/>
  <c r="AS126" i="37"/>
  <c r="AS76" i="21"/>
  <c r="J76" i="17"/>
  <c r="AS101" i="37"/>
  <c r="AS80" i="21"/>
  <c r="J80" i="17"/>
  <c r="AS78" i="37"/>
  <c r="AS84" i="21"/>
  <c r="J84" i="17"/>
  <c r="AS74" i="37"/>
  <c r="AS88" i="21"/>
  <c r="J88" i="17"/>
  <c r="AS46" i="37"/>
  <c r="AS92" i="21"/>
  <c r="J92" i="17"/>
  <c r="AS110" i="37"/>
  <c r="AS96" i="21"/>
  <c r="J96" i="17"/>
  <c r="AS79" i="37"/>
  <c r="AS100" i="21"/>
  <c r="J100" i="17"/>
  <c r="AS63" i="37"/>
  <c r="AS104" i="21"/>
  <c r="J104" i="17"/>
  <c r="AS12" i="37"/>
  <c r="AS108" i="21"/>
  <c r="J108" i="17"/>
  <c r="AS42" i="37"/>
  <c r="AS112" i="21"/>
  <c r="J112" i="17"/>
  <c r="AS29" i="37"/>
  <c r="AS117" i="21"/>
  <c r="J117" i="17"/>
  <c r="AS10" i="37"/>
  <c r="AS121" i="21"/>
  <c r="J121" i="17"/>
  <c r="AS33" i="37"/>
  <c r="AS125" i="21"/>
  <c r="J125" i="17"/>
  <c r="AS40" i="37"/>
  <c r="AS129" i="21"/>
  <c r="J129" i="17"/>
  <c r="BL72" i="37"/>
  <c r="BL123" i="21"/>
  <c r="L123" i="19"/>
  <c r="BL119" i="37"/>
  <c r="BL16" i="21"/>
  <c r="L16" i="19"/>
  <c r="BL70" i="37"/>
  <c r="BL124" i="21"/>
  <c r="L124" i="19"/>
  <c r="BM66" i="37"/>
  <c r="BM99" i="21"/>
  <c r="BL108" i="37"/>
  <c r="BL28" i="21"/>
  <c r="L28" i="19"/>
  <c r="BM33" i="37"/>
  <c r="BM125" i="21"/>
  <c r="AS92" i="37"/>
  <c r="AS15" i="21"/>
  <c r="J15" i="17"/>
  <c r="AS87" i="37"/>
  <c r="AS23" i="21"/>
  <c r="J23" i="17"/>
  <c r="AS75" i="37"/>
  <c r="AS35" i="21"/>
  <c r="J35" i="17"/>
  <c r="AS21" i="37"/>
  <c r="AS43" i="21"/>
  <c r="J43" i="17"/>
  <c r="AS55" i="37"/>
  <c r="AS51" i="21"/>
  <c r="J51" i="17"/>
  <c r="AS104" i="37"/>
  <c r="AS63" i="21"/>
  <c r="J63" i="17"/>
  <c r="AS95" i="37"/>
  <c r="AS75" i="21"/>
  <c r="J75" i="17"/>
  <c r="AS77" i="37"/>
  <c r="AS83" i="21"/>
  <c r="J83" i="17"/>
  <c r="AS111" i="37"/>
  <c r="AS91" i="21"/>
  <c r="J91" i="17"/>
  <c r="AS66" i="37"/>
  <c r="AS99" i="21"/>
  <c r="J99" i="17"/>
  <c r="AS14" i="37"/>
  <c r="AS107" i="21"/>
  <c r="J107" i="17"/>
  <c r="AS116" i="37"/>
  <c r="AS111" i="21"/>
  <c r="J111" i="17"/>
  <c r="AS70" i="37"/>
  <c r="AS124" i="21"/>
  <c r="J124" i="17"/>
  <c r="AS34" i="37"/>
  <c r="AS14" i="21"/>
  <c r="J14" i="17"/>
  <c r="AS20" i="37"/>
  <c r="AS18" i="21"/>
  <c r="J18" i="17"/>
  <c r="AS50" i="37"/>
  <c r="AS26" i="21"/>
  <c r="J26" i="17"/>
  <c r="AS35" i="37"/>
  <c r="AS30" i="21"/>
  <c r="J30" i="17"/>
  <c r="AS112" i="37"/>
  <c r="AS34" i="21"/>
  <c r="J34" i="17"/>
  <c r="AS84" i="37"/>
  <c r="AS38" i="21"/>
  <c r="J38" i="17"/>
  <c r="AS45" i="37"/>
  <c r="AS42" i="21"/>
  <c r="J42" i="17"/>
  <c r="AS17" i="37"/>
  <c r="AS46" i="21"/>
  <c r="J46" i="17"/>
  <c r="AS123" i="37"/>
  <c r="AS50" i="21"/>
  <c r="J50" i="17"/>
  <c r="AS43" i="37"/>
  <c r="AS54" i="21"/>
  <c r="J54" i="17"/>
  <c r="AS61" i="37"/>
  <c r="AS58" i="21"/>
  <c r="J58" i="17"/>
  <c r="AS53" i="37"/>
  <c r="AS62" i="21"/>
  <c r="J62" i="17"/>
  <c r="AS90" i="37"/>
  <c r="AS66" i="21"/>
  <c r="J66" i="17"/>
  <c r="AS103" i="37"/>
  <c r="AS70" i="21"/>
  <c r="J70" i="17"/>
  <c r="AS47" i="37"/>
  <c r="AS74" i="21"/>
  <c r="J74" i="17"/>
  <c r="AS102" i="37"/>
  <c r="AS78" i="21"/>
  <c r="J78" i="17"/>
  <c r="AS49" i="37"/>
  <c r="AS82" i="21"/>
  <c r="J82" i="17"/>
  <c r="AS96" i="37"/>
  <c r="AS86" i="21"/>
  <c r="J86" i="17"/>
  <c r="AS32" i="37"/>
  <c r="AS90" i="21"/>
  <c r="J90" i="17"/>
  <c r="AS67" i="37"/>
  <c r="AS94" i="21"/>
  <c r="J94" i="17"/>
  <c r="AS98" i="37"/>
  <c r="AS98" i="21"/>
  <c r="J98" i="17"/>
  <c r="AS114" i="37"/>
  <c r="AS102" i="21"/>
  <c r="J102" i="17"/>
  <c r="AS118" i="37"/>
  <c r="AS106" i="21"/>
  <c r="J106" i="17"/>
  <c r="AS31" i="37"/>
  <c r="AS110" i="21"/>
  <c r="J110" i="17"/>
  <c r="AS60" i="37"/>
  <c r="AS115" i="21"/>
  <c r="J115" i="17"/>
  <c r="AS73" i="37"/>
  <c r="AS119" i="21"/>
  <c r="J119" i="17"/>
  <c r="AS72" i="37"/>
  <c r="AS123" i="21"/>
  <c r="J123" i="17"/>
  <c r="AS83" i="37"/>
  <c r="AS127" i="21"/>
  <c r="J127" i="17"/>
  <c r="BM61" i="37"/>
  <c r="BM58" i="21"/>
  <c r="BM38" i="37"/>
  <c r="BM73" i="21"/>
  <c r="BL118" i="37"/>
  <c r="BL106" i="21"/>
  <c r="L106" i="19"/>
  <c r="BL75" i="37"/>
  <c r="BL35" i="21"/>
  <c r="L35" i="19"/>
  <c r="BL101" i="37"/>
  <c r="BL80" i="21"/>
  <c r="L80" i="19"/>
  <c r="BL117" i="37"/>
  <c r="BL12" i="21"/>
  <c r="L12" i="19"/>
  <c r="BM113" i="37"/>
  <c r="BM93" i="21"/>
  <c r="BL47" i="37"/>
  <c r="BL74" i="21"/>
  <c r="L74" i="19"/>
  <c r="BL37" i="37"/>
  <c r="BL79" i="21"/>
  <c r="L79" i="19"/>
  <c r="BL78" i="37"/>
  <c r="BL84" i="21"/>
  <c r="L84" i="19"/>
  <c r="BM40" i="37"/>
  <c r="BM129" i="21"/>
  <c r="BM28" i="37"/>
  <c r="BM53" i="21"/>
  <c r="BM89" i="37"/>
  <c r="BM47" i="21"/>
  <c r="BL104" i="37"/>
  <c r="BL63" i="21"/>
  <c r="L63" i="19"/>
  <c r="BL26" i="37"/>
  <c r="BL72" i="21"/>
  <c r="L72" i="19"/>
  <c r="BL15" i="37"/>
  <c r="BL67" i="21"/>
  <c r="L67" i="19"/>
  <c r="BL126" i="37"/>
  <c r="BL76" i="21"/>
  <c r="L76" i="19"/>
  <c r="BM129" i="37"/>
  <c r="BM113" i="21"/>
  <c r="BL87" i="37"/>
  <c r="BL23" i="21"/>
  <c r="L23" i="19"/>
  <c r="BM77" i="37"/>
  <c r="BM83" i="21"/>
  <c r="BL121" i="37"/>
  <c r="BL10" i="21"/>
  <c r="L10" i="19"/>
  <c r="BM24" i="37"/>
  <c r="BM22" i="21"/>
  <c r="AS124" i="37"/>
  <c r="AS19" i="21"/>
  <c r="J19" i="17"/>
  <c r="AS25" i="37"/>
  <c r="AS31" i="21"/>
  <c r="J31" i="17"/>
  <c r="AS120" i="37"/>
  <c r="AS39" i="21"/>
  <c r="J39" i="17"/>
  <c r="AS89" i="37"/>
  <c r="AS47" i="21"/>
  <c r="J47" i="17"/>
  <c r="AS86" i="37"/>
  <c r="AS55" i="21"/>
  <c r="J55" i="17"/>
  <c r="AS15" i="37"/>
  <c r="AS67" i="21"/>
  <c r="J67" i="17"/>
  <c r="AS65" i="37"/>
  <c r="AS71" i="21"/>
  <c r="J71" i="17"/>
  <c r="AS37" i="37"/>
  <c r="AS79" i="21"/>
  <c r="J79" i="17"/>
  <c r="AS82" i="37"/>
  <c r="AS87" i="21"/>
  <c r="J87" i="17"/>
  <c r="AS93" i="37"/>
  <c r="AS95" i="21"/>
  <c r="J95" i="17"/>
  <c r="AS64" i="37"/>
  <c r="AS103" i="21"/>
  <c r="J103" i="17"/>
  <c r="AS23" i="37"/>
  <c r="AS116" i="21"/>
  <c r="J116" i="17"/>
  <c r="AS39" i="37"/>
  <c r="AS128" i="21"/>
  <c r="J128" i="17"/>
  <c r="AS24" i="37"/>
  <c r="AS22" i="21"/>
  <c r="J22" i="17"/>
  <c r="AS54" i="37"/>
  <c r="AS13" i="21"/>
  <c r="J13" i="17"/>
  <c r="AS62" i="37"/>
  <c r="AS17" i="21"/>
  <c r="J17" i="17"/>
  <c r="AS36" i="37"/>
  <c r="AS21" i="21"/>
  <c r="J21" i="17"/>
  <c r="AS122" i="37"/>
  <c r="AS25" i="21"/>
  <c r="J25" i="17"/>
  <c r="AS97" i="37"/>
  <c r="AS29" i="21"/>
  <c r="J29" i="17"/>
  <c r="AS125" i="37"/>
  <c r="AS33" i="21"/>
  <c r="J33" i="17"/>
  <c r="AS115" i="37"/>
  <c r="AS37" i="21"/>
  <c r="J37" i="17"/>
  <c r="AS128" i="37"/>
  <c r="AS41" i="21"/>
  <c r="J41" i="17"/>
  <c r="AS58" i="37"/>
  <c r="AS45" i="21"/>
  <c r="J45" i="17"/>
  <c r="AS99" i="37"/>
  <c r="AS49" i="21"/>
  <c r="J49" i="17"/>
  <c r="AS28" i="37"/>
  <c r="AS53" i="21"/>
  <c r="J53" i="17"/>
  <c r="AS85" i="37"/>
  <c r="AS57" i="21"/>
  <c r="J57" i="17"/>
  <c r="AS76" i="37"/>
  <c r="AS61" i="21"/>
  <c r="J61" i="17"/>
  <c r="AS27" i="37"/>
  <c r="AS65" i="21"/>
  <c r="J65" i="17"/>
  <c r="AS18" i="37"/>
  <c r="AS69" i="21"/>
  <c r="J69" i="17"/>
  <c r="AS38" i="37"/>
  <c r="AS73" i="21"/>
  <c r="J73" i="17"/>
  <c r="AS69" i="37"/>
  <c r="AS77" i="21"/>
  <c r="J77" i="17"/>
  <c r="AS11" i="37"/>
  <c r="AS81" i="21"/>
  <c r="J81" i="17"/>
  <c r="AS48" i="37"/>
  <c r="AS85" i="21"/>
  <c r="J85" i="17"/>
  <c r="AS51" i="37"/>
  <c r="AS89" i="21"/>
  <c r="J89" i="17"/>
  <c r="AS113" i="37"/>
  <c r="AS93" i="21"/>
  <c r="J93" i="17"/>
  <c r="AS106" i="37"/>
  <c r="AS97" i="21"/>
  <c r="J97" i="17"/>
  <c r="AS19" i="37"/>
  <c r="AS101" i="21"/>
  <c r="J101" i="17"/>
  <c r="AS22" i="37"/>
  <c r="AS105" i="21"/>
  <c r="J105" i="17"/>
  <c r="AS107" i="37"/>
  <c r="AS109" i="21"/>
  <c r="J109" i="17"/>
  <c r="AS129" i="37"/>
  <c r="AS113" i="21"/>
  <c r="J113" i="17"/>
  <c r="AS91" i="37"/>
  <c r="AS118" i="21"/>
  <c r="J118" i="17"/>
  <c r="AS68" i="37"/>
  <c r="AS122" i="21"/>
  <c r="J122" i="17"/>
  <c r="AS44" i="37"/>
  <c r="AS126" i="21"/>
  <c r="J126" i="17"/>
  <c r="AS57" i="37"/>
  <c r="AS130" i="21"/>
  <c r="J130" i="17"/>
  <c r="BM19" i="37"/>
  <c r="BM101" i="21"/>
  <c r="BM54" i="37"/>
  <c r="BM13" i="21"/>
  <c r="BL43" i="37"/>
  <c r="BL54" i="21"/>
  <c r="L54" i="19"/>
  <c r="BL92" i="37"/>
  <c r="BL15" i="21"/>
  <c r="L15" i="19"/>
  <c r="BL109" i="37"/>
  <c r="BL40" i="21"/>
  <c r="L40" i="19"/>
  <c r="BM31" i="37"/>
  <c r="BM110" i="21"/>
  <c r="BL120" i="37"/>
  <c r="BL39" i="21"/>
  <c r="L39" i="19"/>
  <c r="BM62" i="37"/>
  <c r="BM17" i="21"/>
  <c r="BL16" i="37"/>
  <c r="BL68" i="21"/>
  <c r="L68" i="19"/>
  <c r="BM84" i="37"/>
  <c r="BM38" i="21"/>
  <c r="BM36" i="37"/>
  <c r="BM21" i="21"/>
  <c r="BM115" i="37"/>
  <c r="BM37" i="21"/>
  <c r="BL49" i="37"/>
  <c r="BL82" i="21"/>
  <c r="L82" i="19"/>
  <c r="BL80" i="37"/>
  <c r="BL27" i="21"/>
  <c r="L27" i="19"/>
  <c r="BL130" i="37"/>
  <c r="BL32" i="21"/>
  <c r="L32" i="19"/>
  <c r="BL25" i="37"/>
  <c r="BL31" i="21"/>
  <c r="L31" i="19"/>
  <c r="H131" i="17"/>
  <c r="E130" i="7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9"/>
  <c r="G130" i="15"/>
  <c r="E10"/>
  <c r="I10" s="1"/>
  <c r="J10" s="1"/>
  <c r="E11"/>
  <c r="I11" s="1"/>
  <c r="J11" s="1"/>
  <c r="E12"/>
  <c r="I12" s="1"/>
  <c r="J12" s="1"/>
  <c r="E13"/>
  <c r="I13" s="1"/>
  <c r="J13" s="1"/>
  <c r="E14"/>
  <c r="I14" s="1"/>
  <c r="J14" s="1"/>
  <c r="E15"/>
  <c r="I15" s="1"/>
  <c r="J15" s="1"/>
  <c r="E16"/>
  <c r="I16" s="1"/>
  <c r="J16" s="1"/>
  <c r="E17"/>
  <c r="I17" s="1"/>
  <c r="J17" s="1"/>
  <c r="E18"/>
  <c r="I18" s="1"/>
  <c r="J18" s="1"/>
  <c r="E19"/>
  <c r="I19" s="1"/>
  <c r="J19" s="1"/>
  <c r="E20"/>
  <c r="I20" s="1"/>
  <c r="J20" s="1"/>
  <c r="E21"/>
  <c r="I21" s="1"/>
  <c r="J21" s="1"/>
  <c r="E22"/>
  <c r="I22" s="1"/>
  <c r="J22" s="1"/>
  <c r="E23"/>
  <c r="I23" s="1"/>
  <c r="J23" s="1"/>
  <c r="E24"/>
  <c r="I24" s="1"/>
  <c r="J24" s="1"/>
  <c r="E25"/>
  <c r="I25" s="1"/>
  <c r="J25" s="1"/>
  <c r="E26"/>
  <c r="I26" s="1"/>
  <c r="J26" s="1"/>
  <c r="E27"/>
  <c r="I27" s="1"/>
  <c r="J27" s="1"/>
  <c r="E28"/>
  <c r="I28" s="1"/>
  <c r="J28" s="1"/>
  <c r="E29"/>
  <c r="I29" s="1"/>
  <c r="J29" s="1"/>
  <c r="E30"/>
  <c r="I30" s="1"/>
  <c r="J30" s="1"/>
  <c r="E31"/>
  <c r="I31" s="1"/>
  <c r="J31" s="1"/>
  <c r="E32"/>
  <c r="I32" s="1"/>
  <c r="J32" s="1"/>
  <c r="E33"/>
  <c r="I33" s="1"/>
  <c r="J33" s="1"/>
  <c r="E34"/>
  <c r="I34" s="1"/>
  <c r="J34" s="1"/>
  <c r="E35"/>
  <c r="I35" s="1"/>
  <c r="J35" s="1"/>
  <c r="E36"/>
  <c r="I36" s="1"/>
  <c r="J36" s="1"/>
  <c r="E37"/>
  <c r="I37" s="1"/>
  <c r="J37" s="1"/>
  <c r="E38"/>
  <c r="I38" s="1"/>
  <c r="J38" s="1"/>
  <c r="E39"/>
  <c r="I39" s="1"/>
  <c r="J39" s="1"/>
  <c r="E40"/>
  <c r="I40" s="1"/>
  <c r="J40" s="1"/>
  <c r="E41"/>
  <c r="I41" s="1"/>
  <c r="J41" s="1"/>
  <c r="E42"/>
  <c r="I42" s="1"/>
  <c r="J42" s="1"/>
  <c r="E43"/>
  <c r="I43" s="1"/>
  <c r="J43" s="1"/>
  <c r="E44"/>
  <c r="I44" s="1"/>
  <c r="J44" s="1"/>
  <c r="E45"/>
  <c r="I45" s="1"/>
  <c r="J45" s="1"/>
  <c r="E46"/>
  <c r="I46" s="1"/>
  <c r="J46" s="1"/>
  <c r="E47"/>
  <c r="I47" s="1"/>
  <c r="J47" s="1"/>
  <c r="E48"/>
  <c r="I48" s="1"/>
  <c r="J48" s="1"/>
  <c r="E49"/>
  <c r="I49" s="1"/>
  <c r="J49" s="1"/>
  <c r="E50"/>
  <c r="I50" s="1"/>
  <c r="J50" s="1"/>
  <c r="E51"/>
  <c r="I51" s="1"/>
  <c r="J51" s="1"/>
  <c r="E52"/>
  <c r="I52" s="1"/>
  <c r="J52" s="1"/>
  <c r="E53"/>
  <c r="I53" s="1"/>
  <c r="J53" s="1"/>
  <c r="E54"/>
  <c r="I54" s="1"/>
  <c r="J54" s="1"/>
  <c r="E55"/>
  <c r="I55" s="1"/>
  <c r="J55" s="1"/>
  <c r="E56"/>
  <c r="I56" s="1"/>
  <c r="J56" s="1"/>
  <c r="E57"/>
  <c r="I57" s="1"/>
  <c r="J57" s="1"/>
  <c r="E58"/>
  <c r="I58" s="1"/>
  <c r="J58" s="1"/>
  <c r="E59"/>
  <c r="I59" s="1"/>
  <c r="J59" s="1"/>
  <c r="E60"/>
  <c r="I60" s="1"/>
  <c r="J60" s="1"/>
  <c r="E61"/>
  <c r="I61" s="1"/>
  <c r="J61" s="1"/>
  <c r="E62"/>
  <c r="I62" s="1"/>
  <c r="J62" s="1"/>
  <c r="E63"/>
  <c r="I63" s="1"/>
  <c r="J63" s="1"/>
  <c r="E64"/>
  <c r="I64" s="1"/>
  <c r="J64" s="1"/>
  <c r="E65"/>
  <c r="I65" s="1"/>
  <c r="J65" s="1"/>
  <c r="E66"/>
  <c r="I66" s="1"/>
  <c r="J66" s="1"/>
  <c r="E67"/>
  <c r="I67" s="1"/>
  <c r="J67" s="1"/>
  <c r="E68"/>
  <c r="I68" s="1"/>
  <c r="J68" s="1"/>
  <c r="E69"/>
  <c r="I69" s="1"/>
  <c r="J69" s="1"/>
  <c r="E70"/>
  <c r="I70" s="1"/>
  <c r="J70" s="1"/>
  <c r="E71"/>
  <c r="I71" s="1"/>
  <c r="J71" s="1"/>
  <c r="E72"/>
  <c r="I72" s="1"/>
  <c r="J72" s="1"/>
  <c r="E73"/>
  <c r="I73" s="1"/>
  <c r="J73" s="1"/>
  <c r="E74"/>
  <c r="I74" s="1"/>
  <c r="J74" s="1"/>
  <c r="E75"/>
  <c r="I75" s="1"/>
  <c r="J75" s="1"/>
  <c r="E76"/>
  <c r="I76" s="1"/>
  <c r="J76" s="1"/>
  <c r="E77"/>
  <c r="I77" s="1"/>
  <c r="J77" s="1"/>
  <c r="E78"/>
  <c r="I78" s="1"/>
  <c r="J78" s="1"/>
  <c r="E79"/>
  <c r="I79" s="1"/>
  <c r="J79" s="1"/>
  <c r="E80"/>
  <c r="I80" s="1"/>
  <c r="J80" s="1"/>
  <c r="E81"/>
  <c r="I81" s="1"/>
  <c r="J81" s="1"/>
  <c r="E82"/>
  <c r="I82" s="1"/>
  <c r="J82" s="1"/>
  <c r="E83"/>
  <c r="I83" s="1"/>
  <c r="J83" s="1"/>
  <c r="E84"/>
  <c r="I84" s="1"/>
  <c r="J84" s="1"/>
  <c r="E85"/>
  <c r="I85" s="1"/>
  <c r="J85" s="1"/>
  <c r="E86"/>
  <c r="I86" s="1"/>
  <c r="J86" s="1"/>
  <c r="E87"/>
  <c r="I87" s="1"/>
  <c r="J87" s="1"/>
  <c r="E88"/>
  <c r="I88" s="1"/>
  <c r="J88" s="1"/>
  <c r="E89"/>
  <c r="I89" s="1"/>
  <c r="J89" s="1"/>
  <c r="E90"/>
  <c r="I90" s="1"/>
  <c r="J90" s="1"/>
  <c r="E91"/>
  <c r="I91" s="1"/>
  <c r="J91" s="1"/>
  <c r="E92"/>
  <c r="I92" s="1"/>
  <c r="J92" s="1"/>
  <c r="E93"/>
  <c r="I93" s="1"/>
  <c r="J93" s="1"/>
  <c r="E94"/>
  <c r="I94" s="1"/>
  <c r="J94" s="1"/>
  <c r="E95"/>
  <c r="I95" s="1"/>
  <c r="J95" s="1"/>
  <c r="E96"/>
  <c r="I96" s="1"/>
  <c r="J96" s="1"/>
  <c r="E97"/>
  <c r="I97" s="1"/>
  <c r="J97" s="1"/>
  <c r="E98"/>
  <c r="I98" s="1"/>
  <c r="J98" s="1"/>
  <c r="E99"/>
  <c r="I99" s="1"/>
  <c r="J99" s="1"/>
  <c r="E100"/>
  <c r="I100" s="1"/>
  <c r="J100" s="1"/>
  <c r="E101"/>
  <c r="I101" s="1"/>
  <c r="J101" s="1"/>
  <c r="E102"/>
  <c r="I102" s="1"/>
  <c r="J102" s="1"/>
  <c r="E103"/>
  <c r="I103" s="1"/>
  <c r="J103" s="1"/>
  <c r="E104"/>
  <c r="I104" s="1"/>
  <c r="J104" s="1"/>
  <c r="E105"/>
  <c r="I105" s="1"/>
  <c r="J105" s="1"/>
  <c r="E106"/>
  <c r="I106" s="1"/>
  <c r="J106" s="1"/>
  <c r="E107"/>
  <c r="I107" s="1"/>
  <c r="J107" s="1"/>
  <c r="E108"/>
  <c r="I108" s="1"/>
  <c r="J108" s="1"/>
  <c r="E109"/>
  <c r="I109" s="1"/>
  <c r="J109" s="1"/>
  <c r="E110"/>
  <c r="I110" s="1"/>
  <c r="J110" s="1"/>
  <c r="E111"/>
  <c r="I111" s="1"/>
  <c r="J111" s="1"/>
  <c r="E112"/>
  <c r="I112" s="1"/>
  <c r="J112" s="1"/>
  <c r="E113"/>
  <c r="I113" s="1"/>
  <c r="J113" s="1"/>
  <c r="E114"/>
  <c r="I114" s="1"/>
  <c r="J114" s="1"/>
  <c r="E115"/>
  <c r="I115" s="1"/>
  <c r="J115" s="1"/>
  <c r="E116"/>
  <c r="I116" s="1"/>
  <c r="J116" s="1"/>
  <c r="E117"/>
  <c r="I117" s="1"/>
  <c r="J117" s="1"/>
  <c r="E118"/>
  <c r="I118" s="1"/>
  <c r="J118" s="1"/>
  <c r="E119"/>
  <c r="I119" s="1"/>
  <c r="J119" s="1"/>
  <c r="E120"/>
  <c r="I120" s="1"/>
  <c r="J120" s="1"/>
  <c r="E121"/>
  <c r="I121" s="1"/>
  <c r="J121" s="1"/>
  <c r="E122"/>
  <c r="I122" s="1"/>
  <c r="J122" s="1"/>
  <c r="E123"/>
  <c r="I123" s="1"/>
  <c r="J123" s="1"/>
  <c r="E124"/>
  <c r="I124" s="1"/>
  <c r="J124" s="1"/>
  <c r="E125"/>
  <c r="I125" s="1"/>
  <c r="J125" s="1"/>
  <c r="E126"/>
  <c r="I126" s="1"/>
  <c r="J126" s="1"/>
  <c r="E127"/>
  <c r="I127" s="1"/>
  <c r="J127" s="1"/>
  <c r="E128"/>
  <c r="I128" s="1"/>
  <c r="J128" s="1"/>
  <c r="E129"/>
  <c r="I129" s="1"/>
  <c r="J129" s="1"/>
  <c r="E9"/>
  <c r="I9" s="1"/>
  <c r="J9" s="1"/>
  <c r="BM95" i="37" l="1"/>
  <c r="BM75" i="21"/>
  <c r="BM80" i="37"/>
  <c r="BM27" i="21"/>
  <c r="BM16" i="37"/>
  <c r="BM68" i="21"/>
  <c r="BM43" i="37"/>
  <c r="BM54" i="21"/>
  <c r="AU91" i="37"/>
  <c r="AU118" i="21"/>
  <c r="AU19" i="37"/>
  <c r="AU101" i="21"/>
  <c r="AU48" i="37"/>
  <c r="AU85" i="21"/>
  <c r="AU18" i="37"/>
  <c r="AU69" i="21"/>
  <c r="AU28" i="37"/>
  <c r="AU53" i="21"/>
  <c r="AU115" i="37"/>
  <c r="AU37" i="21"/>
  <c r="AU36" i="37"/>
  <c r="AU21" i="21"/>
  <c r="AU39" i="37"/>
  <c r="AU128" i="21"/>
  <c r="AU82" i="37"/>
  <c r="AU87" i="21"/>
  <c r="AU86" i="37"/>
  <c r="AU55" i="21"/>
  <c r="AU124" i="37"/>
  <c r="AU19" i="21"/>
  <c r="BM104" i="37"/>
  <c r="BM63" i="21"/>
  <c r="BM37" i="37"/>
  <c r="BM79" i="21"/>
  <c r="BM117" i="37"/>
  <c r="BM12" i="21"/>
  <c r="AU83" i="37"/>
  <c r="AU127" i="21"/>
  <c r="AU31" i="37"/>
  <c r="AU110" i="21"/>
  <c r="AU67" i="37"/>
  <c r="AU94" i="21"/>
  <c r="AU102" i="37"/>
  <c r="AU78" i="21"/>
  <c r="AU53" i="37"/>
  <c r="AU62" i="21"/>
  <c r="AU17" i="37"/>
  <c r="AU46" i="21"/>
  <c r="AU35" i="37"/>
  <c r="AU30" i="21"/>
  <c r="AU70" i="37"/>
  <c r="AU124" i="21"/>
  <c r="AU111" i="37"/>
  <c r="AU91" i="21"/>
  <c r="AU55" i="37"/>
  <c r="AU51" i="21"/>
  <c r="AU92" i="37"/>
  <c r="AU15" i="21"/>
  <c r="BM72" i="37"/>
  <c r="BM123" i="21"/>
  <c r="AU29" i="37"/>
  <c r="AU117" i="21"/>
  <c r="AU79" i="37"/>
  <c r="AU100" i="21"/>
  <c r="AU78" i="37"/>
  <c r="AU84" i="21"/>
  <c r="AU16" i="37"/>
  <c r="AU68" i="21"/>
  <c r="AU100" i="37"/>
  <c r="AU52" i="21"/>
  <c r="AU81" i="37"/>
  <c r="AU36" i="21"/>
  <c r="AU56" i="37"/>
  <c r="AU20" i="21"/>
  <c r="BM127" i="37"/>
  <c r="BM120" i="21"/>
  <c r="BM83" i="37"/>
  <c r="BM127" i="21"/>
  <c r="BM81" i="37"/>
  <c r="BM36" i="21"/>
  <c r="AU127" i="37"/>
  <c r="AU120" i="21"/>
  <c r="BM120" i="37"/>
  <c r="BM39" i="21"/>
  <c r="AU68" i="37"/>
  <c r="AU122" i="21"/>
  <c r="AU38" i="37"/>
  <c r="AU73" i="21"/>
  <c r="AU85" i="37"/>
  <c r="AU57" i="21"/>
  <c r="AU122" i="37"/>
  <c r="AU25" i="21"/>
  <c r="AU93" i="37"/>
  <c r="AU95" i="21"/>
  <c r="AU15" i="37"/>
  <c r="AU67" i="21"/>
  <c r="AU25" i="37"/>
  <c r="AU31" i="21"/>
  <c r="BM121" i="37"/>
  <c r="BM10" i="21"/>
  <c r="BM118" i="37"/>
  <c r="BM106" i="21"/>
  <c r="AU60" i="37"/>
  <c r="AU115" i="21"/>
  <c r="AU98" i="37"/>
  <c r="AU98" i="21"/>
  <c r="AU49" i="37"/>
  <c r="AU82" i="21"/>
  <c r="AU123" i="37"/>
  <c r="AU50" i="21"/>
  <c r="AU112" i="37"/>
  <c r="AU34" i="21"/>
  <c r="AU34" i="37"/>
  <c r="AU14" i="21"/>
  <c r="BM108" i="37"/>
  <c r="BM28" i="21"/>
  <c r="AU10" i="37"/>
  <c r="AU121" i="21"/>
  <c r="AU74" i="37"/>
  <c r="AU88" i="21"/>
  <c r="AU109" i="37"/>
  <c r="AU40" i="21"/>
  <c r="BM67" i="37"/>
  <c r="BM94" i="21"/>
  <c r="BM49" i="37"/>
  <c r="BM82" i="21"/>
  <c r="AU57" i="37"/>
  <c r="AU130" i="21"/>
  <c r="AU129" i="37"/>
  <c r="AU113" i="21"/>
  <c r="AU106" i="37"/>
  <c r="AU97" i="21"/>
  <c r="AU11" i="37"/>
  <c r="AU81" i="21"/>
  <c r="AU27" i="37"/>
  <c r="AU65" i="21"/>
  <c r="AU99" i="37"/>
  <c r="AU49" i="21"/>
  <c r="AU125" i="37"/>
  <c r="AU33" i="21"/>
  <c r="AU62" i="37"/>
  <c r="AU17" i="21"/>
  <c r="AU23" i="37"/>
  <c r="AU116" i="21"/>
  <c r="AU37" i="37"/>
  <c r="AU79" i="21"/>
  <c r="AU89" i="37"/>
  <c r="AU47" i="21"/>
  <c r="BM126" i="37"/>
  <c r="BM76" i="21"/>
  <c r="BM47" i="37"/>
  <c r="BM74" i="21"/>
  <c r="BM101" i="37"/>
  <c r="BM80" i="21"/>
  <c r="AU72" i="37"/>
  <c r="AU123" i="21"/>
  <c r="AU118" i="37"/>
  <c r="AU106" i="21"/>
  <c r="AU32" i="37"/>
  <c r="AU90" i="21"/>
  <c r="AU47" i="37"/>
  <c r="AU74" i="21"/>
  <c r="AU61" i="37"/>
  <c r="AU58" i="21"/>
  <c r="AU45" i="37"/>
  <c r="AU42" i="21"/>
  <c r="AU50" i="37"/>
  <c r="AU26" i="21"/>
  <c r="AU116" i="37"/>
  <c r="AU111" i="21"/>
  <c r="AU77" i="37"/>
  <c r="AU83" i="21"/>
  <c r="AU21" i="37"/>
  <c r="AU43" i="21"/>
  <c r="AU40" i="37"/>
  <c r="AU129" i="21"/>
  <c r="AU42" i="37"/>
  <c r="AU112" i="21"/>
  <c r="AU110" i="37"/>
  <c r="AU96" i="21"/>
  <c r="AU101" i="37"/>
  <c r="AU80" i="21"/>
  <c r="AU30" i="37"/>
  <c r="AU64" i="21"/>
  <c r="AU41" i="37"/>
  <c r="AU48" i="21"/>
  <c r="AU130" i="37"/>
  <c r="AU32" i="21"/>
  <c r="AU119" i="37"/>
  <c r="AU16" i="21"/>
  <c r="BM60" i="37"/>
  <c r="BM115" i="21"/>
  <c r="BM57" i="37"/>
  <c r="BM130" i="21"/>
  <c r="BM73" i="37"/>
  <c r="BM119" i="21"/>
  <c r="AU94" i="37"/>
  <c r="AU59" i="21"/>
  <c r="BM130" i="37"/>
  <c r="BM32" i="21"/>
  <c r="BM92" i="37"/>
  <c r="BM15" i="21"/>
  <c r="AU22" i="37"/>
  <c r="AU105" i="21"/>
  <c r="AU51" i="37"/>
  <c r="AU89" i="21"/>
  <c r="AU128" i="37"/>
  <c r="AU41" i="21"/>
  <c r="AU24" i="37"/>
  <c r="AU22" i="21"/>
  <c r="BM26" i="37"/>
  <c r="BM72" i="21"/>
  <c r="BM78" i="37"/>
  <c r="BM84" i="21"/>
  <c r="AU90" i="37"/>
  <c r="AU66" i="21"/>
  <c r="AU66" i="37"/>
  <c r="AU99" i="21"/>
  <c r="AU104" i="37"/>
  <c r="AU63" i="21"/>
  <c r="AU87" i="37"/>
  <c r="AU23" i="21"/>
  <c r="BM119" i="37"/>
  <c r="BM16" i="21"/>
  <c r="AU63" i="37"/>
  <c r="AU104" i="21"/>
  <c r="AU26" i="37"/>
  <c r="AU72" i="21"/>
  <c r="AU88" i="37"/>
  <c r="AU56" i="21"/>
  <c r="AU13" i="37"/>
  <c r="AU24" i="21"/>
  <c r="AU121" i="37"/>
  <c r="AU10" i="21"/>
  <c r="BM25" i="37"/>
  <c r="BM31" i="21"/>
  <c r="BM109" i="37"/>
  <c r="BM40" i="21"/>
  <c r="AU44" i="37"/>
  <c r="AU126" i="21"/>
  <c r="AU107" i="37"/>
  <c r="AU109" i="21"/>
  <c r="AU113" i="37"/>
  <c r="AU93" i="21"/>
  <c r="AU69" i="37"/>
  <c r="AU77" i="21"/>
  <c r="AU76" i="37"/>
  <c r="AU61" i="21"/>
  <c r="AU58" i="37"/>
  <c r="AU45" i="21"/>
  <c r="AU97" i="37"/>
  <c r="AU29" i="21"/>
  <c r="AU54" i="37"/>
  <c r="AU13" i="21"/>
  <c r="AU64" i="37"/>
  <c r="AU103" i="21"/>
  <c r="AU65" i="37"/>
  <c r="AU71" i="21"/>
  <c r="AU120" i="37"/>
  <c r="AU39" i="21"/>
  <c r="BM87" i="37"/>
  <c r="BM23" i="21"/>
  <c r="BM15" i="37"/>
  <c r="BM67" i="21"/>
  <c r="BM75" i="37"/>
  <c r="BM35" i="21"/>
  <c r="AU73" i="37"/>
  <c r="AU119" i="21"/>
  <c r="AU114" i="37"/>
  <c r="AU102" i="21"/>
  <c r="K102" i="17"/>
  <c r="AU96" i="37"/>
  <c r="AU86" i="21"/>
  <c r="AU103" i="37"/>
  <c r="AU70" i="21"/>
  <c r="AU43" i="37"/>
  <c r="AU54" i="21"/>
  <c r="AU84" i="37"/>
  <c r="AU38" i="21"/>
  <c r="AU20" i="37"/>
  <c r="AU18" i="21"/>
  <c r="AU14" i="37"/>
  <c r="AU107" i="21"/>
  <c r="AU95" i="37"/>
  <c r="AU75" i="21"/>
  <c r="AU75" i="37"/>
  <c r="AU35" i="21"/>
  <c r="BM70" i="37"/>
  <c r="BM124" i="21"/>
  <c r="AU33" i="37"/>
  <c r="AU125" i="21"/>
  <c r="AU12" i="37"/>
  <c r="AU108" i="21"/>
  <c r="AU46" i="37"/>
  <c r="AU92" i="21"/>
  <c r="AU126" i="37"/>
  <c r="AU76" i="21"/>
  <c r="AU52" i="37"/>
  <c r="AU60" i="21"/>
  <c r="AU59" i="37"/>
  <c r="AU44" i="21"/>
  <c r="AU108" i="37"/>
  <c r="AU28" i="21"/>
  <c r="AU117" i="37"/>
  <c r="AU12" i="21"/>
  <c r="BM39" i="37"/>
  <c r="BM128" i="21"/>
  <c r="AU80" i="37"/>
  <c r="AU27" i="21"/>
  <c r="G130" i="7"/>
  <c r="E130" i="15"/>
  <c r="G11" i="5"/>
  <c r="H12" i="18" s="1"/>
  <c r="G15" i="5"/>
  <c r="H16" i="18" s="1"/>
  <c r="G19" i="5"/>
  <c r="H20" i="18" s="1"/>
  <c r="G23" i="5"/>
  <c r="H24" i="18" s="1"/>
  <c r="G27" i="5"/>
  <c r="H28" i="18" s="1"/>
  <c r="G31" i="5"/>
  <c r="H32" i="18" s="1"/>
  <c r="G35" i="5"/>
  <c r="H36" i="18" s="1"/>
  <c r="G39" i="5"/>
  <c r="H40" i="18" s="1"/>
  <c r="G43" i="5"/>
  <c r="H44" i="18" s="1"/>
  <c r="G47" i="5"/>
  <c r="H48" i="18" s="1"/>
  <c r="G51" i="5"/>
  <c r="H52" i="18" s="1"/>
  <c r="G55" i="5"/>
  <c r="H56" i="18" s="1"/>
  <c r="G59" i="5"/>
  <c r="H60" i="18" s="1"/>
  <c r="G63" i="5"/>
  <c r="H64" i="18" s="1"/>
  <c r="G67" i="5"/>
  <c r="H68" i="18" s="1"/>
  <c r="G71" i="5"/>
  <c r="H72" i="18" s="1"/>
  <c r="G75" i="5"/>
  <c r="H76" i="18" s="1"/>
  <c r="G79" i="5"/>
  <c r="H80" i="18" s="1"/>
  <c r="G83" i="5"/>
  <c r="H84" i="18" s="1"/>
  <c r="G87" i="5"/>
  <c r="H88" i="18" s="1"/>
  <c r="G91" i="5"/>
  <c r="H92" i="18" s="1"/>
  <c r="G95" i="5"/>
  <c r="H96" i="18" s="1"/>
  <c r="G99" i="5"/>
  <c r="H100" i="18" s="1"/>
  <c r="G103" i="5"/>
  <c r="H104" i="18" s="1"/>
  <c r="G107" i="5"/>
  <c r="H108" i="18" s="1"/>
  <c r="G111" i="5"/>
  <c r="H112" i="18" s="1"/>
  <c r="G115" i="5"/>
  <c r="H116" i="18" s="1"/>
  <c r="G119" i="5"/>
  <c r="H120" i="18" s="1"/>
  <c r="G123" i="5"/>
  <c r="H124" i="18" s="1"/>
  <c r="G127" i="5"/>
  <c r="H128" i="18" s="1"/>
  <c r="G131" i="13"/>
  <c r="G129" i="5" s="1"/>
  <c r="H130" i="18" s="1"/>
  <c r="G130" i="13"/>
  <c r="G128" i="5" s="1"/>
  <c r="H129" i="18" s="1"/>
  <c r="G129" i="13"/>
  <c r="G128"/>
  <c r="G126" i="5" s="1"/>
  <c r="H127" i="18" s="1"/>
  <c r="G127" i="13"/>
  <c r="G125" i="5" s="1"/>
  <c r="H126" i="18" s="1"/>
  <c r="G126" i="13"/>
  <c r="G124" i="5" s="1"/>
  <c r="H125" i="18" s="1"/>
  <c r="G125" i="13"/>
  <c r="G124"/>
  <c r="G122" i="5" s="1"/>
  <c r="H123" i="18" s="1"/>
  <c r="G123" i="13"/>
  <c r="G121" i="5" s="1"/>
  <c r="H122" i="18" s="1"/>
  <c r="G122" i="13"/>
  <c r="G120" i="5" s="1"/>
  <c r="H121" i="18" s="1"/>
  <c r="G121" i="13"/>
  <c r="G120"/>
  <c r="G118" i="5" s="1"/>
  <c r="H119" i="18" s="1"/>
  <c r="G119" i="13"/>
  <c r="G117" i="5" s="1"/>
  <c r="H118" i="18" s="1"/>
  <c r="G118" i="13"/>
  <c r="G116" i="5" s="1"/>
  <c r="H117" i="18" s="1"/>
  <c r="G117" i="13"/>
  <c r="G116"/>
  <c r="G114" i="5" s="1"/>
  <c r="H115" i="18" s="1"/>
  <c r="G115" i="13"/>
  <c r="G113" i="5" s="1"/>
  <c r="H114" i="18" s="1"/>
  <c r="G114" i="13"/>
  <c r="G112" i="5" s="1"/>
  <c r="H113" i="18" s="1"/>
  <c r="G113" i="13"/>
  <c r="G112"/>
  <c r="G110" i="5" s="1"/>
  <c r="H111" i="18" s="1"/>
  <c r="G111" i="13"/>
  <c r="G109" i="5" s="1"/>
  <c r="H110" i="18" s="1"/>
  <c r="G110" i="13"/>
  <c r="G108" i="5" s="1"/>
  <c r="H109" i="18" s="1"/>
  <c r="G109" i="13"/>
  <c r="G108"/>
  <c r="G106" i="5" s="1"/>
  <c r="H107" i="18" s="1"/>
  <c r="G107" i="13"/>
  <c r="G105" i="5" s="1"/>
  <c r="H106" i="18" s="1"/>
  <c r="G106" i="13"/>
  <c r="G104" i="5" s="1"/>
  <c r="H105" i="18" s="1"/>
  <c r="G105" i="13"/>
  <c r="G104"/>
  <c r="G102" i="5" s="1"/>
  <c r="H103" i="18" s="1"/>
  <c r="G103" i="13"/>
  <c r="G101" i="5" s="1"/>
  <c r="H102" i="18" s="1"/>
  <c r="G102" i="13"/>
  <c r="G100" i="5" s="1"/>
  <c r="H101" i="18" s="1"/>
  <c r="G101" i="13"/>
  <c r="G100"/>
  <c r="G98" i="5" s="1"/>
  <c r="H99" i="18" s="1"/>
  <c r="G99" i="13"/>
  <c r="G97" i="5" s="1"/>
  <c r="H98" i="18" s="1"/>
  <c r="G98" i="13"/>
  <c r="G96" i="5" s="1"/>
  <c r="H97" i="18" s="1"/>
  <c r="G97" i="13"/>
  <c r="G96"/>
  <c r="G94" i="5" s="1"/>
  <c r="H95" i="18" s="1"/>
  <c r="G95" i="13"/>
  <c r="G93" i="5" s="1"/>
  <c r="H94" i="18" s="1"/>
  <c r="G94" i="13"/>
  <c r="G92" i="5" s="1"/>
  <c r="H93" i="18" s="1"/>
  <c r="G93" i="13"/>
  <c r="G92"/>
  <c r="G90" i="5" s="1"/>
  <c r="H91" i="18" s="1"/>
  <c r="G91" i="13"/>
  <c r="G89" i="5" s="1"/>
  <c r="H90" i="18" s="1"/>
  <c r="G90" i="13"/>
  <c r="G88" i="5" s="1"/>
  <c r="H89" i="18" s="1"/>
  <c r="G89" i="13"/>
  <c r="G88"/>
  <c r="G86" i="5" s="1"/>
  <c r="H87" i="18" s="1"/>
  <c r="G87" i="13"/>
  <c r="G85" i="5" s="1"/>
  <c r="H86" i="18" s="1"/>
  <c r="G86" i="13"/>
  <c r="G84" i="5" s="1"/>
  <c r="H85" i="18" s="1"/>
  <c r="G85" i="13"/>
  <c r="G84"/>
  <c r="G82" i="5" s="1"/>
  <c r="H83" i="18" s="1"/>
  <c r="G83" i="13"/>
  <c r="G81" i="5" s="1"/>
  <c r="H82" i="18" s="1"/>
  <c r="G82" i="13"/>
  <c r="G80" i="5" s="1"/>
  <c r="H81" i="18" s="1"/>
  <c r="G81" i="13"/>
  <c r="G80"/>
  <c r="G78" i="5" s="1"/>
  <c r="H79" i="18" s="1"/>
  <c r="G79" i="13"/>
  <c r="G77" i="5" s="1"/>
  <c r="H78" i="18" s="1"/>
  <c r="G78" i="13"/>
  <c r="G76" i="5" s="1"/>
  <c r="H77" i="18" s="1"/>
  <c r="G77" i="13"/>
  <c r="G76"/>
  <c r="G74" i="5" s="1"/>
  <c r="H75" i="18" s="1"/>
  <c r="G75" i="13"/>
  <c r="G73" i="5" s="1"/>
  <c r="H74" i="18" s="1"/>
  <c r="G74" i="13"/>
  <c r="G72" i="5" s="1"/>
  <c r="H73" i="18" s="1"/>
  <c r="G73" i="13"/>
  <c r="G72"/>
  <c r="G70" i="5" s="1"/>
  <c r="H71" i="18" s="1"/>
  <c r="G71" i="13"/>
  <c r="G69" i="5" s="1"/>
  <c r="H70" i="18" s="1"/>
  <c r="G70" i="13"/>
  <c r="G68" i="5" s="1"/>
  <c r="H69" i="18" s="1"/>
  <c r="G69" i="13"/>
  <c r="G68"/>
  <c r="G66" i="5" s="1"/>
  <c r="H67" i="18" s="1"/>
  <c r="G67" i="13"/>
  <c r="G65" i="5" s="1"/>
  <c r="H66" i="18" s="1"/>
  <c r="G66" i="13"/>
  <c r="G64" i="5" s="1"/>
  <c r="H65" i="18" s="1"/>
  <c r="G65" i="13"/>
  <c r="G64"/>
  <c r="G62" i="5" s="1"/>
  <c r="H63" i="18" s="1"/>
  <c r="G63" i="13"/>
  <c r="G61" i="5" s="1"/>
  <c r="H62" i="18" s="1"/>
  <c r="G62" i="13"/>
  <c r="G60" i="5" s="1"/>
  <c r="H61" i="18" s="1"/>
  <c r="G61" i="13"/>
  <c r="G60"/>
  <c r="G58" i="5" s="1"/>
  <c r="H59" i="18" s="1"/>
  <c r="G59" i="13"/>
  <c r="G57" i="5" s="1"/>
  <c r="H58" i="18" s="1"/>
  <c r="G58" i="13"/>
  <c r="G56" i="5" s="1"/>
  <c r="H57" i="18" s="1"/>
  <c r="G57" i="13"/>
  <c r="G56"/>
  <c r="G54" i="5" s="1"/>
  <c r="H55" i="18" s="1"/>
  <c r="G55" i="13"/>
  <c r="G53" i="5" s="1"/>
  <c r="H54" i="18" s="1"/>
  <c r="G54" i="13"/>
  <c r="G52" i="5" s="1"/>
  <c r="H53" i="18" s="1"/>
  <c r="G53" i="13"/>
  <c r="G52"/>
  <c r="G50" i="5" s="1"/>
  <c r="H51" i="18" s="1"/>
  <c r="G51" i="13"/>
  <c r="G49" i="5" s="1"/>
  <c r="H50" i="18" s="1"/>
  <c r="G50" i="13"/>
  <c r="G48" i="5" s="1"/>
  <c r="H49" i="18" s="1"/>
  <c r="G49" i="13"/>
  <c r="G48"/>
  <c r="G46" i="5" s="1"/>
  <c r="H47" i="18" s="1"/>
  <c r="G47" i="13"/>
  <c r="G45" i="5" s="1"/>
  <c r="H46" i="18" s="1"/>
  <c r="G46" i="13"/>
  <c r="G44" i="5" s="1"/>
  <c r="H45" i="18" s="1"/>
  <c r="G45" i="13"/>
  <c r="G44"/>
  <c r="G42" i="5" s="1"/>
  <c r="H43" i="18" s="1"/>
  <c r="G43" i="13"/>
  <c r="G41" i="5" s="1"/>
  <c r="H42" i="18" s="1"/>
  <c r="G42" i="13"/>
  <c r="G40" i="5" s="1"/>
  <c r="H41" i="18" s="1"/>
  <c r="G41" i="13"/>
  <c r="G40"/>
  <c r="G38" i="5" s="1"/>
  <c r="H39" i="18" s="1"/>
  <c r="G39" i="13"/>
  <c r="G37" i="5" s="1"/>
  <c r="H38" i="18" s="1"/>
  <c r="G38" i="13"/>
  <c r="G36" i="5" s="1"/>
  <c r="H37" i="18" s="1"/>
  <c r="G37" i="13"/>
  <c r="G36"/>
  <c r="G34" i="5" s="1"/>
  <c r="H35" i="18" s="1"/>
  <c r="G35" i="13"/>
  <c r="G33" i="5" s="1"/>
  <c r="H34" i="18" s="1"/>
  <c r="G34" i="13"/>
  <c r="G32" i="5" s="1"/>
  <c r="H33" i="18" s="1"/>
  <c r="G33" i="13"/>
  <c r="G32"/>
  <c r="G30" i="5" s="1"/>
  <c r="H31" i="18" s="1"/>
  <c r="G31" i="13"/>
  <c r="G29" i="5" s="1"/>
  <c r="H30" i="18" s="1"/>
  <c r="G30" i="13"/>
  <c r="G28" i="5" s="1"/>
  <c r="H29" i="18" s="1"/>
  <c r="G29" i="13"/>
  <c r="G28"/>
  <c r="G26" i="5" s="1"/>
  <c r="H27" i="18" s="1"/>
  <c r="G27" i="13"/>
  <c r="G25" i="5" s="1"/>
  <c r="H26" i="18" s="1"/>
  <c r="G26" i="13"/>
  <c r="G24" i="5" s="1"/>
  <c r="H25" i="18" s="1"/>
  <c r="G25" i="13"/>
  <c r="G24"/>
  <c r="G22" i="5" s="1"/>
  <c r="H23" i="18" s="1"/>
  <c r="G23" i="13"/>
  <c r="G21" i="5" s="1"/>
  <c r="H22" i="18" s="1"/>
  <c r="G22" i="13"/>
  <c r="G20" i="5" s="1"/>
  <c r="H21" i="18" s="1"/>
  <c r="G21" i="13"/>
  <c r="G20"/>
  <c r="G18" i="5" s="1"/>
  <c r="H19" i="18" s="1"/>
  <c r="G19" i="13"/>
  <c r="G17" i="5" s="1"/>
  <c r="H18" i="18" s="1"/>
  <c r="G18" i="13"/>
  <c r="G16" i="5" s="1"/>
  <c r="H17" i="18" s="1"/>
  <c r="G17" i="13"/>
  <c r="G16"/>
  <c r="G14" i="5" s="1"/>
  <c r="H15" i="18" s="1"/>
  <c r="G15" i="13"/>
  <c r="G13" i="5" s="1"/>
  <c r="H14" i="18" s="1"/>
  <c r="G14" i="13"/>
  <c r="G12" i="5" s="1"/>
  <c r="H13" i="18" s="1"/>
  <c r="G13" i="13"/>
  <c r="G12"/>
  <c r="G10" i="5" s="1"/>
  <c r="H11" i="18" s="1"/>
  <c r="G11" i="13"/>
  <c r="D133" s="1"/>
  <c r="E10" i="4"/>
  <c r="E11" i="17" s="1"/>
  <c r="E11" i="4"/>
  <c r="E12" i="17" s="1"/>
  <c r="E12" i="4"/>
  <c r="E13" i="17" s="1"/>
  <c r="E13" i="4"/>
  <c r="E14" i="17" s="1"/>
  <c r="E14" i="4"/>
  <c r="E15" i="17" s="1"/>
  <c r="E15" i="4"/>
  <c r="E16" i="17" s="1"/>
  <c r="E16" i="4"/>
  <c r="E17" i="17" s="1"/>
  <c r="E17" i="4"/>
  <c r="E18" i="17" s="1"/>
  <c r="E18" i="4"/>
  <c r="E19" i="17" s="1"/>
  <c r="E19" i="4"/>
  <c r="E20" i="17" s="1"/>
  <c r="E20" i="4"/>
  <c r="E21" i="17" s="1"/>
  <c r="E21" i="4"/>
  <c r="E22" i="17" s="1"/>
  <c r="E22" i="4"/>
  <c r="E23" i="17" s="1"/>
  <c r="E23" i="4"/>
  <c r="E24" i="17" s="1"/>
  <c r="E24" i="4"/>
  <c r="E25" i="17" s="1"/>
  <c r="E25" i="4"/>
  <c r="E26" i="17" s="1"/>
  <c r="E26" i="4"/>
  <c r="E27" i="17" s="1"/>
  <c r="E27" i="4"/>
  <c r="E28" i="17" s="1"/>
  <c r="E28" i="4"/>
  <c r="E29" i="17" s="1"/>
  <c r="E29" i="4"/>
  <c r="E30" i="17" s="1"/>
  <c r="E30" i="4"/>
  <c r="E31" i="17" s="1"/>
  <c r="E31" i="4"/>
  <c r="E32" i="17" s="1"/>
  <c r="E32" i="4"/>
  <c r="E33" i="17" s="1"/>
  <c r="E33" i="4"/>
  <c r="E34" i="17" s="1"/>
  <c r="E34" i="4"/>
  <c r="E35" i="17" s="1"/>
  <c r="E35" i="4"/>
  <c r="E36" i="17" s="1"/>
  <c r="E36" i="4"/>
  <c r="E37" i="17" s="1"/>
  <c r="E37" i="4"/>
  <c r="E38" i="17" s="1"/>
  <c r="E38" i="4"/>
  <c r="E39" i="17" s="1"/>
  <c r="E39" i="4"/>
  <c r="E40" i="17" s="1"/>
  <c r="E40" i="4"/>
  <c r="E41" i="17" s="1"/>
  <c r="E41" i="4"/>
  <c r="E42" i="17" s="1"/>
  <c r="E42" i="4"/>
  <c r="E43" i="17" s="1"/>
  <c r="E43" i="4"/>
  <c r="E44" i="17" s="1"/>
  <c r="E44" i="4"/>
  <c r="E45" i="17" s="1"/>
  <c r="E45" i="4"/>
  <c r="E46" i="17" s="1"/>
  <c r="E46" i="4"/>
  <c r="E47" i="17" s="1"/>
  <c r="E47" i="4"/>
  <c r="E48" i="17" s="1"/>
  <c r="E48" i="4"/>
  <c r="E49" i="17" s="1"/>
  <c r="E49" i="4"/>
  <c r="E50" i="17" s="1"/>
  <c r="E50" i="4"/>
  <c r="E51" i="17" s="1"/>
  <c r="E51" i="4"/>
  <c r="E52" i="17" s="1"/>
  <c r="E52" i="4"/>
  <c r="E53" i="17" s="1"/>
  <c r="E53" i="4"/>
  <c r="E54" i="17" s="1"/>
  <c r="E54" i="4"/>
  <c r="E55" i="17" s="1"/>
  <c r="E55" i="4"/>
  <c r="E56" i="17" s="1"/>
  <c r="E56" i="4"/>
  <c r="E57" i="17" s="1"/>
  <c r="E57" i="4"/>
  <c r="E58" i="17" s="1"/>
  <c r="E58" i="4"/>
  <c r="E59" i="17" s="1"/>
  <c r="E59" i="4"/>
  <c r="E60" i="17" s="1"/>
  <c r="E60" i="4"/>
  <c r="E61" i="17" s="1"/>
  <c r="E61" i="4"/>
  <c r="E62" i="17" s="1"/>
  <c r="E62" i="4"/>
  <c r="E63" i="17" s="1"/>
  <c r="E63" i="4"/>
  <c r="E64" i="17" s="1"/>
  <c r="E64" i="4"/>
  <c r="E65" i="17" s="1"/>
  <c r="E65" i="4"/>
  <c r="E66" i="17" s="1"/>
  <c r="E66" i="4"/>
  <c r="E67" i="17" s="1"/>
  <c r="E67" i="4"/>
  <c r="E68" i="17" s="1"/>
  <c r="E68" i="4"/>
  <c r="E69" i="17" s="1"/>
  <c r="E69" i="4"/>
  <c r="E70" i="17" s="1"/>
  <c r="E70" i="4"/>
  <c r="E71" i="17" s="1"/>
  <c r="E71" i="4"/>
  <c r="E72" i="17" s="1"/>
  <c r="E72" i="4"/>
  <c r="E73" i="17" s="1"/>
  <c r="E73" i="4"/>
  <c r="E74" i="17" s="1"/>
  <c r="E74" i="4"/>
  <c r="E75" i="17" s="1"/>
  <c r="E75" i="4"/>
  <c r="E76" i="17" s="1"/>
  <c r="E76" i="4"/>
  <c r="E77" i="17" s="1"/>
  <c r="E77" i="4"/>
  <c r="E78" i="17" s="1"/>
  <c r="E78" i="4"/>
  <c r="E79" i="17" s="1"/>
  <c r="E79" i="4"/>
  <c r="E80" i="17" s="1"/>
  <c r="E80" i="4"/>
  <c r="E81" i="17" s="1"/>
  <c r="E81" i="4"/>
  <c r="E82" i="17" s="1"/>
  <c r="E82" i="4"/>
  <c r="E83" i="17" s="1"/>
  <c r="E83" i="4"/>
  <c r="E84" i="17" s="1"/>
  <c r="E84" i="4"/>
  <c r="E85" i="17" s="1"/>
  <c r="E85" i="4"/>
  <c r="E86" i="17" s="1"/>
  <c r="E86" i="4"/>
  <c r="E87" i="17" s="1"/>
  <c r="E87" i="4"/>
  <c r="E88" i="17" s="1"/>
  <c r="E88" i="4"/>
  <c r="E89" i="17" s="1"/>
  <c r="E89" i="4"/>
  <c r="E90" i="17" s="1"/>
  <c r="E90" i="4"/>
  <c r="E91" i="17" s="1"/>
  <c r="E91" i="4"/>
  <c r="E92" i="17" s="1"/>
  <c r="E92" i="4"/>
  <c r="E93" i="17" s="1"/>
  <c r="E93" i="4"/>
  <c r="E94" i="17" s="1"/>
  <c r="E94" i="4"/>
  <c r="E95" i="17" s="1"/>
  <c r="E95" i="4"/>
  <c r="E96" i="17" s="1"/>
  <c r="E96" i="4"/>
  <c r="E97" i="17" s="1"/>
  <c r="E97" i="4"/>
  <c r="E98" i="17" s="1"/>
  <c r="E98" i="4"/>
  <c r="E99" i="17" s="1"/>
  <c r="E99" i="4"/>
  <c r="E100" i="17" s="1"/>
  <c r="E100" i="4"/>
  <c r="E101" i="17" s="1"/>
  <c r="E102" i="4"/>
  <c r="E103" i="17" s="1"/>
  <c r="E103" i="4"/>
  <c r="E104" i="17" s="1"/>
  <c r="E104" i="4"/>
  <c r="E105" i="17" s="1"/>
  <c r="E105" i="4"/>
  <c r="E106" i="17" s="1"/>
  <c r="E106" i="4"/>
  <c r="E107" i="17" s="1"/>
  <c r="E107" i="4"/>
  <c r="E108" i="17" s="1"/>
  <c r="E108" i="4"/>
  <c r="E109" i="17" s="1"/>
  <c r="E109" i="4"/>
  <c r="E110" i="17" s="1"/>
  <c r="E110" i="4"/>
  <c r="E111" i="17" s="1"/>
  <c r="E111" i="4"/>
  <c r="E112" i="17" s="1"/>
  <c r="E112" i="4"/>
  <c r="E113" i="17" s="1"/>
  <c r="E113" i="4"/>
  <c r="E114" i="17" s="1"/>
  <c r="E114" i="4"/>
  <c r="E115" i="17" s="1"/>
  <c r="E115" i="4"/>
  <c r="E116" i="17" s="1"/>
  <c r="E116" i="4"/>
  <c r="E117" i="17" s="1"/>
  <c r="E117" i="4"/>
  <c r="E118" i="17" s="1"/>
  <c r="E118" i="4"/>
  <c r="E119" i="17" s="1"/>
  <c r="E119" i="4"/>
  <c r="E120" i="17" s="1"/>
  <c r="E120" i="4"/>
  <c r="E121" i="17" s="1"/>
  <c r="E121" i="4"/>
  <c r="E122" i="17" s="1"/>
  <c r="E122" i="4"/>
  <c r="E123" i="17" s="1"/>
  <c r="E123" i="4"/>
  <c r="E124" i="17" s="1"/>
  <c r="E124" i="4"/>
  <c r="E125" i="17" s="1"/>
  <c r="E125" i="4"/>
  <c r="E126" i="17" s="1"/>
  <c r="E126" i="4"/>
  <c r="E127" i="17" s="1"/>
  <c r="E127" i="4"/>
  <c r="E128" i="17" s="1"/>
  <c r="E128" i="4"/>
  <c r="E129" i="17" s="1"/>
  <c r="E129" i="4"/>
  <c r="E130" i="17" s="1"/>
  <c r="E9" i="4"/>
  <c r="D133" i="12"/>
  <c r="E11" i="5"/>
  <c r="E12" i="18" s="1"/>
  <c r="E15" i="5"/>
  <c r="E16" i="18" s="1"/>
  <c r="E19" i="5"/>
  <c r="E20" i="18" s="1"/>
  <c r="E23" i="5"/>
  <c r="E24" i="18" s="1"/>
  <c r="E27" i="5"/>
  <c r="E28" i="18" s="1"/>
  <c r="E31" i="5"/>
  <c r="E32" i="18" s="1"/>
  <c r="E35" i="5"/>
  <c r="E36" i="18" s="1"/>
  <c r="E39" i="5"/>
  <c r="E40" i="18" s="1"/>
  <c r="E43" i="5"/>
  <c r="E44" i="18" s="1"/>
  <c r="E47" i="5"/>
  <c r="E48" i="18" s="1"/>
  <c r="E51" i="5"/>
  <c r="E52" i="18" s="1"/>
  <c r="E55" i="5"/>
  <c r="E56" i="18" s="1"/>
  <c r="E59" i="5"/>
  <c r="E60" i="18" s="1"/>
  <c r="E63" i="5"/>
  <c r="E64" i="18" s="1"/>
  <c r="E67" i="5"/>
  <c r="E68" i="18" s="1"/>
  <c r="E71" i="5"/>
  <c r="E72" i="18" s="1"/>
  <c r="E75" i="5"/>
  <c r="E76" i="18" s="1"/>
  <c r="E79" i="5"/>
  <c r="E80" i="18" s="1"/>
  <c r="E83" i="5"/>
  <c r="E84" i="18" s="1"/>
  <c r="E87" i="5"/>
  <c r="E88" i="18" s="1"/>
  <c r="E91" i="5"/>
  <c r="E92" i="18" s="1"/>
  <c r="E95" i="5"/>
  <c r="E96" i="18" s="1"/>
  <c r="E99" i="5"/>
  <c r="E100" i="18" s="1"/>
  <c r="E103" i="5"/>
  <c r="E104" i="18" s="1"/>
  <c r="E107" i="5"/>
  <c r="E108" i="18" s="1"/>
  <c r="E111" i="5"/>
  <c r="E112" i="18" s="1"/>
  <c r="E115" i="5"/>
  <c r="E116" i="18" s="1"/>
  <c r="E119" i="5"/>
  <c r="E120" i="18" s="1"/>
  <c r="E123" i="5"/>
  <c r="E124" i="18" s="1"/>
  <c r="E127" i="5"/>
  <c r="E128" i="18" s="1"/>
  <c r="G131" i="8"/>
  <c r="E129" i="5" s="1"/>
  <c r="E130" i="18" s="1"/>
  <c r="G130" i="8"/>
  <c r="E128" i="5" s="1"/>
  <c r="E129" i="18" s="1"/>
  <c r="G129" i="8"/>
  <c r="G128"/>
  <c r="E126" i="5" s="1"/>
  <c r="E127" i="18" s="1"/>
  <c r="G127" i="8"/>
  <c r="E125" i="5" s="1"/>
  <c r="E126" i="18" s="1"/>
  <c r="G126" i="8"/>
  <c r="E124" i="5" s="1"/>
  <c r="E125" i="18" s="1"/>
  <c r="G125" i="8"/>
  <c r="G124"/>
  <c r="E122" i="5" s="1"/>
  <c r="E123" i="18" s="1"/>
  <c r="G123" i="8"/>
  <c r="E121" i="5" s="1"/>
  <c r="E122" i="18" s="1"/>
  <c r="G122" i="8"/>
  <c r="E120" i="5" s="1"/>
  <c r="E121" i="18" s="1"/>
  <c r="G121" i="8"/>
  <c r="G120"/>
  <c r="E118" i="5" s="1"/>
  <c r="E119" i="18" s="1"/>
  <c r="G119" i="8"/>
  <c r="E117" i="5" s="1"/>
  <c r="E118" i="18" s="1"/>
  <c r="G118" i="8"/>
  <c r="E116" i="5" s="1"/>
  <c r="E117" i="18" s="1"/>
  <c r="G117" i="8"/>
  <c r="G116"/>
  <c r="E114" i="5" s="1"/>
  <c r="E115" i="18" s="1"/>
  <c r="G115" i="8"/>
  <c r="E113" i="5" s="1"/>
  <c r="E114" i="18" s="1"/>
  <c r="G114" i="8"/>
  <c r="E112" i="5" s="1"/>
  <c r="E113" i="18" s="1"/>
  <c r="G113" i="8"/>
  <c r="G112"/>
  <c r="E110" i="5" s="1"/>
  <c r="E111" i="18" s="1"/>
  <c r="G111" i="8"/>
  <c r="E109" i="5" s="1"/>
  <c r="E110" i="18" s="1"/>
  <c r="G110" i="8"/>
  <c r="E108" i="5" s="1"/>
  <c r="E109" i="18" s="1"/>
  <c r="G109" i="8"/>
  <c r="G108"/>
  <c r="E106" i="5" s="1"/>
  <c r="E107" i="18" s="1"/>
  <c r="G107" i="8"/>
  <c r="E105" i="5" s="1"/>
  <c r="E106" i="18" s="1"/>
  <c r="G106" i="8"/>
  <c r="E104" i="5" s="1"/>
  <c r="E105" i="18" s="1"/>
  <c r="G105" i="8"/>
  <c r="G104"/>
  <c r="E102" i="5" s="1"/>
  <c r="E103" i="18" s="1"/>
  <c r="G103" i="8"/>
  <c r="E101" i="5" s="1"/>
  <c r="E102" i="18" s="1"/>
  <c r="G102" i="8"/>
  <c r="E100" i="5" s="1"/>
  <c r="E101" i="18" s="1"/>
  <c r="G101" i="8"/>
  <c r="G100"/>
  <c r="E98" i="5" s="1"/>
  <c r="E99" i="18" s="1"/>
  <c r="G99" i="8"/>
  <c r="E97" i="5" s="1"/>
  <c r="E98" i="18" s="1"/>
  <c r="G98" i="8"/>
  <c r="E96" i="5" s="1"/>
  <c r="E97" i="18" s="1"/>
  <c r="G97" i="8"/>
  <c r="G96"/>
  <c r="E94" i="5" s="1"/>
  <c r="E95" i="18" s="1"/>
  <c r="G95" i="8"/>
  <c r="E93" i="5" s="1"/>
  <c r="E94" i="18" s="1"/>
  <c r="G94" i="8"/>
  <c r="E92" i="5" s="1"/>
  <c r="E93" i="18" s="1"/>
  <c r="G93" i="8"/>
  <c r="G92"/>
  <c r="E90" i="5" s="1"/>
  <c r="E91" i="18" s="1"/>
  <c r="G91" i="8"/>
  <c r="E89" i="5" s="1"/>
  <c r="E90" i="18" s="1"/>
  <c r="G90" i="8"/>
  <c r="E88" i="5" s="1"/>
  <c r="E89" i="18" s="1"/>
  <c r="G89" i="8"/>
  <c r="G88"/>
  <c r="E86" i="5" s="1"/>
  <c r="E87" i="18" s="1"/>
  <c r="G87" i="8"/>
  <c r="E85" i="5" s="1"/>
  <c r="E86" i="18" s="1"/>
  <c r="G86" i="8"/>
  <c r="E84" i="5" s="1"/>
  <c r="E85" i="18" s="1"/>
  <c r="G85" i="8"/>
  <c r="G84"/>
  <c r="E82" i="5" s="1"/>
  <c r="E83" i="18" s="1"/>
  <c r="G83" i="8"/>
  <c r="E81" i="5" s="1"/>
  <c r="E82" i="18" s="1"/>
  <c r="G82" i="8"/>
  <c r="E80" i="5" s="1"/>
  <c r="E81" i="18" s="1"/>
  <c r="G81" i="8"/>
  <c r="G80"/>
  <c r="E78" i="5" s="1"/>
  <c r="E79" i="18" s="1"/>
  <c r="G79" i="8"/>
  <c r="E77" i="5" s="1"/>
  <c r="E78" i="18" s="1"/>
  <c r="G78" i="8"/>
  <c r="E76" i="5" s="1"/>
  <c r="E77" i="18" s="1"/>
  <c r="G77" i="8"/>
  <c r="G76"/>
  <c r="E74" i="5" s="1"/>
  <c r="E75" i="18" s="1"/>
  <c r="G75" i="8"/>
  <c r="E73" i="5" s="1"/>
  <c r="E74" i="18" s="1"/>
  <c r="G74" i="8"/>
  <c r="E72" i="5" s="1"/>
  <c r="E73" i="18" s="1"/>
  <c r="G73" i="8"/>
  <c r="G72"/>
  <c r="E70" i="5" s="1"/>
  <c r="E71" i="18" s="1"/>
  <c r="G71" i="8"/>
  <c r="E69" i="5" s="1"/>
  <c r="E70" i="18" s="1"/>
  <c r="G70" i="8"/>
  <c r="E68" i="5" s="1"/>
  <c r="E69" i="18" s="1"/>
  <c r="G69" i="8"/>
  <c r="G68"/>
  <c r="E66" i="5" s="1"/>
  <c r="E67" i="18" s="1"/>
  <c r="G67" i="8"/>
  <c r="E65" i="5" s="1"/>
  <c r="E66" i="18" s="1"/>
  <c r="G66" i="8"/>
  <c r="E64" i="5" s="1"/>
  <c r="E65" i="18" s="1"/>
  <c r="G65" i="8"/>
  <c r="G64"/>
  <c r="E62" i="5" s="1"/>
  <c r="E63" i="18" s="1"/>
  <c r="G63" i="8"/>
  <c r="E61" i="5" s="1"/>
  <c r="E62" i="18" s="1"/>
  <c r="G62" i="8"/>
  <c r="E60" i="5" s="1"/>
  <c r="E61" i="18" s="1"/>
  <c r="G61" i="8"/>
  <c r="G60"/>
  <c r="E58" i="5" s="1"/>
  <c r="E59" i="18" s="1"/>
  <c r="G59" i="8"/>
  <c r="E57" i="5" s="1"/>
  <c r="E58" i="18" s="1"/>
  <c r="G58" i="8"/>
  <c r="E56" i="5" s="1"/>
  <c r="E57" i="18" s="1"/>
  <c r="G57" i="8"/>
  <c r="G56"/>
  <c r="E54" i="5" s="1"/>
  <c r="E55" i="18" s="1"/>
  <c r="G55" i="8"/>
  <c r="E53" i="5" s="1"/>
  <c r="E54" i="18" s="1"/>
  <c r="G54" i="8"/>
  <c r="E52" i="5" s="1"/>
  <c r="E53" i="18" s="1"/>
  <c r="G53" i="8"/>
  <c r="G52"/>
  <c r="E50" i="5" s="1"/>
  <c r="E51" i="18" s="1"/>
  <c r="G51" i="8"/>
  <c r="E49" i="5" s="1"/>
  <c r="E50" i="18" s="1"/>
  <c r="G50" i="8"/>
  <c r="E48" i="5" s="1"/>
  <c r="E49" i="18" s="1"/>
  <c r="G49" i="8"/>
  <c r="G48"/>
  <c r="E46" i="5" s="1"/>
  <c r="E47" i="18" s="1"/>
  <c r="G47" i="8"/>
  <c r="E45" i="5" s="1"/>
  <c r="E46" i="18" s="1"/>
  <c r="G46" i="8"/>
  <c r="E44" i="5" s="1"/>
  <c r="E45" i="18" s="1"/>
  <c r="G45" i="8"/>
  <c r="G44"/>
  <c r="E42" i="5" s="1"/>
  <c r="E43" i="18" s="1"/>
  <c r="G43" i="8"/>
  <c r="E41" i="5" s="1"/>
  <c r="E42" i="18" s="1"/>
  <c r="G42" i="8"/>
  <c r="E40" i="5" s="1"/>
  <c r="E41" i="18" s="1"/>
  <c r="G41" i="8"/>
  <c r="G40"/>
  <c r="E38" i="5" s="1"/>
  <c r="E39" i="18" s="1"/>
  <c r="G39" i="8"/>
  <c r="E37" i="5" s="1"/>
  <c r="E38" i="18" s="1"/>
  <c r="G38" i="8"/>
  <c r="E36" i="5" s="1"/>
  <c r="E37" i="18" s="1"/>
  <c r="G37" i="8"/>
  <c r="G36"/>
  <c r="E34" i="5" s="1"/>
  <c r="E35" i="18" s="1"/>
  <c r="G35" i="8"/>
  <c r="E33" i="5" s="1"/>
  <c r="E34" i="18" s="1"/>
  <c r="G34" i="8"/>
  <c r="E32" i="5" s="1"/>
  <c r="E33" i="18" s="1"/>
  <c r="G33" i="8"/>
  <c r="G32"/>
  <c r="E30" i="5" s="1"/>
  <c r="E31" i="18" s="1"/>
  <c r="G31" i="8"/>
  <c r="E29" i="5" s="1"/>
  <c r="E30" i="18" s="1"/>
  <c r="G30" i="8"/>
  <c r="E28" i="5" s="1"/>
  <c r="E29" i="18" s="1"/>
  <c r="G29" i="8"/>
  <c r="G28"/>
  <c r="E26" i="5" s="1"/>
  <c r="E27" i="18" s="1"/>
  <c r="G27" i="8"/>
  <c r="E25" i="5" s="1"/>
  <c r="E26" i="18" s="1"/>
  <c r="G26" i="8"/>
  <c r="E24" i="5" s="1"/>
  <c r="E25" i="18" s="1"/>
  <c r="G25" i="8"/>
  <c r="G24"/>
  <c r="E22" i="5" s="1"/>
  <c r="E23" i="18" s="1"/>
  <c r="G23" i="8"/>
  <c r="E21" i="5" s="1"/>
  <c r="E22" i="18" s="1"/>
  <c r="G22" i="8"/>
  <c r="E20" i="5" s="1"/>
  <c r="E21" i="18" s="1"/>
  <c r="G21" i="8"/>
  <c r="G20"/>
  <c r="E18" i="5" s="1"/>
  <c r="E19" i="18" s="1"/>
  <c r="G19" i="8"/>
  <c r="E17" i="5" s="1"/>
  <c r="E18" i="18" s="1"/>
  <c r="G18" i="8"/>
  <c r="E16" i="5" s="1"/>
  <c r="E17" i="18" s="1"/>
  <c r="G17" i="8"/>
  <c r="G16"/>
  <c r="E14" i="5" s="1"/>
  <c r="E15" i="18" s="1"/>
  <c r="G15" i="8"/>
  <c r="E13" i="5" s="1"/>
  <c r="E14" i="18" s="1"/>
  <c r="G14" i="8"/>
  <c r="E12" i="5" s="1"/>
  <c r="E13" i="18" s="1"/>
  <c r="G13" i="8"/>
  <c r="G12"/>
  <c r="E10" i="5" s="1"/>
  <c r="E11" i="18" s="1"/>
  <c r="G11" i="8"/>
  <c r="E9" i="5" s="1"/>
  <c r="E10" i="18" s="1"/>
  <c r="AX80" i="37" l="1"/>
  <c r="AX27" i="21"/>
  <c r="G27" i="18"/>
  <c r="AX89" i="37"/>
  <c r="AX47" i="21"/>
  <c r="G47" i="18"/>
  <c r="AX94" i="37"/>
  <c r="AX59" i="21"/>
  <c r="G59" i="18"/>
  <c r="AX65" i="37"/>
  <c r="AX71" i="21"/>
  <c r="G71" i="18"/>
  <c r="AX95" i="37"/>
  <c r="AX75" i="21"/>
  <c r="G75" i="18"/>
  <c r="AX37" i="37"/>
  <c r="AX79" i="21"/>
  <c r="G79" i="18"/>
  <c r="AX77" i="37"/>
  <c r="AX83" i="21"/>
  <c r="G83" i="18"/>
  <c r="AX82" i="37"/>
  <c r="AX87" i="21"/>
  <c r="G87" i="18"/>
  <c r="AX111" i="37"/>
  <c r="AX91" i="21"/>
  <c r="G91" i="18"/>
  <c r="AX93" i="37"/>
  <c r="AX95" i="21"/>
  <c r="G95" i="18"/>
  <c r="AX66" i="37"/>
  <c r="AX99" i="21"/>
  <c r="G99" i="18"/>
  <c r="AX64" i="37"/>
  <c r="AX103" i="21"/>
  <c r="G103" i="18"/>
  <c r="AX14" i="37"/>
  <c r="AX107" i="21"/>
  <c r="G107" i="18"/>
  <c r="AX116" i="37"/>
  <c r="AX111" i="21"/>
  <c r="G111" i="18"/>
  <c r="AX60" i="37"/>
  <c r="AX115" i="21"/>
  <c r="G115" i="18"/>
  <c r="AX73" i="37"/>
  <c r="AX119" i="21"/>
  <c r="G119" i="18"/>
  <c r="AX72" i="37"/>
  <c r="AX123" i="21"/>
  <c r="G123" i="18"/>
  <c r="AX83" i="37"/>
  <c r="AX127" i="21"/>
  <c r="G127" i="18"/>
  <c r="AX39" i="37"/>
  <c r="AX128" i="21"/>
  <c r="G128" i="18"/>
  <c r="AX42" i="37"/>
  <c r="AX112" i="21"/>
  <c r="G112" i="18"/>
  <c r="AX110" i="37"/>
  <c r="AX96" i="21"/>
  <c r="G96" i="18"/>
  <c r="AX101" i="37"/>
  <c r="AX80" i="21"/>
  <c r="G80" i="18"/>
  <c r="AX30" i="37"/>
  <c r="AX64" i="21"/>
  <c r="G64" i="18"/>
  <c r="AX41" i="37"/>
  <c r="AX48" i="21"/>
  <c r="G48" i="18"/>
  <c r="AX130" i="37"/>
  <c r="AX32" i="21"/>
  <c r="G32" i="18"/>
  <c r="AX119" i="37"/>
  <c r="AX16" i="21"/>
  <c r="G16" i="18"/>
  <c r="AP57" i="37"/>
  <c r="AP130" i="21"/>
  <c r="G130" i="17"/>
  <c r="AP44" i="37"/>
  <c r="AP126" i="21"/>
  <c r="G126" i="17"/>
  <c r="AP68" i="37"/>
  <c r="AP122" i="21"/>
  <c r="G122" i="17"/>
  <c r="AP91" i="37"/>
  <c r="AP118" i="21"/>
  <c r="G118" i="17"/>
  <c r="AP71" i="37"/>
  <c r="AP114" i="21"/>
  <c r="G114" i="17"/>
  <c r="AP31" i="37"/>
  <c r="AP110" i="21"/>
  <c r="G110" i="17"/>
  <c r="AP118" i="37"/>
  <c r="AP106" i="21"/>
  <c r="G106" i="17"/>
  <c r="AP19" i="37"/>
  <c r="AP101" i="21"/>
  <c r="G101" i="17"/>
  <c r="AP106" i="37"/>
  <c r="AP97" i="21"/>
  <c r="G97" i="17"/>
  <c r="AP113" i="37"/>
  <c r="AP93" i="21"/>
  <c r="G93" i="17"/>
  <c r="AP51" i="37"/>
  <c r="AP89" i="21"/>
  <c r="G89" i="17"/>
  <c r="AP48" i="37"/>
  <c r="AP85" i="21"/>
  <c r="G85" i="17"/>
  <c r="AP11" i="37"/>
  <c r="AP81" i="21"/>
  <c r="G81" i="17"/>
  <c r="AP69" i="37"/>
  <c r="AP77" i="21"/>
  <c r="G77" i="17"/>
  <c r="AP38" i="37"/>
  <c r="AP73" i="21"/>
  <c r="G73" i="17"/>
  <c r="AP18" i="37"/>
  <c r="AP69" i="21"/>
  <c r="G69" i="17"/>
  <c r="AP27" i="37"/>
  <c r="AP65" i="21"/>
  <c r="G65" i="17"/>
  <c r="AP76" i="37"/>
  <c r="AP61" i="21"/>
  <c r="G61" i="17"/>
  <c r="AP85" i="37"/>
  <c r="AP57" i="21"/>
  <c r="G57" i="17"/>
  <c r="AP28" i="37"/>
  <c r="AP53" i="21"/>
  <c r="G53" i="17"/>
  <c r="AP99" i="37"/>
  <c r="AP49" i="21"/>
  <c r="G49" i="17"/>
  <c r="AP58" i="37"/>
  <c r="AP45" i="21"/>
  <c r="G45" i="17"/>
  <c r="AP128" i="37"/>
  <c r="AP41" i="21"/>
  <c r="G41" i="17"/>
  <c r="AP115" i="37"/>
  <c r="AP37" i="21"/>
  <c r="G37" i="17"/>
  <c r="AP125" i="37"/>
  <c r="AP33" i="21"/>
  <c r="G33" i="17"/>
  <c r="AP97" i="37"/>
  <c r="AP29" i="21"/>
  <c r="G29" i="17"/>
  <c r="AP122" i="37"/>
  <c r="AP25" i="21"/>
  <c r="G25" i="17"/>
  <c r="AP36" i="37"/>
  <c r="AP21" i="21"/>
  <c r="G21" i="17"/>
  <c r="AP62" i="37"/>
  <c r="AP17" i="21"/>
  <c r="G17" i="17"/>
  <c r="AP54" i="37"/>
  <c r="AP13" i="21"/>
  <c r="G13" i="17"/>
  <c r="BA105" i="37"/>
  <c r="BA11" i="21"/>
  <c r="J11" i="18"/>
  <c r="BA92" i="37"/>
  <c r="BA15" i="21"/>
  <c r="J15" i="18"/>
  <c r="BA124" i="37"/>
  <c r="BA19" i="21"/>
  <c r="J19" i="18"/>
  <c r="BA87" i="37"/>
  <c r="BA23" i="21"/>
  <c r="J23" i="18"/>
  <c r="BA80" i="37"/>
  <c r="BA27" i="21"/>
  <c r="J27" i="18"/>
  <c r="BA25" i="37"/>
  <c r="BA31" i="21"/>
  <c r="J31" i="18"/>
  <c r="BA75" i="37"/>
  <c r="BA35" i="21"/>
  <c r="J35" i="18"/>
  <c r="BA120" i="37"/>
  <c r="BA39" i="21"/>
  <c r="J39" i="18"/>
  <c r="BA21" i="37"/>
  <c r="BA43" i="21"/>
  <c r="J43" i="18"/>
  <c r="BA89" i="37"/>
  <c r="BA47" i="21"/>
  <c r="J47" i="18"/>
  <c r="BA55" i="37"/>
  <c r="BA51" i="21"/>
  <c r="J51" i="18"/>
  <c r="BA86" i="37"/>
  <c r="BA55" i="21"/>
  <c r="J55" i="18"/>
  <c r="BA94" i="37"/>
  <c r="BA59" i="21"/>
  <c r="J59" i="18"/>
  <c r="BA104" i="37"/>
  <c r="BA63" i="21"/>
  <c r="J63" i="18"/>
  <c r="BA15" i="37"/>
  <c r="BA67" i="21"/>
  <c r="J67" i="18"/>
  <c r="BA65" i="37"/>
  <c r="BA71" i="21"/>
  <c r="J71" i="18"/>
  <c r="BA95" i="37"/>
  <c r="BA75" i="21"/>
  <c r="J75" i="18"/>
  <c r="BA37" i="37"/>
  <c r="BA79" i="21"/>
  <c r="J79" i="18"/>
  <c r="BA77" i="37"/>
  <c r="BA83" i="21"/>
  <c r="J83" i="18"/>
  <c r="BA82" i="37"/>
  <c r="BA87" i="21"/>
  <c r="J87" i="18"/>
  <c r="BA111" i="37"/>
  <c r="BA91" i="21"/>
  <c r="J91" i="18"/>
  <c r="BA93" i="37"/>
  <c r="BA95" i="21"/>
  <c r="J95" i="18"/>
  <c r="BA66" i="37"/>
  <c r="BA99" i="21"/>
  <c r="J99" i="18"/>
  <c r="BA64" i="37"/>
  <c r="BA103" i="21"/>
  <c r="J103" i="18"/>
  <c r="BA14" i="37"/>
  <c r="BA107" i="21"/>
  <c r="J107" i="18"/>
  <c r="BA116" i="37"/>
  <c r="BA111" i="21"/>
  <c r="J111" i="18"/>
  <c r="BA60" i="37"/>
  <c r="BA115" i="21"/>
  <c r="J115" i="18"/>
  <c r="BA73" i="37"/>
  <c r="BA119" i="21"/>
  <c r="J119" i="18"/>
  <c r="BA72" i="37"/>
  <c r="BA123" i="21"/>
  <c r="J123" i="18"/>
  <c r="BA83" i="37"/>
  <c r="BA127" i="21"/>
  <c r="J127" i="18"/>
  <c r="BA39" i="37"/>
  <c r="BA128" i="21"/>
  <c r="J128" i="18"/>
  <c r="BA42" i="37"/>
  <c r="BA112" i="21"/>
  <c r="J112" i="18"/>
  <c r="BA110" i="37"/>
  <c r="BA96" i="21"/>
  <c r="J96" i="18"/>
  <c r="BA101" i="37"/>
  <c r="BA80" i="21"/>
  <c r="J80" i="18"/>
  <c r="BA30" i="37"/>
  <c r="BA64" i="21"/>
  <c r="J64" i="18"/>
  <c r="BA41" i="37"/>
  <c r="BA48" i="21"/>
  <c r="J48" i="18"/>
  <c r="BA130" i="37"/>
  <c r="BA32" i="21"/>
  <c r="J32" i="18"/>
  <c r="BA119" i="37"/>
  <c r="BA16" i="21"/>
  <c r="J16" i="18"/>
  <c r="AX105" i="37"/>
  <c r="AX11" i="21"/>
  <c r="G11" i="18"/>
  <c r="AX87" i="37"/>
  <c r="AX23" i="21"/>
  <c r="G23" i="18"/>
  <c r="AX75" i="37"/>
  <c r="AX35" i="21"/>
  <c r="G35" i="18"/>
  <c r="AX55" i="37"/>
  <c r="AX51" i="21"/>
  <c r="G51" i="18"/>
  <c r="AX15" i="37"/>
  <c r="AX67" i="21"/>
  <c r="G67" i="18"/>
  <c r="AX20" i="37"/>
  <c r="AX18" i="21"/>
  <c r="G18" i="18"/>
  <c r="AX50" i="37"/>
  <c r="AX26" i="21"/>
  <c r="G26" i="18"/>
  <c r="AX35" i="37"/>
  <c r="AX30" i="21"/>
  <c r="G30" i="18"/>
  <c r="AX112" i="37"/>
  <c r="AX34" i="21"/>
  <c r="G34" i="18"/>
  <c r="AX84" i="37"/>
  <c r="AX38" i="21"/>
  <c r="G38" i="18"/>
  <c r="AX45" i="37"/>
  <c r="AX42" i="21"/>
  <c r="G42" i="18"/>
  <c r="AX17" i="37"/>
  <c r="AX46" i="21"/>
  <c r="G46" i="18"/>
  <c r="AX123" i="37"/>
  <c r="AX50" i="21"/>
  <c r="G50" i="18"/>
  <c r="AX43" i="37"/>
  <c r="AX54" i="21"/>
  <c r="G54" i="18"/>
  <c r="AX61" i="37"/>
  <c r="AX58" i="21"/>
  <c r="G58" i="18"/>
  <c r="AX53" i="37"/>
  <c r="AX62" i="21"/>
  <c r="G62" i="18"/>
  <c r="AX90" i="37"/>
  <c r="AX66" i="21"/>
  <c r="G66" i="18"/>
  <c r="AX103" i="37"/>
  <c r="AX70" i="21"/>
  <c r="G70" i="18"/>
  <c r="AX47" i="37"/>
  <c r="AX74" i="21"/>
  <c r="G74" i="18"/>
  <c r="AX102" i="37"/>
  <c r="AX78" i="21"/>
  <c r="G78" i="18"/>
  <c r="AX49" i="37"/>
  <c r="AX82" i="21"/>
  <c r="G82" i="18"/>
  <c r="AX96" i="37"/>
  <c r="AX86" i="21"/>
  <c r="G86" i="18"/>
  <c r="AX32" i="37"/>
  <c r="AX90" i="21"/>
  <c r="G90" i="18"/>
  <c r="AX67" i="37"/>
  <c r="AX94" i="21"/>
  <c r="G94" i="18"/>
  <c r="AX98" i="37"/>
  <c r="AX98" i="21"/>
  <c r="G98" i="18"/>
  <c r="AX114" i="37"/>
  <c r="AX102" i="21"/>
  <c r="G102" i="18"/>
  <c r="AX118" i="37"/>
  <c r="AX106" i="21"/>
  <c r="G106" i="18"/>
  <c r="AX31" i="37"/>
  <c r="AX110" i="21"/>
  <c r="G110" i="18"/>
  <c r="AX71" i="37"/>
  <c r="AX114" i="21"/>
  <c r="G114" i="18"/>
  <c r="AX91" i="37"/>
  <c r="AX118" i="21"/>
  <c r="G118" i="18"/>
  <c r="AX68" i="37"/>
  <c r="AX122" i="21"/>
  <c r="G122" i="18"/>
  <c r="AX44" i="37"/>
  <c r="AX126" i="21"/>
  <c r="G126" i="18"/>
  <c r="AX57" i="37"/>
  <c r="AX130" i="21"/>
  <c r="G130" i="18"/>
  <c r="AX23" i="37"/>
  <c r="AX116" i="21"/>
  <c r="G116" i="18"/>
  <c r="AX79" i="37"/>
  <c r="AX100" i="21"/>
  <c r="G100" i="18"/>
  <c r="AX78" i="37"/>
  <c r="AX84" i="21"/>
  <c r="G84" i="18"/>
  <c r="AX16" i="37"/>
  <c r="AX68" i="21"/>
  <c r="G68" i="18"/>
  <c r="AX100" i="37"/>
  <c r="AX52" i="21"/>
  <c r="G52" i="18"/>
  <c r="AX81" i="37"/>
  <c r="AX36" i="21"/>
  <c r="G36" i="18"/>
  <c r="AX56" i="37"/>
  <c r="AX20" i="21"/>
  <c r="G20" i="18"/>
  <c r="E130" i="4"/>
  <c r="E10" i="17"/>
  <c r="AP83" i="37"/>
  <c r="AP127" i="21"/>
  <c r="G127" i="17"/>
  <c r="AP72" i="37"/>
  <c r="AP123" i="21"/>
  <c r="G123" i="17"/>
  <c r="AP73" i="37"/>
  <c r="AP119" i="21"/>
  <c r="G119" i="17"/>
  <c r="AP60" i="37"/>
  <c r="AP115" i="21"/>
  <c r="G115" i="17"/>
  <c r="AP116" i="37"/>
  <c r="G111" i="17"/>
  <c r="AP111" i="21"/>
  <c r="AP14" i="37"/>
  <c r="G107" i="17"/>
  <c r="AP107" i="21"/>
  <c r="AP64" i="37"/>
  <c r="G103" i="17"/>
  <c r="AP103" i="21"/>
  <c r="AP98" i="37"/>
  <c r="AP98" i="21"/>
  <c r="G98" i="17"/>
  <c r="AP67" i="37"/>
  <c r="AP94" i="21"/>
  <c r="G94" i="17"/>
  <c r="AP32" i="37"/>
  <c r="AP90" i="21"/>
  <c r="G90" i="17"/>
  <c r="AP96" i="37"/>
  <c r="AP86" i="21"/>
  <c r="G86" i="17"/>
  <c r="AP49" i="37"/>
  <c r="AP82" i="21"/>
  <c r="G82" i="17"/>
  <c r="AP102" i="37"/>
  <c r="AP78" i="21"/>
  <c r="G78" i="17"/>
  <c r="AP47" i="37"/>
  <c r="AP74" i="21"/>
  <c r="G74" i="17"/>
  <c r="AP103" i="37"/>
  <c r="AP70" i="21"/>
  <c r="G70" i="17"/>
  <c r="AP90" i="37"/>
  <c r="AP66" i="21"/>
  <c r="G66" i="17"/>
  <c r="AP53" i="37"/>
  <c r="AP62" i="21"/>
  <c r="G62" i="17"/>
  <c r="AP61" i="37"/>
  <c r="AP58" i="21"/>
  <c r="G58" i="17"/>
  <c r="AP43" i="37"/>
  <c r="AP54" i="21"/>
  <c r="G54" i="17"/>
  <c r="AP123" i="37"/>
  <c r="AP50" i="21"/>
  <c r="G50" i="17"/>
  <c r="AP17" i="37"/>
  <c r="AP46" i="21"/>
  <c r="G46" i="17"/>
  <c r="AP45" i="37"/>
  <c r="AP42" i="21"/>
  <c r="G42" i="17"/>
  <c r="AP84" i="37"/>
  <c r="AP38" i="21"/>
  <c r="G38" i="17"/>
  <c r="AP112" i="37"/>
  <c r="AP34" i="21"/>
  <c r="G34" i="17"/>
  <c r="AP35" i="37"/>
  <c r="AP30" i="21"/>
  <c r="G30" i="17"/>
  <c r="AP50" i="37"/>
  <c r="AP26" i="21"/>
  <c r="G26" i="17"/>
  <c r="AP24" i="37"/>
  <c r="AP22" i="21"/>
  <c r="G22" i="17"/>
  <c r="AP20" i="37"/>
  <c r="AP18" i="21"/>
  <c r="G18" i="17"/>
  <c r="AP34" i="37"/>
  <c r="AP14" i="21"/>
  <c r="G14" i="17"/>
  <c r="BA34" i="37"/>
  <c r="BA14" i="21"/>
  <c r="J14" i="18"/>
  <c r="BA20" i="37"/>
  <c r="BA18" i="21"/>
  <c r="J18" i="18"/>
  <c r="BA24" i="37"/>
  <c r="BA22" i="21"/>
  <c r="J22" i="18"/>
  <c r="BA50" i="37"/>
  <c r="J26" i="18"/>
  <c r="BA26" i="21"/>
  <c r="BA35" i="37"/>
  <c r="J30" i="18"/>
  <c r="BA30" i="21"/>
  <c r="BA112" i="37"/>
  <c r="J34" i="18"/>
  <c r="BA34" i="21"/>
  <c r="BA84" i="37"/>
  <c r="J38" i="18"/>
  <c r="BA38" i="21"/>
  <c r="BA45" i="37"/>
  <c r="J42" i="18"/>
  <c r="BA42" i="21"/>
  <c r="BA17" i="37"/>
  <c r="J46" i="18"/>
  <c r="BA46" i="21"/>
  <c r="BA123" i="37"/>
  <c r="J50" i="18"/>
  <c r="BA50" i="21"/>
  <c r="BA43" i="37"/>
  <c r="J54" i="18"/>
  <c r="BA54" i="21"/>
  <c r="BA61" i="37"/>
  <c r="BA58" i="21"/>
  <c r="J58" i="18"/>
  <c r="BA53" i="37"/>
  <c r="BA62" i="21"/>
  <c r="J62" i="18"/>
  <c r="BA90" i="37"/>
  <c r="BA66" i="21"/>
  <c r="J66" i="18"/>
  <c r="BA103" i="37"/>
  <c r="BA70" i="21"/>
  <c r="J70" i="18"/>
  <c r="BA47" i="37"/>
  <c r="BA74" i="21"/>
  <c r="J74" i="18"/>
  <c r="BA102" i="37"/>
  <c r="BA78" i="21"/>
  <c r="J78" i="18"/>
  <c r="BA49" i="37"/>
  <c r="BA82" i="21"/>
  <c r="J82" i="18"/>
  <c r="BA96" i="37"/>
  <c r="BA86" i="21"/>
  <c r="J86" i="18"/>
  <c r="BA32" i="37"/>
  <c r="BA90" i="21"/>
  <c r="J90" i="18"/>
  <c r="BA67" i="37"/>
  <c r="BA94" i="21"/>
  <c r="J94" i="18"/>
  <c r="BA98" i="37"/>
  <c r="BA98" i="21"/>
  <c r="J98" i="18"/>
  <c r="BA114" i="37"/>
  <c r="BA102" i="21"/>
  <c r="J102" i="18"/>
  <c r="BA118" i="37"/>
  <c r="BA106" i="21"/>
  <c r="J106" i="18"/>
  <c r="BA31" i="37"/>
  <c r="BA110" i="21"/>
  <c r="J110" i="18"/>
  <c r="BA71" i="37"/>
  <c r="BA114" i="21"/>
  <c r="J114" i="18"/>
  <c r="BA91" i="37"/>
  <c r="BA118" i="21"/>
  <c r="J118" i="18"/>
  <c r="BA68" i="37"/>
  <c r="BA122" i="21"/>
  <c r="J122" i="18"/>
  <c r="BA44" i="37"/>
  <c r="BA126" i="21"/>
  <c r="J126" i="18"/>
  <c r="BA57" i="37"/>
  <c r="BA130" i="21"/>
  <c r="J130" i="18"/>
  <c r="BA23" i="37"/>
  <c r="BA116" i="21"/>
  <c r="J116" i="18"/>
  <c r="BA79" i="37"/>
  <c r="BA100" i="21"/>
  <c r="J100" i="18"/>
  <c r="BA78" i="37"/>
  <c r="BA84" i="21"/>
  <c r="J84" i="18"/>
  <c r="BA16" i="37"/>
  <c r="BA68" i="21"/>
  <c r="J68" i="18"/>
  <c r="BA100" i="37"/>
  <c r="BA52" i="21"/>
  <c r="J52" i="18"/>
  <c r="BA81" i="37"/>
  <c r="BA36" i="21"/>
  <c r="J36" i="18"/>
  <c r="BA56" i="37"/>
  <c r="BA20" i="21"/>
  <c r="J20" i="18"/>
  <c r="AX92" i="37"/>
  <c r="AX15" i="21"/>
  <c r="G15" i="18"/>
  <c r="AX25" i="37"/>
  <c r="AX31" i="21"/>
  <c r="G31" i="18"/>
  <c r="AX21" i="37"/>
  <c r="AX43" i="21"/>
  <c r="G43" i="18"/>
  <c r="AX104" i="37"/>
  <c r="AX63" i="21"/>
  <c r="G63" i="18"/>
  <c r="AX34" i="37"/>
  <c r="AX14" i="21"/>
  <c r="G14" i="18"/>
  <c r="AX62" i="37"/>
  <c r="AX17" i="21"/>
  <c r="G17" i="18"/>
  <c r="AX122" i="37"/>
  <c r="AX25" i="21"/>
  <c r="G25" i="18"/>
  <c r="AX125" i="37"/>
  <c r="AX33" i="21"/>
  <c r="G33" i="18"/>
  <c r="AX128" i="37"/>
  <c r="AX41" i="21"/>
  <c r="G41" i="18"/>
  <c r="AX99" i="37"/>
  <c r="AX49" i="21"/>
  <c r="G49" i="18"/>
  <c r="AX85" i="37"/>
  <c r="AX57" i="21"/>
  <c r="G57" i="18"/>
  <c r="AX27" i="37"/>
  <c r="AX65" i="21"/>
  <c r="G65" i="18"/>
  <c r="AX38" i="37"/>
  <c r="AX73" i="21"/>
  <c r="G73" i="18"/>
  <c r="AX11" i="37"/>
  <c r="AX81" i="21"/>
  <c r="G81" i="18"/>
  <c r="AX113" i="37"/>
  <c r="AX93" i="21"/>
  <c r="G93" i="18"/>
  <c r="AX106" i="37"/>
  <c r="AX97" i="21"/>
  <c r="G97" i="18"/>
  <c r="AX107" i="37"/>
  <c r="AX109" i="21"/>
  <c r="G109" i="18"/>
  <c r="AX29" i="37"/>
  <c r="AX117" i="21"/>
  <c r="G117" i="18"/>
  <c r="AX40" i="37"/>
  <c r="AX129" i="21"/>
  <c r="G129" i="18"/>
  <c r="AX63" i="37"/>
  <c r="AX104" i="21"/>
  <c r="G104" i="18"/>
  <c r="AX26" i="37"/>
  <c r="AX72" i="21"/>
  <c r="G72" i="18"/>
  <c r="AX109" i="37"/>
  <c r="AX40" i="21"/>
  <c r="G40" i="18"/>
  <c r="AP39" i="37"/>
  <c r="AP128" i="21"/>
  <c r="G128" i="17"/>
  <c r="AP127" i="37"/>
  <c r="AP120" i="21"/>
  <c r="G120" i="17"/>
  <c r="AP23" i="37"/>
  <c r="AP116" i="21"/>
  <c r="G116" i="17"/>
  <c r="AP42" i="37"/>
  <c r="AP112" i="21"/>
  <c r="G112" i="17"/>
  <c r="AP12" i="37"/>
  <c r="AP108" i="21"/>
  <c r="G108" i="17"/>
  <c r="AP66" i="37"/>
  <c r="G99" i="17"/>
  <c r="AP99" i="21"/>
  <c r="AP93" i="37"/>
  <c r="G95" i="17"/>
  <c r="AP95" i="21"/>
  <c r="AP111" i="37"/>
  <c r="G91" i="17"/>
  <c r="AP91" i="21"/>
  <c r="AP82" i="37"/>
  <c r="G87" i="17"/>
  <c r="AP87" i="21"/>
  <c r="AP77" i="37"/>
  <c r="G83" i="17"/>
  <c r="AP83" i="21"/>
  <c r="AP37" i="37"/>
  <c r="G79" i="17"/>
  <c r="AP79" i="21"/>
  <c r="AP95" i="37"/>
  <c r="AP75" i="21"/>
  <c r="G75" i="17"/>
  <c r="AP65" i="37"/>
  <c r="AP71" i="21"/>
  <c r="G71" i="17"/>
  <c r="AP15" i="37"/>
  <c r="AP67" i="21"/>
  <c r="G67" i="17"/>
  <c r="AP104" i="37"/>
  <c r="AP63" i="21"/>
  <c r="G63" i="17"/>
  <c r="AP94" i="37"/>
  <c r="AP59" i="21"/>
  <c r="G59" i="17"/>
  <c r="AP86" i="37"/>
  <c r="AP55" i="21"/>
  <c r="G55" i="17"/>
  <c r="AP55" i="37"/>
  <c r="AP51" i="21"/>
  <c r="G51" i="17"/>
  <c r="AP89" i="37"/>
  <c r="AP47" i="21"/>
  <c r="G47" i="17"/>
  <c r="AP21" i="37"/>
  <c r="AP43" i="21"/>
  <c r="G43" i="17"/>
  <c r="AP120" i="37"/>
  <c r="AP39" i="21"/>
  <c r="G39" i="17"/>
  <c r="AP75" i="37"/>
  <c r="AP35" i="21"/>
  <c r="G35" i="17"/>
  <c r="AP25" i="37"/>
  <c r="AP31" i="21"/>
  <c r="G31" i="17"/>
  <c r="AP80" i="37"/>
  <c r="AP27" i="21"/>
  <c r="G27" i="17"/>
  <c r="AP87" i="37"/>
  <c r="AP23" i="21"/>
  <c r="G23" i="17"/>
  <c r="AP124" i="37"/>
  <c r="AP19" i="21"/>
  <c r="G19" i="17"/>
  <c r="AP92" i="37"/>
  <c r="AP15" i="21"/>
  <c r="G15" i="17"/>
  <c r="AP105" i="37"/>
  <c r="AP11" i="21"/>
  <c r="G11" i="17"/>
  <c r="BA54" i="37"/>
  <c r="BA13" i="21"/>
  <c r="J13" i="18"/>
  <c r="BA62" i="37"/>
  <c r="BA17" i="21"/>
  <c r="J17" i="18"/>
  <c r="BA36" i="37"/>
  <c r="BA21" i="21"/>
  <c r="J21" i="18"/>
  <c r="BA122" i="37"/>
  <c r="BA25" i="21"/>
  <c r="J25" i="18"/>
  <c r="BA97" i="37"/>
  <c r="BA29" i="21"/>
  <c r="J29" i="18"/>
  <c r="BA125" i="37"/>
  <c r="BA33" i="21"/>
  <c r="J33" i="18"/>
  <c r="BA115" i="37"/>
  <c r="BA37" i="21"/>
  <c r="J37" i="18"/>
  <c r="BA128" i="37"/>
  <c r="BA41" i="21"/>
  <c r="J41" i="18"/>
  <c r="BA58" i="37"/>
  <c r="BA45" i="21"/>
  <c r="J45" i="18"/>
  <c r="BA99" i="37"/>
  <c r="BA49" i="21"/>
  <c r="J49" i="18"/>
  <c r="BA28" i="37"/>
  <c r="BA53" i="21"/>
  <c r="J53" i="18"/>
  <c r="BA85" i="37"/>
  <c r="BA57" i="21"/>
  <c r="J57" i="18"/>
  <c r="BA76" i="37"/>
  <c r="BA61" i="21"/>
  <c r="J61" i="18"/>
  <c r="BA27" i="37"/>
  <c r="BA65" i="21"/>
  <c r="J65" i="18"/>
  <c r="BA18" i="37"/>
  <c r="BA69" i="21"/>
  <c r="J69" i="18"/>
  <c r="BA38" i="37"/>
  <c r="BA73" i="21"/>
  <c r="J73" i="18"/>
  <c r="BA69" i="37"/>
  <c r="BA77" i="21"/>
  <c r="J77" i="18"/>
  <c r="BA11" i="37"/>
  <c r="BA81" i="21"/>
  <c r="J81" i="18"/>
  <c r="BA48" i="37"/>
  <c r="BA85" i="21"/>
  <c r="J85" i="18"/>
  <c r="BA51" i="37"/>
  <c r="BA89" i="21"/>
  <c r="J89" i="18"/>
  <c r="BA113" i="37"/>
  <c r="BA93" i="21"/>
  <c r="J93" i="18"/>
  <c r="BA106" i="37"/>
  <c r="BA97" i="21"/>
  <c r="J97" i="18"/>
  <c r="BA19" i="37"/>
  <c r="BA101" i="21"/>
  <c r="J101" i="18"/>
  <c r="BA22" i="37"/>
  <c r="BA105" i="21"/>
  <c r="J105" i="18"/>
  <c r="BA107" i="37"/>
  <c r="BA109" i="21"/>
  <c r="J109" i="18"/>
  <c r="BA129" i="37"/>
  <c r="BA113" i="21"/>
  <c r="J113" i="18"/>
  <c r="BA29" i="37"/>
  <c r="BA117" i="21"/>
  <c r="J117" i="18"/>
  <c r="BA10" i="37"/>
  <c r="BA121" i="21"/>
  <c r="J121" i="18"/>
  <c r="BA33" i="37"/>
  <c r="BA125" i="21"/>
  <c r="J125" i="18"/>
  <c r="BA40" i="37"/>
  <c r="BA129" i="21"/>
  <c r="J129" i="18"/>
  <c r="BA127" i="37"/>
  <c r="BA120" i="21"/>
  <c r="J120" i="18"/>
  <c r="BA63" i="37"/>
  <c r="BA104" i="21"/>
  <c r="J104" i="18"/>
  <c r="BA74" i="37"/>
  <c r="BA88" i="21"/>
  <c r="J88" i="18"/>
  <c r="BA26" i="37"/>
  <c r="BA72" i="21"/>
  <c r="J72" i="18"/>
  <c r="BA88" i="37"/>
  <c r="BA56" i="21"/>
  <c r="J56" i="18"/>
  <c r="BA109" i="37"/>
  <c r="BA40" i="21"/>
  <c r="J40" i="18"/>
  <c r="BA13" i="37"/>
  <c r="BA24" i="21"/>
  <c r="J24" i="18"/>
  <c r="AV114" i="37"/>
  <c r="AV102" i="21"/>
  <c r="L102" i="17"/>
  <c r="AX124" i="37"/>
  <c r="AX19" i="21"/>
  <c r="G19" i="18"/>
  <c r="AX120" i="37"/>
  <c r="AX39" i="21"/>
  <c r="G39" i="18"/>
  <c r="AX86" i="37"/>
  <c r="AX55" i="21"/>
  <c r="G55" i="18"/>
  <c r="AX121" i="37"/>
  <c r="AX10" i="21"/>
  <c r="E131" i="18"/>
  <c r="AX24" i="37"/>
  <c r="AX22" i="21"/>
  <c r="G22" i="18"/>
  <c r="AX54" i="37"/>
  <c r="AX13" i="21"/>
  <c r="G13" i="18"/>
  <c r="AX36" i="37"/>
  <c r="AX21" i="21"/>
  <c r="G21" i="18"/>
  <c r="AX97" i="37"/>
  <c r="AX29" i="21"/>
  <c r="G29" i="18"/>
  <c r="AX115" i="37"/>
  <c r="AX37" i="21"/>
  <c r="G37" i="18"/>
  <c r="AX58" i="37"/>
  <c r="AX45" i="21"/>
  <c r="G45" i="18"/>
  <c r="AX28" i="37"/>
  <c r="AX53" i="21"/>
  <c r="G53" i="18"/>
  <c r="AX76" i="37"/>
  <c r="AX61" i="21"/>
  <c r="G61" i="18"/>
  <c r="AX18" i="37"/>
  <c r="AX69" i="21"/>
  <c r="G69" i="18"/>
  <c r="AX69" i="37"/>
  <c r="AX77" i="21"/>
  <c r="G77" i="18"/>
  <c r="AX48" i="37"/>
  <c r="AX85" i="21"/>
  <c r="G85" i="18"/>
  <c r="AX51" i="37"/>
  <c r="AX89" i="21"/>
  <c r="G89" i="18"/>
  <c r="AX19" i="37"/>
  <c r="AX101" i="21"/>
  <c r="G101" i="18"/>
  <c r="AX22" i="37"/>
  <c r="AX105" i="21"/>
  <c r="G105" i="18"/>
  <c r="AX129" i="37"/>
  <c r="AX113" i="21"/>
  <c r="G113" i="18"/>
  <c r="AX10" i="37"/>
  <c r="AX121" i="21"/>
  <c r="G121" i="18"/>
  <c r="AX33" i="37"/>
  <c r="AX125" i="21"/>
  <c r="G125" i="18"/>
  <c r="AX127" i="37"/>
  <c r="AX120" i="21"/>
  <c r="G120" i="18"/>
  <c r="AX74" i="37"/>
  <c r="AX88" i="21"/>
  <c r="G88" i="18"/>
  <c r="AX88" i="37"/>
  <c r="AX56" i="21"/>
  <c r="G56" i="18"/>
  <c r="AX13" i="37"/>
  <c r="AX24" i="21"/>
  <c r="G24" i="18"/>
  <c r="AP70" i="37"/>
  <c r="AP124" i="21"/>
  <c r="G124" i="17"/>
  <c r="AP63" i="37"/>
  <c r="AP104" i="21"/>
  <c r="G104" i="17"/>
  <c r="AX70" i="37"/>
  <c r="AX124" i="21"/>
  <c r="G124" i="18"/>
  <c r="AX12" i="37"/>
  <c r="AX108" i="21"/>
  <c r="G108" i="18"/>
  <c r="AX46" i="37"/>
  <c r="AX92" i="21"/>
  <c r="G92" i="18"/>
  <c r="AX126" i="37"/>
  <c r="AX76" i="21"/>
  <c r="G76" i="18"/>
  <c r="AX52" i="37"/>
  <c r="AX60" i="21"/>
  <c r="G60" i="18"/>
  <c r="AX59" i="37"/>
  <c r="AX44" i="21"/>
  <c r="G44" i="18"/>
  <c r="AX108" i="37"/>
  <c r="AX28" i="21"/>
  <c r="G28" i="18"/>
  <c r="AX117" i="37"/>
  <c r="AX12" i="21"/>
  <c r="G12" i="18"/>
  <c r="AP40" i="37"/>
  <c r="AP129" i="21"/>
  <c r="G129" i="17"/>
  <c r="AP33" i="37"/>
  <c r="AP125" i="21"/>
  <c r="G125" i="17"/>
  <c r="AP10" i="37"/>
  <c r="AP121" i="21"/>
  <c r="G121" i="17"/>
  <c r="AP29" i="37"/>
  <c r="AP117" i="21"/>
  <c r="G117" i="17"/>
  <c r="AP129" i="37"/>
  <c r="AP113" i="21"/>
  <c r="G113" i="17"/>
  <c r="AP107" i="37"/>
  <c r="AP109" i="21"/>
  <c r="G109" i="17"/>
  <c r="AP22" i="37"/>
  <c r="AP105" i="21"/>
  <c r="G105" i="17"/>
  <c r="AP79" i="37"/>
  <c r="AP100" i="21"/>
  <c r="G100" i="17"/>
  <c r="AP110" i="37"/>
  <c r="AP96" i="21"/>
  <c r="G96" i="17"/>
  <c r="AP46" i="37"/>
  <c r="AP92" i="21"/>
  <c r="G92" i="17"/>
  <c r="AP74" i="37"/>
  <c r="AP88" i="21"/>
  <c r="G88" i="17"/>
  <c r="AP78" i="37"/>
  <c r="AP84" i="21"/>
  <c r="G84" i="17"/>
  <c r="AP101" i="37"/>
  <c r="AP80" i="21"/>
  <c r="G80" i="17"/>
  <c r="AP126" i="37"/>
  <c r="AP76" i="21"/>
  <c r="G76" i="17"/>
  <c r="AP26" i="37"/>
  <c r="AP72" i="21"/>
  <c r="G72" i="17"/>
  <c r="AP16" i="37"/>
  <c r="AP68" i="21"/>
  <c r="G68" i="17"/>
  <c r="AP30" i="37"/>
  <c r="AP64" i="21"/>
  <c r="G64" i="17"/>
  <c r="AP52" i="37"/>
  <c r="AP60" i="21"/>
  <c r="G60" i="17"/>
  <c r="AP88" i="37"/>
  <c r="AP56" i="21"/>
  <c r="G56" i="17"/>
  <c r="AP100" i="37"/>
  <c r="AP52" i="21"/>
  <c r="G52" i="17"/>
  <c r="AP41" i="37"/>
  <c r="AP48" i="21"/>
  <c r="G48" i="17"/>
  <c r="AP59" i="37"/>
  <c r="AP44" i="21"/>
  <c r="G44" i="17"/>
  <c r="AP109" i="37"/>
  <c r="AP40" i="21"/>
  <c r="G40" i="17"/>
  <c r="AP81" i="37"/>
  <c r="AP36" i="21"/>
  <c r="G36" i="17"/>
  <c r="AP130" i="37"/>
  <c r="AP32" i="21"/>
  <c r="G32" i="17"/>
  <c r="AP108" i="37"/>
  <c r="AP28" i="21"/>
  <c r="G28" i="17"/>
  <c r="AP13" i="37"/>
  <c r="AP24" i="21"/>
  <c r="G24" i="17"/>
  <c r="AP56" i="37"/>
  <c r="AP20" i="21"/>
  <c r="G20" i="17"/>
  <c r="AP119" i="37"/>
  <c r="AP16" i="21"/>
  <c r="G16" i="17"/>
  <c r="AP117" i="37"/>
  <c r="AP12" i="21"/>
  <c r="G12" i="17"/>
  <c r="BA70" i="37"/>
  <c r="BA124" i="21"/>
  <c r="J124" i="18"/>
  <c r="BA12" i="37"/>
  <c r="BA108" i="21"/>
  <c r="J108" i="18"/>
  <c r="BA46" i="37"/>
  <c r="BA92" i="21"/>
  <c r="J92" i="18"/>
  <c r="BA126" i="37"/>
  <c r="BA76" i="21"/>
  <c r="J76" i="18"/>
  <c r="BA52" i="37"/>
  <c r="BA60" i="21"/>
  <c r="J60" i="18"/>
  <c r="BA59" i="37"/>
  <c r="BA44" i="21"/>
  <c r="J44" i="18"/>
  <c r="BA108" i="37"/>
  <c r="BA28" i="21"/>
  <c r="J28" i="18"/>
  <c r="BA117" i="37"/>
  <c r="BA12" i="21"/>
  <c r="J12" i="18"/>
  <c r="E130" i="5"/>
  <c r="G130" i="4"/>
  <c r="G9" i="5"/>
  <c r="I129"/>
  <c r="J129" s="1"/>
  <c r="I128"/>
  <c r="J128" s="1"/>
  <c r="I127"/>
  <c r="J127" s="1"/>
  <c r="I126"/>
  <c r="J126" s="1"/>
  <c r="I125"/>
  <c r="J125" s="1"/>
  <c r="I124"/>
  <c r="J124" s="1"/>
  <c r="I123"/>
  <c r="J123" s="1"/>
  <c r="I122"/>
  <c r="J122" s="1"/>
  <c r="I121"/>
  <c r="J121" s="1"/>
  <c r="I120"/>
  <c r="J120" s="1"/>
  <c r="I119"/>
  <c r="J119" s="1"/>
  <c r="I118"/>
  <c r="J118" s="1"/>
  <c r="I117"/>
  <c r="J117" s="1"/>
  <c r="I116"/>
  <c r="J116" s="1"/>
  <c r="I115"/>
  <c r="J115" s="1"/>
  <c r="I114"/>
  <c r="J114" s="1"/>
  <c r="I113"/>
  <c r="J113" s="1"/>
  <c r="I112"/>
  <c r="J112" s="1"/>
  <c r="I111"/>
  <c r="J111" s="1"/>
  <c r="I110"/>
  <c r="J110" s="1"/>
  <c r="I109"/>
  <c r="J109" s="1"/>
  <c r="I108"/>
  <c r="J108" s="1"/>
  <c r="I107"/>
  <c r="J107" s="1"/>
  <c r="I106"/>
  <c r="J106" s="1"/>
  <c r="I105"/>
  <c r="J105" s="1"/>
  <c r="I104"/>
  <c r="J104" s="1"/>
  <c r="I103"/>
  <c r="J103" s="1"/>
  <c r="I102"/>
  <c r="J102" s="1"/>
  <c r="I101"/>
  <c r="J101" s="1"/>
  <c r="I100"/>
  <c r="J100" s="1"/>
  <c r="I99"/>
  <c r="J99" s="1"/>
  <c r="I98"/>
  <c r="J98" s="1"/>
  <c r="I97"/>
  <c r="J97" s="1"/>
  <c r="I96"/>
  <c r="J96" s="1"/>
  <c r="I95"/>
  <c r="J95" s="1"/>
  <c r="I94"/>
  <c r="J94" s="1"/>
  <c r="I93"/>
  <c r="J93" s="1"/>
  <c r="I92"/>
  <c r="J92" s="1"/>
  <c r="I91"/>
  <c r="J91" s="1"/>
  <c r="I90"/>
  <c r="J90" s="1"/>
  <c r="I89"/>
  <c r="J89" s="1"/>
  <c r="I88"/>
  <c r="J88" s="1"/>
  <c r="I87"/>
  <c r="J87" s="1"/>
  <c r="I86"/>
  <c r="J86" s="1"/>
  <c r="I85"/>
  <c r="J85" s="1"/>
  <c r="I84"/>
  <c r="J84" s="1"/>
  <c r="I83"/>
  <c r="J83" s="1"/>
  <c r="I82"/>
  <c r="J82" s="1"/>
  <c r="I81"/>
  <c r="J81" s="1"/>
  <c r="J80"/>
  <c r="I80"/>
  <c r="I79"/>
  <c r="J79" s="1"/>
  <c r="I78"/>
  <c r="J78" s="1"/>
  <c r="I77"/>
  <c r="J77" s="1"/>
  <c r="I76"/>
  <c r="J76" s="1"/>
  <c r="I75"/>
  <c r="J75" s="1"/>
  <c r="I74"/>
  <c r="J74" s="1"/>
  <c r="I73"/>
  <c r="J73" s="1"/>
  <c r="I72"/>
  <c r="J72" s="1"/>
  <c r="I71"/>
  <c r="J71" s="1"/>
  <c r="I70"/>
  <c r="J70" s="1"/>
  <c r="I69"/>
  <c r="J69" s="1"/>
  <c r="I68"/>
  <c r="J68" s="1"/>
  <c r="I67"/>
  <c r="J67" s="1"/>
  <c r="I66"/>
  <c r="J66" s="1"/>
  <c r="I65"/>
  <c r="J65" s="1"/>
  <c r="I64"/>
  <c r="J64" s="1"/>
  <c r="I63"/>
  <c r="J63" s="1"/>
  <c r="I62"/>
  <c r="J62" s="1"/>
  <c r="I61"/>
  <c r="J61" s="1"/>
  <c r="I60"/>
  <c r="J60" s="1"/>
  <c r="I59"/>
  <c r="J59" s="1"/>
  <c r="I58"/>
  <c r="J58" s="1"/>
  <c r="I57"/>
  <c r="J57" s="1"/>
  <c r="I56"/>
  <c r="J56" s="1"/>
  <c r="I55"/>
  <c r="J55" s="1"/>
  <c r="I54"/>
  <c r="J54" s="1"/>
  <c r="I53"/>
  <c r="J53" s="1"/>
  <c r="I52"/>
  <c r="J52" s="1"/>
  <c r="I51"/>
  <c r="J51" s="1"/>
  <c r="I50"/>
  <c r="J50" s="1"/>
  <c r="I49"/>
  <c r="J49" s="1"/>
  <c r="I48"/>
  <c r="J48" s="1"/>
  <c r="I47"/>
  <c r="J47" s="1"/>
  <c r="I46"/>
  <c r="J46" s="1"/>
  <c r="I45"/>
  <c r="J45" s="1"/>
  <c r="I44"/>
  <c r="J44" s="1"/>
  <c r="I43"/>
  <c r="J43" s="1"/>
  <c r="I42"/>
  <c r="J42" s="1"/>
  <c r="I41"/>
  <c r="J41" s="1"/>
  <c r="I40"/>
  <c r="J40" s="1"/>
  <c r="I39"/>
  <c r="J39" s="1"/>
  <c r="I38"/>
  <c r="J38" s="1"/>
  <c r="I37"/>
  <c r="J37" s="1"/>
  <c r="I36"/>
  <c r="J36" s="1"/>
  <c r="I35"/>
  <c r="J35" s="1"/>
  <c r="I34"/>
  <c r="J34" s="1"/>
  <c r="I33"/>
  <c r="J33" s="1"/>
  <c r="I32"/>
  <c r="J32" s="1"/>
  <c r="I31"/>
  <c r="J31" s="1"/>
  <c r="I30"/>
  <c r="J30" s="1"/>
  <c r="I29"/>
  <c r="J29" s="1"/>
  <c r="I28"/>
  <c r="J28" s="1"/>
  <c r="I27"/>
  <c r="J27" s="1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7"/>
  <c r="J17" s="1"/>
  <c r="I16"/>
  <c r="J16" s="1"/>
  <c r="I15"/>
  <c r="J15" s="1"/>
  <c r="I14"/>
  <c r="J14" s="1"/>
  <c r="I13"/>
  <c r="J13" s="1"/>
  <c r="I12"/>
  <c r="J12" s="1"/>
  <c r="I11"/>
  <c r="J11" s="1"/>
  <c r="I10"/>
  <c r="J10" s="1"/>
  <c r="I9"/>
  <c r="J9" s="1"/>
  <c r="I10" i="4"/>
  <c r="J10" s="1"/>
  <c r="I11"/>
  <c r="J11" s="1"/>
  <c r="I12"/>
  <c r="J12" s="1"/>
  <c r="I13"/>
  <c r="J13" s="1"/>
  <c r="I14"/>
  <c r="J14" s="1"/>
  <c r="I15"/>
  <c r="J15" s="1"/>
  <c r="I16"/>
  <c r="J16" s="1"/>
  <c r="I17"/>
  <c r="J17" s="1"/>
  <c r="I18"/>
  <c r="J18" s="1"/>
  <c r="I19"/>
  <c r="J19" s="1"/>
  <c r="I20"/>
  <c r="J20" s="1"/>
  <c r="I21"/>
  <c r="I22"/>
  <c r="J22" s="1"/>
  <c r="I23"/>
  <c r="J23" s="1"/>
  <c r="I24"/>
  <c r="J24" s="1"/>
  <c r="I25"/>
  <c r="J25" s="1"/>
  <c r="I26"/>
  <c r="J26" s="1"/>
  <c r="I27"/>
  <c r="J27" s="1"/>
  <c r="I28"/>
  <c r="I29"/>
  <c r="J29" s="1"/>
  <c r="I30"/>
  <c r="J30" s="1"/>
  <c r="I31"/>
  <c r="J31" s="1"/>
  <c r="I32"/>
  <c r="J32" s="1"/>
  <c r="I33"/>
  <c r="J33" s="1"/>
  <c r="I34"/>
  <c r="J34" s="1"/>
  <c r="I35"/>
  <c r="J35" s="1"/>
  <c r="I36"/>
  <c r="J36" s="1"/>
  <c r="I37"/>
  <c r="J37" s="1"/>
  <c r="I38"/>
  <c r="J38" s="1"/>
  <c r="I39"/>
  <c r="J39" s="1"/>
  <c r="I40"/>
  <c r="J40" s="1"/>
  <c r="I41"/>
  <c r="J41" s="1"/>
  <c r="I42"/>
  <c r="J42" s="1"/>
  <c r="I43"/>
  <c r="J43" s="1"/>
  <c r="I44"/>
  <c r="J44" s="1"/>
  <c r="I45"/>
  <c r="J45" s="1"/>
  <c r="I46"/>
  <c r="J46" s="1"/>
  <c r="I47"/>
  <c r="J47" s="1"/>
  <c r="I48"/>
  <c r="J48" s="1"/>
  <c r="I49"/>
  <c r="I50"/>
  <c r="J50" s="1"/>
  <c r="I51"/>
  <c r="J51" s="1"/>
  <c r="I52"/>
  <c r="J52" s="1"/>
  <c r="I53"/>
  <c r="J53" s="1"/>
  <c r="I54"/>
  <c r="J54" s="1"/>
  <c r="I55"/>
  <c r="J55" s="1"/>
  <c r="I56"/>
  <c r="J56" s="1"/>
  <c r="I57"/>
  <c r="J57" s="1"/>
  <c r="I58"/>
  <c r="J58" s="1"/>
  <c r="I59"/>
  <c r="J59" s="1"/>
  <c r="I60"/>
  <c r="J60" s="1"/>
  <c r="I61"/>
  <c r="I62"/>
  <c r="J62" s="1"/>
  <c r="I63"/>
  <c r="J63" s="1"/>
  <c r="I64"/>
  <c r="J64" s="1"/>
  <c r="I65"/>
  <c r="J65" s="1"/>
  <c r="I66"/>
  <c r="I67"/>
  <c r="J67" s="1"/>
  <c r="I68"/>
  <c r="J68" s="1"/>
  <c r="I69"/>
  <c r="J69" s="1"/>
  <c r="I70"/>
  <c r="J70" s="1"/>
  <c r="I71"/>
  <c r="J71" s="1"/>
  <c r="I72"/>
  <c r="J72" s="1"/>
  <c r="I73"/>
  <c r="J73" s="1"/>
  <c r="I74"/>
  <c r="J74" s="1"/>
  <c r="I75"/>
  <c r="J75" s="1"/>
  <c r="I76"/>
  <c r="J76" s="1"/>
  <c r="I77"/>
  <c r="J77" s="1"/>
  <c r="I78"/>
  <c r="J78" s="1"/>
  <c r="I79"/>
  <c r="J79" s="1"/>
  <c r="I80"/>
  <c r="J80" s="1"/>
  <c r="I81"/>
  <c r="J81" s="1"/>
  <c r="I82"/>
  <c r="J82" s="1"/>
  <c r="I83"/>
  <c r="J83" s="1"/>
  <c r="I84"/>
  <c r="J84" s="1"/>
  <c r="I85"/>
  <c r="J85" s="1"/>
  <c r="I86"/>
  <c r="J86" s="1"/>
  <c r="I87"/>
  <c r="J87" s="1"/>
  <c r="I88"/>
  <c r="J88" s="1"/>
  <c r="I89"/>
  <c r="J89" s="1"/>
  <c r="I90"/>
  <c r="J90" s="1"/>
  <c r="I91"/>
  <c r="J91" s="1"/>
  <c r="I92"/>
  <c r="J92" s="1"/>
  <c r="I93"/>
  <c r="J93" s="1"/>
  <c r="I94"/>
  <c r="J94" s="1"/>
  <c r="I95"/>
  <c r="J95" s="1"/>
  <c r="I96"/>
  <c r="J96" s="1"/>
  <c r="I97"/>
  <c r="J97" s="1"/>
  <c r="I98"/>
  <c r="J98" s="1"/>
  <c r="I99"/>
  <c r="J99" s="1"/>
  <c r="I100"/>
  <c r="J100" s="1"/>
  <c r="I101"/>
  <c r="J101" s="1"/>
  <c r="I102"/>
  <c r="J102" s="1"/>
  <c r="I103"/>
  <c r="J103" s="1"/>
  <c r="I104"/>
  <c r="J104" s="1"/>
  <c r="I105"/>
  <c r="J105" s="1"/>
  <c r="I106"/>
  <c r="J106" s="1"/>
  <c r="I107"/>
  <c r="J107" s="1"/>
  <c r="I108"/>
  <c r="J108" s="1"/>
  <c r="I109"/>
  <c r="J109" s="1"/>
  <c r="I110"/>
  <c r="J110" s="1"/>
  <c r="I111"/>
  <c r="J111" s="1"/>
  <c r="I112"/>
  <c r="J112" s="1"/>
  <c r="I113"/>
  <c r="J113" s="1"/>
  <c r="I114"/>
  <c r="J114" s="1"/>
  <c r="I115"/>
  <c r="J115" s="1"/>
  <c r="I116"/>
  <c r="J116" s="1"/>
  <c r="I117"/>
  <c r="J117" s="1"/>
  <c r="I118"/>
  <c r="J118" s="1"/>
  <c r="I119"/>
  <c r="J119" s="1"/>
  <c r="I120"/>
  <c r="J120" s="1"/>
  <c r="I121"/>
  <c r="J121" s="1"/>
  <c r="I122"/>
  <c r="J122" s="1"/>
  <c r="I123"/>
  <c r="J123" s="1"/>
  <c r="I124"/>
  <c r="J124" s="1"/>
  <c r="I125"/>
  <c r="J125" s="1"/>
  <c r="I126"/>
  <c r="J126" s="1"/>
  <c r="I127"/>
  <c r="J127" s="1"/>
  <c r="I128"/>
  <c r="J128" s="1"/>
  <c r="I129"/>
  <c r="J129" s="1"/>
  <c r="J66"/>
  <c r="J61"/>
  <c r="J49"/>
  <c r="J28"/>
  <c r="J21"/>
  <c r="I9"/>
  <c r="BC117" i="37" l="1"/>
  <c r="BC12" i="21"/>
  <c r="BC126" i="37"/>
  <c r="BC76" i="21"/>
  <c r="AR117" i="37"/>
  <c r="AR12" i="21"/>
  <c r="K12" i="17"/>
  <c r="AR108" i="37"/>
  <c r="AR28" i="21"/>
  <c r="K28" i="17"/>
  <c r="AR59" i="37"/>
  <c r="AR44" i="21"/>
  <c r="K44" i="17"/>
  <c r="AR52" i="37"/>
  <c r="AR60" i="21"/>
  <c r="K60" i="17"/>
  <c r="AR126" i="37"/>
  <c r="AR76" i="21"/>
  <c r="K76" i="17"/>
  <c r="AR46" i="37"/>
  <c r="AR92" i="21"/>
  <c r="K92" i="17"/>
  <c r="AR107" i="37"/>
  <c r="AR109" i="21"/>
  <c r="K109" i="17"/>
  <c r="AR33" i="37"/>
  <c r="AR125" i="21"/>
  <c r="K125" i="17"/>
  <c r="K44" i="18"/>
  <c r="AZ44" i="21"/>
  <c r="AZ59" i="37"/>
  <c r="AZ108" i="21"/>
  <c r="AZ12" i="37"/>
  <c r="K108" i="18"/>
  <c r="K24"/>
  <c r="AZ24" i="21"/>
  <c r="AZ13" i="37"/>
  <c r="AZ125" i="21"/>
  <c r="AZ33" i="37"/>
  <c r="K125" i="18"/>
  <c r="AZ101" i="21"/>
  <c r="AZ19" i="37"/>
  <c r="K101" i="18"/>
  <c r="K69"/>
  <c r="AZ69" i="21"/>
  <c r="AZ18" i="37"/>
  <c r="AZ115"/>
  <c r="K37" i="18"/>
  <c r="AZ37" i="21"/>
  <c r="AZ22"/>
  <c r="AZ24" i="37"/>
  <c r="K22" i="18"/>
  <c r="K19"/>
  <c r="AZ19" i="21"/>
  <c r="AZ124" i="37"/>
  <c r="BC88"/>
  <c r="BC56" i="21"/>
  <c r="BC127" i="37"/>
  <c r="BC120" i="21"/>
  <c r="BC29" i="37"/>
  <c r="BC117" i="21"/>
  <c r="BC19" i="37"/>
  <c r="BC101" i="21"/>
  <c r="BC48" i="37"/>
  <c r="BC85" i="21"/>
  <c r="BC18" i="37"/>
  <c r="BC69" i="21"/>
  <c r="BC28" i="37"/>
  <c r="BC53" i="21"/>
  <c r="BC115" i="37"/>
  <c r="BC37" i="21"/>
  <c r="BC36" i="37"/>
  <c r="BC21" i="21"/>
  <c r="AR92" i="37"/>
  <c r="AR15" i="21"/>
  <c r="K15" i="17"/>
  <c r="AR25" i="37"/>
  <c r="AR31" i="21"/>
  <c r="K31" i="17"/>
  <c r="AR89" i="37"/>
  <c r="AR47" i="21"/>
  <c r="K47" i="17"/>
  <c r="AR104" i="37"/>
  <c r="AR63" i="21"/>
  <c r="K63" i="17"/>
  <c r="AR77" i="37"/>
  <c r="AR83" i="21"/>
  <c r="K83" i="17"/>
  <c r="AR66" i="37"/>
  <c r="AR99" i="21"/>
  <c r="K99" i="17"/>
  <c r="AR23" i="37"/>
  <c r="AR116" i="21"/>
  <c r="K116" i="17"/>
  <c r="K72" i="18"/>
  <c r="AZ72" i="21"/>
  <c r="AZ26" i="37"/>
  <c r="AZ107"/>
  <c r="AZ109" i="21"/>
  <c r="K109" i="18"/>
  <c r="AZ73" i="21"/>
  <c r="AZ38" i="37"/>
  <c r="K73" i="18"/>
  <c r="K41"/>
  <c r="AZ128" i="37"/>
  <c r="AZ41" i="21"/>
  <c r="AZ34" i="37"/>
  <c r="AZ14" i="21"/>
  <c r="K14" i="18"/>
  <c r="AZ92" i="37"/>
  <c r="AZ15" i="21"/>
  <c r="K15" i="18"/>
  <c r="BC16" i="37"/>
  <c r="BC68" i="21"/>
  <c r="BC57" i="37"/>
  <c r="BC130" i="21"/>
  <c r="BC71" i="37"/>
  <c r="BC114" i="21"/>
  <c r="BC98" i="37"/>
  <c r="BC98" i="21"/>
  <c r="BC49" i="37"/>
  <c r="BC82" i="21"/>
  <c r="BC90" i="37"/>
  <c r="BC66" i="21"/>
  <c r="BC17" i="37"/>
  <c r="BC46" i="21"/>
  <c r="BC35" i="37"/>
  <c r="BC30" i="21"/>
  <c r="BC20" i="37"/>
  <c r="BC18" i="21"/>
  <c r="AR24" i="37"/>
  <c r="AR22" i="21"/>
  <c r="K22" i="17"/>
  <c r="AR84" i="37"/>
  <c r="AR38" i="21"/>
  <c r="K38" i="17"/>
  <c r="AR43" i="37"/>
  <c r="AR54" i="21"/>
  <c r="K54" i="17"/>
  <c r="AR103" i="37"/>
  <c r="AR70" i="21"/>
  <c r="K70" i="17"/>
  <c r="AR96" i="37"/>
  <c r="AR86" i="21"/>
  <c r="K86" i="17"/>
  <c r="AR14" i="37"/>
  <c r="AR107" i="21"/>
  <c r="K107" i="17"/>
  <c r="AR73" i="37"/>
  <c r="AR119" i="21"/>
  <c r="K119" i="17"/>
  <c r="AZ68" i="21"/>
  <c r="AZ16" i="37"/>
  <c r="K68" i="18"/>
  <c r="AZ57" i="37"/>
  <c r="AZ130" i="21"/>
  <c r="K130" i="18"/>
  <c r="K114"/>
  <c r="AZ114" i="21"/>
  <c r="AZ71" i="37"/>
  <c r="K98" i="18"/>
  <c r="AZ98" i="21"/>
  <c r="AZ98" i="37"/>
  <c r="K82" i="18"/>
  <c r="AZ82" i="21"/>
  <c r="AZ49" i="37"/>
  <c r="K66" i="18"/>
  <c r="AZ66" i="21"/>
  <c r="AZ90" i="37"/>
  <c r="K50" i="18"/>
  <c r="AZ50" i="21"/>
  <c r="AZ123" i="37"/>
  <c r="K34" i="18"/>
  <c r="AZ34" i="21"/>
  <c r="AZ112" i="37"/>
  <c r="AZ67" i="21"/>
  <c r="AZ15" i="37"/>
  <c r="K67" i="18"/>
  <c r="AZ105" i="37"/>
  <c r="AZ11" i="21"/>
  <c r="K11" i="18"/>
  <c r="BC30" i="37"/>
  <c r="BC64" i="21"/>
  <c r="BC39" i="37"/>
  <c r="BC128" i="21"/>
  <c r="BC60" i="37"/>
  <c r="BC115" i="21"/>
  <c r="BC66" i="37"/>
  <c r="BC99" i="21"/>
  <c r="BC77" i="37"/>
  <c r="BC83" i="21"/>
  <c r="BC15" i="37"/>
  <c r="BC67" i="21"/>
  <c r="BC55" i="37"/>
  <c r="BC51" i="21"/>
  <c r="BC75" i="37"/>
  <c r="BC35" i="21"/>
  <c r="BC124" i="37"/>
  <c r="BC19" i="21"/>
  <c r="AR62" i="37"/>
  <c r="AR17" i="21"/>
  <c r="K17" i="17"/>
  <c r="AR125" i="37"/>
  <c r="AR33" i="21"/>
  <c r="K33" i="17"/>
  <c r="AR99" i="37"/>
  <c r="AR49" i="21"/>
  <c r="K49" i="17"/>
  <c r="AR27" i="37"/>
  <c r="AR65" i="21"/>
  <c r="K65" i="17"/>
  <c r="AR11" i="37"/>
  <c r="AR81" i="21"/>
  <c r="K81" i="17"/>
  <c r="AR106" i="37"/>
  <c r="AR97" i="21"/>
  <c r="K97" i="17"/>
  <c r="AR71" i="37"/>
  <c r="AR114" i="21"/>
  <c r="K114" i="17"/>
  <c r="AR57" i="37"/>
  <c r="AR130" i="21"/>
  <c r="K130" i="17"/>
  <c r="K64" i="18"/>
  <c r="AZ64" i="21"/>
  <c r="AZ30" i="37"/>
  <c r="K128" i="18"/>
  <c r="AZ128" i="21"/>
  <c r="AZ39" i="37"/>
  <c r="AZ115" i="21"/>
  <c r="AZ60" i="37"/>
  <c r="K115" i="18"/>
  <c r="AZ99" i="21"/>
  <c r="AZ66" i="37"/>
  <c r="K99" i="18"/>
  <c r="AZ83" i="21"/>
  <c r="AZ77" i="37"/>
  <c r="K83" i="18"/>
  <c r="K59"/>
  <c r="AZ94" i="37"/>
  <c r="AZ59" i="21"/>
  <c r="BC108" i="37"/>
  <c r="BC28" i="21"/>
  <c r="BC46" i="37"/>
  <c r="BC92" i="21"/>
  <c r="AR119" i="37"/>
  <c r="AR16" i="21"/>
  <c r="K16" i="17"/>
  <c r="AR130" i="37"/>
  <c r="AR32" i="21"/>
  <c r="K32" i="17"/>
  <c r="AR41" i="37"/>
  <c r="AR48" i="21"/>
  <c r="K48" i="17"/>
  <c r="AR30" i="37"/>
  <c r="AR64" i="21"/>
  <c r="K64" i="17"/>
  <c r="AR101" i="37"/>
  <c r="AR80" i="21"/>
  <c r="K80" i="17"/>
  <c r="AR110" i="37"/>
  <c r="AR96" i="21"/>
  <c r="K96" i="17"/>
  <c r="AR129" i="37"/>
  <c r="AR113" i="21"/>
  <c r="K113" i="17"/>
  <c r="AR40" i="37"/>
  <c r="AR129" i="21"/>
  <c r="K129" i="17"/>
  <c r="K60" i="18"/>
  <c r="AZ52" i="37"/>
  <c r="AZ60" i="21"/>
  <c r="AZ124"/>
  <c r="K124" i="18"/>
  <c r="AZ70" i="37"/>
  <c r="AZ88"/>
  <c r="K56" i="18"/>
  <c r="AZ56" i="21"/>
  <c r="K121" i="18"/>
  <c r="AZ10" i="37"/>
  <c r="AZ121" i="21"/>
  <c r="AZ51" i="37"/>
  <c r="K89" i="18"/>
  <c r="AZ89" i="21"/>
  <c r="K61" i="18"/>
  <c r="AZ61" i="21"/>
  <c r="AZ76" i="37"/>
  <c r="AZ29" i="21"/>
  <c r="AZ97" i="37"/>
  <c r="K29" i="18"/>
  <c r="AW114" i="37"/>
  <c r="AW102" i="21"/>
  <c r="BC26" i="37"/>
  <c r="BC72" i="21"/>
  <c r="BC40" i="37"/>
  <c r="BC129" i="21"/>
  <c r="BC129" i="37"/>
  <c r="BC113" i="21"/>
  <c r="BC106" i="37"/>
  <c r="BC97" i="21"/>
  <c r="BC11" i="37"/>
  <c r="BC81" i="21"/>
  <c r="BC27" i="37"/>
  <c r="BC65" i="21"/>
  <c r="BC99" i="37"/>
  <c r="BC49" i="21"/>
  <c r="BC125" i="37"/>
  <c r="BC33" i="21"/>
  <c r="BC62" i="37"/>
  <c r="BC17" i="21"/>
  <c r="AR124" i="37"/>
  <c r="AR19" i="21"/>
  <c r="K19" i="17"/>
  <c r="AR75" i="37"/>
  <c r="AR35" i="21"/>
  <c r="K35" i="17"/>
  <c r="AR55" i="37"/>
  <c r="AR51" i="21"/>
  <c r="K51" i="17"/>
  <c r="AR15" i="37"/>
  <c r="AR67" i="21"/>
  <c r="K67" i="17"/>
  <c r="AR82" i="37"/>
  <c r="AR87" i="21"/>
  <c r="K87" i="17"/>
  <c r="AR127" i="37"/>
  <c r="AR120" i="21"/>
  <c r="K120" i="17"/>
  <c r="AZ104" i="21"/>
  <c r="AZ63" i="37"/>
  <c r="K104" i="18"/>
  <c r="K97"/>
  <c r="AZ106" i="37"/>
  <c r="AZ97" i="21"/>
  <c r="K65" i="18"/>
  <c r="AZ65" i="21"/>
  <c r="AZ27" i="37"/>
  <c r="AZ125"/>
  <c r="AZ33" i="21"/>
  <c r="K33" i="18"/>
  <c r="K63"/>
  <c r="AZ63" i="21"/>
  <c r="AZ104" i="37"/>
  <c r="BC56"/>
  <c r="BC20" i="21"/>
  <c r="BC78" i="37"/>
  <c r="BC84" i="21"/>
  <c r="BC44" i="37"/>
  <c r="BC126" i="21"/>
  <c r="BC31" i="37"/>
  <c r="BC110" i="21"/>
  <c r="BC67" i="37"/>
  <c r="BC94" i="21"/>
  <c r="BC102" i="37"/>
  <c r="BC78" i="21"/>
  <c r="BC53" i="37"/>
  <c r="BC62" i="21"/>
  <c r="BC45" i="37"/>
  <c r="BC42" i="21"/>
  <c r="BC50" i="37"/>
  <c r="BC26" i="21"/>
  <c r="BC34" i="37"/>
  <c r="BC14" i="21"/>
  <c r="AR50" i="37"/>
  <c r="AR26" i="21"/>
  <c r="K26" i="17"/>
  <c r="AR45" i="37"/>
  <c r="AR42" i="21"/>
  <c r="K42" i="17"/>
  <c r="AR61" i="37"/>
  <c r="AR58" i="21"/>
  <c r="K58" i="17"/>
  <c r="AR47" i="37"/>
  <c r="AR74" i="21"/>
  <c r="K74" i="17"/>
  <c r="AR32" i="37"/>
  <c r="AR90" i="21"/>
  <c r="K90" i="17"/>
  <c r="AR116" i="37"/>
  <c r="AR111" i="21"/>
  <c r="K111" i="17"/>
  <c r="AR72" i="37"/>
  <c r="AR123" i="21"/>
  <c r="K123" i="17"/>
  <c r="K20" i="18"/>
  <c r="AZ56" i="37"/>
  <c r="AZ20" i="21"/>
  <c r="K84" i="18"/>
  <c r="AZ78" i="37"/>
  <c r="AZ84" i="21"/>
  <c r="AZ126"/>
  <c r="AZ44" i="37"/>
  <c r="K126" i="18"/>
  <c r="K110"/>
  <c r="AZ110" i="21"/>
  <c r="AZ31" i="37"/>
  <c r="K94" i="18"/>
  <c r="AZ67" i="37"/>
  <c r="AZ94" i="21"/>
  <c r="K78" i="18"/>
  <c r="AZ78" i="21"/>
  <c r="AZ102" i="37"/>
  <c r="K62" i="18"/>
  <c r="AZ53" i="37"/>
  <c r="AZ62" i="21"/>
  <c r="K46" i="18"/>
  <c r="AZ46" i="21"/>
  <c r="AZ17" i="37"/>
  <c r="K30" i="18"/>
  <c r="AZ35" i="37"/>
  <c r="AZ30" i="21"/>
  <c r="AZ51"/>
  <c r="AZ55" i="37"/>
  <c r="K51" i="18"/>
  <c r="BC119" i="37"/>
  <c r="BC16" i="21"/>
  <c r="BC101" i="37"/>
  <c r="BC80" i="21"/>
  <c r="BC83" i="37"/>
  <c r="BC127" i="21"/>
  <c r="BC116" i="37"/>
  <c r="BC111" i="21"/>
  <c r="BC93" i="37"/>
  <c r="BC95" i="21"/>
  <c r="BC37" i="37"/>
  <c r="BC79" i="21"/>
  <c r="BC104" i="37"/>
  <c r="BC63" i="21"/>
  <c r="BC89" i="37"/>
  <c r="BC47" i="21"/>
  <c r="BC25" i="37"/>
  <c r="BC31" i="21"/>
  <c r="BC92" i="37"/>
  <c r="BC15" i="21"/>
  <c r="AR36" i="37"/>
  <c r="AR21" i="21"/>
  <c r="K21" i="17"/>
  <c r="AR115" i="37"/>
  <c r="AR37" i="21"/>
  <c r="K37" i="17"/>
  <c r="AR28" i="37"/>
  <c r="AR53" i="21"/>
  <c r="K53" i="17"/>
  <c r="AR18" i="37"/>
  <c r="AR69" i="21"/>
  <c r="K69" i="17"/>
  <c r="AR48" i="37"/>
  <c r="AR85" i="21"/>
  <c r="K85" i="17"/>
  <c r="AR19" i="37"/>
  <c r="AR101" i="21"/>
  <c r="K101" i="17"/>
  <c r="AR91" i="37"/>
  <c r="AR118" i="21"/>
  <c r="K118" i="17"/>
  <c r="AZ119" i="37"/>
  <c r="K16" i="18"/>
  <c r="AZ16" i="21"/>
  <c r="K80" i="18"/>
  <c r="AZ101" i="37"/>
  <c r="AZ80" i="21"/>
  <c r="AZ83" i="37"/>
  <c r="K127" i="18"/>
  <c r="AZ127" i="21"/>
  <c r="K111" i="18"/>
  <c r="AZ111" i="21"/>
  <c r="AZ116" i="37"/>
  <c r="K95" i="18"/>
  <c r="AZ95" i="21"/>
  <c r="AZ93" i="37"/>
  <c r="K79" i="18"/>
  <c r="AZ79" i="21"/>
  <c r="AZ37" i="37"/>
  <c r="K47" i="18"/>
  <c r="AZ47" i="21"/>
  <c r="AZ89" i="37"/>
  <c r="BC59"/>
  <c r="BC44" i="21"/>
  <c r="BC12" i="37"/>
  <c r="BC108" i="21"/>
  <c r="AR56" i="37"/>
  <c r="AR20" i="21"/>
  <c r="K20" i="17"/>
  <c r="AR81" i="37"/>
  <c r="AR36" i="21"/>
  <c r="K36" i="17"/>
  <c r="AR100" i="37"/>
  <c r="AR52" i="21"/>
  <c r="K52" i="17"/>
  <c r="AR16" i="37"/>
  <c r="AR68" i="21"/>
  <c r="K68" i="17"/>
  <c r="AR78" i="37"/>
  <c r="AR84" i="21"/>
  <c r="K84" i="17"/>
  <c r="AR79" i="37"/>
  <c r="AR100" i="21"/>
  <c r="K100" i="17"/>
  <c r="AR29" i="37"/>
  <c r="AR117" i="21"/>
  <c r="K117" i="17"/>
  <c r="AZ117" i="37"/>
  <c r="AZ12" i="21"/>
  <c r="K12" i="18"/>
  <c r="AZ126" i="37"/>
  <c r="K76" i="18"/>
  <c r="AZ76" i="21"/>
  <c r="AR63" i="37"/>
  <c r="AR104" i="21"/>
  <c r="K104" i="17"/>
  <c r="AZ88" i="21"/>
  <c r="AZ74" i="37"/>
  <c r="K88" i="18"/>
  <c r="AZ113" i="21"/>
  <c r="AZ129" i="37"/>
  <c r="K113" i="18"/>
  <c r="K85"/>
  <c r="AZ48" i="37"/>
  <c r="AZ85" i="21"/>
  <c r="K53" i="18"/>
  <c r="AZ53" i="21"/>
  <c r="AZ28" i="37"/>
  <c r="K21" i="18"/>
  <c r="AZ21" i="21"/>
  <c r="AZ36" i="37"/>
  <c r="AZ86"/>
  <c r="K55" i="18"/>
  <c r="AZ55" i="21"/>
  <c r="BC13" i="37"/>
  <c r="BC24" i="21"/>
  <c r="BC74" i="37"/>
  <c r="BC88" i="21"/>
  <c r="BC33" i="37"/>
  <c r="BC125" i="21"/>
  <c r="BC107" i="37"/>
  <c r="BC109" i="21"/>
  <c r="BC113" i="37"/>
  <c r="BC93" i="21"/>
  <c r="BC69" i="37"/>
  <c r="BC77" i="21"/>
  <c r="BC76" i="37"/>
  <c r="BC61" i="21"/>
  <c r="BC58" i="37"/>
  <c r="BC45" i="21"/>
  <c r="BC97" i="37"/>
  <c r="BC29" i="21"/>
  <c r="BC54" i="37"/>
  <c r="BC13" i="21"/>
  <c r="AR87" i="37"/>
  <c r="AR23" i="21"/>
  <c r="K23" i="17"/>
  <c r="AR120" i="37"/>
  <c r="AR39" i="21"/>
  <c r="K39" i="17"/>
  <c r="AR86" i="37"/>
  <c r="AR55" i="21"/>
  <c r="K55" i="17"/>
  <c r="AR65" i="37"/>
  <c r="AR71" i="21"/>
  <c r="K71" i="17"/>
  <c r="AR111" i="37"/>
  <c r="AR91" i="21"/>
  <c r="K91" i="17"/>
  <c r="AR12" i="37"/>
  <c r="AR108" i="21"/>
  <c r="K108" i="17"/>
  <c r="AR39" i="37"/>
  <c r="AR128" i="21"/>
  <c r="K128" i="17"/>
  <c r="AZ129" i="21"/>
  <c r="AZ40" i="37"/>
  <c r="K129" i="18"/>
  <c r="K93"/>
  <c r="AZ93" i="21"/>
  <c r="AZ113" i="37"/>
  <c r="AZ85"/>
  <c r="AZ57" i="21"/>
  <c r="K57" i="18"/>
  <c r="AZ25" i="21"/>
  <c r="AZ122" i="37"/>
  <c r="K25" i="18"/>
  <c r="K43"/>
  <c r="AZ43" i="21"/>
  <c r="AZ21" i="37"/>
  <c r="BC81"/>
  <c r="BC36" i="21"/>
  <c r="BC79" i="37"/>
  <c r="BC100" i="21"/>
  <c r="BC68" i="37"/>
  <c r="BC122" i="21"/>
  <c r="BC118" i="37"/>
  <c r="BC106" i="21"/>
  <c r="BC32" i="37"/>
  <c r="BC90" i="21"/>
  <c r="BC47" i="37"/>
  <c r="BC74" i="21"/>
  <c r="BC61" i="37"/>
  <c r="BC58" i="21"/>
  <c r="BC43" i="37"/>
  <c r="BC54" i="21"/>
  <c r="BC84" i="37"/>
  <c r="BC38" i="21"/>
  <c r="AR34" i="37"/>
  <c r="AR14" i="21"/>
  <c r="K14" i="17"/>
  <c r="AR35" i="37"/>
  <c r="AR30" i="21"/>
  <c r="K30" i="17"/>
  <c r="AR17" i="37"/>
  <c r="AR46" i="21"/>
  <c r="K46" i="17"/>
  <c r="AR53" i="37"/>
  <c r="AR62" i="21"/>
  <c r="K62" i="17"/>
  <c r="AR102" i="37"/>
  <c r="AR78" i="21"/>
  <c r="K78" i="17"/>
  <c r="AR67" i="37"/>
  <c r="AR94" i="21"/>
  <c r="K94" i="17"/>
  <c r="AR83" i="37"/>
  <c r="AR127" i="21"/>
  <c r="K127" i="17"/>
  <c r="K36" i="18"/>
  <c r="AZ36" i="21"/>
  <c r="AZ81" i="37"/>
  <c r="AZ79"/>
  <c r="K100" i="18"/>
  <c r="AZ100" i="21"/>
  <c r="K122" i="18"/>
  <c r="AZ122" i="21"/>
  <c r="AZ68" i="37"/>
  <c r="AZ118"/>
  <c r="AZ106" i="21"/>
  <c r="K106" i="18"/>
  <c r="AZ32" i="37"/>
  <c r="K90" i="18"/>
  <c r="AZ90" i="21"/>
  <c r="AZ47" i="37"/>
  <c r="AZ74" i="21"/>
  <c r="K74" i="18"/>
  <c r="AZ61" i="37"/>
  <c r="K58" i="18"/>
  <c r="AZ58" i="21"/>
  <c r="AZ45" i="37"/>
  <c r="AZ42" i="21"/>
  <c r="K42" i="18"/>
  <c r="AZ50" i="37"/>
  <c r="K26" i="18"/>
  <c r="AZ26" i="21"/>
  <c r="AZ35"/>
  <c r="AZ75" i="37"/>
  <c r="K35" i="18"/>
  <c r="BC130" i="37"/>
  <c r="BC32" i="21"/>
  <c r="BC110" i="37"/>
  <c r="BC96" i="21"/>
  <c r="BC72" i="37"/>
  <c r="BC123" i="21"/>
  <c r="BC14" i="37"/>
  <c r="BC107" i="21"/>
  <c r="BC111" i="37"/>
  <c r="BC91" i="21"/>
  <c r="BC95" i="37"/>
  <c r="BC75" i="21"/>
  <c r="BC94" i="37"/>
  <c r="BC59" i="21"/>
  <c r="BC21" i="37"/>
  <c r="BC43" i="21"/>
  <c r="BC80" i="37"/>
  <c r="BC27" i="21"/>
  <c r="BC105" i="37"/>
  <c r="BC11" i="21"/>
  <c r="AR122" i="37"/>
  <c r="AR25" i="21"/>
  <c r="K25" i="17"/>
  <c r="AR128" i="37"/>
  <c r="AR41" i="21"/>
  <c r="K41" i="17"/>
  <c r="AR85" i="37"/>
  <c r="AR57" i="21"/>
  <c r="K57" i="17"/>
  <c r="AR38" i="37"/>
  <c r="AR73" i="21"/>
  <c r="K73" i="17"/>
  <c r="AR51" i="37"/>
  <c r="AR89" i="21"/>
  <c r="K89" i="17"/>
  <c r="AR118" i="37"/>
  <c r="AR106" i="21"/>
  <c r="K106" i="17"/>
  <c r="AR68" i="37"/>
  <c r="AR122" i="21"/>
  <c r="K122" i="17"/>
  <c r="AZ130" i="37"/>
  <c r="AZ32" i="21"/>
  <c r="K32" i="18"/>
  <c r="K96"/>
  <c r="AZ96" i="21"/>
  <c r="AZ110" i="37"/>
  <c r="K123" i="18"/>
  <c r="AZ123" i="21"/>
  <c r="AZ72" i="37"/>
  <c r="K107" i="18"/>
  <c r="AZ107" i="21"/>
  <c r="AZ14" i="37"/>
  <c r="K91" i="18"/>
  <c r="AZ111" i="37"/>
  <c r="AZ91" i="21"/>
  <c r="K75" i="18"/>
  <c r="AZ75" i="21"/>
  <c r="AZ95" i="37"/>
  <c r="K27" i="18"/>
  <c r="AZ80" i="37"/>
  <c r="AZ27" i="21"/>
  <c r="G130" i="5"/>
  <c r="H10" i="18"/>
  <c r="BC52" i="37"/>
  <c r="BC60" i="21"/>
  <c r="BC70" i="37"/>
  <c r="BC124" i="21"/>
  <c r="AR13" i="37"/>
  <c r="AR24" i="21"/>
  <c r="K24" i="17"/>
  <c r="AR109" i="37"/>
  <c r="AR40" i="21"/>
  <c r="K40" i="17"/>
  <c r="AR88" i="37"/>
  <c r="AR56" i="21"/>
  <c r="K56" i="17"/>
  <c r="AR26" i="37"/>
  <c r="AR72" i="21"/>
  <c r="K72" i="17"/>
  <c r="AR74" i="37"/>
  <c r="AR88" i="21"/>
  <c r="K88" i="17"/>
  <c r="AR22" i="37"/>
  <c r="AR105" i="21"/>
  <c r="K105" i="17"/>
  <c r="AR10" i="37"/>
  <c r="AR121" i="21"/>
  <c r="K121" i="17"/>
  <c r="AZ28" i="21"/>
  <c r="AZ108" i="37"/>
  <c r="K28" i="18"/>
  <c r="K92"/>
  <c r="AZ92" i="21"/>
  <c r="AZ46" i="37"/>
  <c r="AR70"/>
  <c r="AR124" i="21"/>
  <c r="K124" i="17"/>
  <c r="AZ127" i="37"/>
  <c r="AZ120" i="21"/>
  <c r="K120" i="18"/>
  <c r="K105"/>
  <c r="AZ105" i="21"/>
  <c r="AZ22" i="37"/>
  <c r="AZ77" i="21"/>
  <c r="AZ69" i="37"/>
  <c r="K77" i="18"/>
  <c r="K45"/>
  <c r="AZ45" i="21"/>
  <c r="AZ58" i="37"/>
  <c r="AZ54"/>
  <c r="AZ13" i="21"/>
  <c r="K13" i="18"/>
  <c r="AZ120" i="37"/>
  <c r="AZ39" i="21"/>
  <c r="K39" i="18"/>
  <c r="BC109" i="37"/>
  <c r="BC40" i="21"/>
  <c r="BC63" i="37"/>
  <c r="BC104" i="21"/>
  <c r="BC10" i="37"/>
  <c r="BC121" i="21"/>
  <c r="BC22" i="37"/>
  <c r="BC105" i="21"/>
  <c r="BC51" i="37"/>
  <c r="BC89" i="21"/>
  <c r="BC38" i="37"/>
  <c r="BC73" i="21"/>
  <c r="BC85" i="37"/>
  <c r="BC57" i="21"/>
  <c r="BC128" i="37"/>
  <c r="BC41" i="21"/>
  <c r="BC122" i="37"/>
  <c r="BC25" i="21"/>
  <c r="AR105" i="37"/>
  <c r="AR11" i="21"/>
  <c r="K11" i="17"/>
  <c r="AR80" i="37"/>
  <c r="AR27" i="21"/>
  <c r="K27" i="17"/>
  <c r="AR21" i="37"/>
  <c r="AR43" i="21"/>
  <c r="K43" i="17"/>
  <c r="AR94" i="37"/>
  <c r="AR59" i="21"/>
  <c r="K59" i="17"/>
  <c r="AR95" i="37"/>
  <c r="AR75" i="21"/>
  <c r="K75" i="17"/>
  <c r="AR37" i="37"/>
  <c r="AR79" i="21"/>
  <c r="K79" i="17"/>
  <c r="AR93" i="37"/>
  <c r="AR95" i="21"/>
  <c r="K95" i="17"/>
  <c r="AR42" i="37"/>
  <c r="AR112" i="21"/>
  <c r="K112" i="17"/>
  <c r="K40" i="18"/>
  <c r="AZ40" i="21"/>
  <c r="AZ109" i="37"/>
  <c r="K117" i="18"/>
  <c r="AZ117" i="21"/>
  <c r="AZ29" i="37"/>
  <c r="AZ11"/>
  <c r="K81" i="18"/>
  <c r="AZ81" i="21"/>
  <c r="AZ49"/>
  <c r="AZ99" i="37"/>
  <c r="K49" i="18"/>
  <c r="AZ62" i="37"/>
  <c r="AZ17" i="21"/>
  <c r="K17" i="18"/>
  <c r="K31"/>
  <c r="AZ31" i="21"/>
  <c r="AZ25" i="37"/>
  <c r="BC100"/>
  <c r="BC52" i="21"/>
  <c r="BC23" i="37"/>
  <c r="BC116" i="21"/>
  <c r="BC91" i="37"/>
  <c r="BC118" i="21"/>
  <c r="BC114" i="37"/>
  <c r="BC102" i="21"/>
  <c r="BC96" i="37"/>
  <c r="BC86" i="21"/>
  <c r="BC103" i="37"/>
  <c r="BC70" i="21"/>
  <c r="BC123" i="37"/>
  <c r="BC50" i="21"/>
  <c r="BC112" i="37"/>
  <c r="BC34" i="21"/>
  <c r="BC24" i="37"/>
  <c r="BC22" i="21"/>
  <c r="AR20" i="37"/>
  <c r="AR18" i="21"/>
  <c r="K18" i="17"/>
  <c r="AR112" i="37"/>
  <c r="AR34" i="21"/>
  <c r="K34" i="17"/>
  <c r="AR123" i="37"/>
  <c r="AR50" i="21"/>
  <c r="K50" i="17"/>
  <c r="AR90" i="37"/>
  <c r="AR66" i="21"/>
  <c r="K66" i="17"/>
  <c r="AR49" i="37"/>
  <c r="AR82" i="21"/>
  <c r="K82" i="17"/>
  <c r="AR98" i="37"/>
  <c r="AR98" i="21"/>
  <c r="K98" i="17"/>
  <c r="AR64" i="37"/>
  <c r="AR103" i="21"/>
  <c r="K103" i="17"/>
  <c r="AR60" i="37"/>
  <c r="AR115" i="21"/>
  <c r="K115" i="17"/>
  <c r="AP121" i="37"/>
  <c r="AP10" i="21"/>
  <c r="G10" i="17"/>
  <c r="E131"/>
  <c r="AZ52" i="21"/>
  <c r="AZ100" i="37"/>
  <c r="K52" i="18"/>
  <c r="AZ23" i="37"/>
  <c r="AZ116" i="21"/>
  <c r="K116" i="18"/>
  <c r="AZ118" i="21"/>
  <c r="AZ91" i="37"/>
  <c r="K118" i="18"/>
  <c r="AZ102" i="21"/>
  <c r="AZ114" i="37"/>
  <c r="K102" i="18"/>
  <c r="AZ86" i="21"/>
  <c r="AZ96" i="37"/>
  <c r="K86" i="18"/>
  <c r="AZ70" i="21"/>
  <c r="AZ103" i="37"/>
  <c r="K70" i="18"/>
  <c r="AZ54" i="21"/>
  <c r="AZ43" i="37"/>
  <c r="K54" i="18"/>
  <c r="AZ38" i="21"/>
  <c r="AZ84" i="37"/>
  <c r="K38" i="18"/>
  <c r="K18"/>
  <c r="AZ18" i="21"/>
  <c r="AZ20" i="37"/>
  <c r="AZ87"/>
  <c r="K23" i="18"/>
  <c r="AZ23" i="21"/>
  <c r="BC41" i="37"/>
  <c r="BC48" i="21"/>
  <c r="BC42" i="37"/>
  <c r="BC112" i="21"/>
  <c r="BC73" i="37"/>
  <c r="BC119" i="21"/>
  <c r="BC64" i="37"/>
  <c r="BC103" i="21"/>
  <c r="BC82" i="37"/>
  <c r="BC87" i="21"/>
  <c r="BC65" i="37"/>
  <c r="BC71" i="21"/>
  <c r="BC86" i="37"/>
  <c r="BC55" i="21"/>
  <c r="BC120" i="37"/>
  <c r="BC39" i="21"/>
  <c r="BC87" i="37"/>
  <c r="BC23" i="21"/>
  <c r="AR54" i="37"/>
  <c r="AR13" i="21"/>
  <c r="K13" i="17"/>
  <c r="AR97" i="37"/>
  <c r="AR29" i="21"/>
  <c r="K29" i="17"/>
  <c r="AR58" i="37"/>
  <c r="AR45" i="21"/>
  <c r="K45" i="17"/>
  <c r="AR76" i="37"/>
  <c r="AR61" i="21"/>
  <c r="K61" i="17"/>
  <c r="AR69" i="37"/>
  <c r="AR77" i="21"/>
  <c r="K77" i="17"/>
  <c r="AR113" i="37"/>
  <c r="AR93" i="21"/>
  <c r="K93" i="17"/>
  <c r="AR31" i="37"/>
  <c r="AR110" i="21"/>
  <c r="K110" i="17"/>
  <c r="AR44" i="37"/>
  <c r="AR126" i="21"/>
  <c r="K126" i="17"/>
  <c r="AZ41" i="37"/>
  <c r="K48" i="18"/>
  <c r="AZ48" i="21"/>
  <c r="K112" i="18"/>
  <c r="AZ42" i="37"/>
  <c r="AZ112" i="21"/>
  <c r="AZ73" i="37"/>
  <c r="K119" i="18"/>
  <c r="AZ119" i="21"/>
  <c r="AZ64" i="37"/>
  <c r="AZ103" i="21"/>
  <c r="K103" i="18"/>
  <c r="AZ82" i="37"/>
  <c r="K87" i="18"/>
  <c r="AZ87" i="21"/>
  <c r="AZ65" i="37"/>
  <c r="AZ71" i="21"/>
  <c r="K71" i="18"/>
  <c r="H40" i="5"/>
  <c r="F40"/>
  <c r="F94"/>
  <c r="H94"/>
  <c r="H129" i="4"/>
  <c r="F129"/>
  <c r="H125"/>
  <c r="F125"/>
  <c r="H121"/>
  <c r="F121"/>
  <c r="F109"/>
  <c r="H109"/>
  <c r="H105"/>
  <c r="F105"/>
  <c r="H101"/>
  <c r="F101"/>
  <c r="H97"/>
  <c r="F97"/>
  <c r="H93"/>
  <c r="F93"/>
  <c r="H85"/>
  <c r="F85"/>
  <c r="H81"/>
  <c r="F81"/>
  <c r="H73"/>
  <c r="F73"/>
  <c r="H69"/>
  <c r="F69"/>
  <c r="H65"/>
  <c r="F65"/>
  <c r="H57"/>
  <c r="F57"/>
  <c r="H53"/>
  <c r="F53"/>
  <c r="H45"/>
  <c r="F45"/>
  <c r="H41"/>
  <c r="F41"/>
  <c r="H37"/>
  <c r="F37"/>
  <c r="H33"/>
  <c r="F33"/>
  <c r="H29"/>
  <c r="F29"/>
  <c r="H25"/>
  <c r="F25"/>
  <c r="H17"/>
  <c r="F17"/>
  <c r="H13"/>
  <c r="F13"/>
  <c r="H72" i="5"/>
  <c r="F72"/>
  <c r="H124" i="4"/>
  <c r="F124"/>
  <c r="H92"/>
  <c r="F92"/>
  <c r="H84"/>
  <c r="F84"/>
  <c r="F80"/>
  <c r="H80"/>
  <c r="F64"/>
  <c r="H64"/>
  <c r="F60"/>
  <c r="H60"/>
  <c r="H48"/>
  <c r="F48"/>
  <c r="H36"/>
  <c r="F36"/>
  <c r="F24"/>
  <c r="H24"/>
  <c r="H20"/>
  <c r="F20"/>
  <c r="H12"/>
  <c r="F12"/>
  <c r="H30" i="5"/>
  <c r="F30"/>
  <c r="H112"/>
  <c r="F112"/>
  <c r="H15" i="4"/>
  <c r="F15"/>
  <c r="H27"/>
  <c r="F27"/>
  <c r="F39"/>
  <c r="H39"/>
  <c r="H49"/>
  <c r="F49"/>
  <c r="H61"/>
  <c r="F61"/>
  <c r="H127"/>
  <c r="F127"/>
  <c r="H89"/>
  <c r="F89"/>
  <c r="F117"/>
  <c r="H117"/>
  <c r="H13" i="5"/>
  <c r="F13"/>
  <c r="H21"/>
  <c r="F21"/>
  <c r="H32"/>
  <c r="F32"/>
  <c r="H43"/>
  <c r="F43"/>
  <c r="H51"/>
  <c r="F51"/>
  <c r="H59"/>
  <c r="F59"/>
  <c r="H66"/>
  <c r="F66"/>
  <c r="H73"/>
  <c r="F73"/>
  <c r="H84"/>
  <c r="F84"/>
  <c r="H92"/>
  <c r="F92"/>
  <c r="H99"/>
  <c r="F99"/>
  <c r="H107"/>
  <c r="F107"/>
  <c r="H114"/>
  <c r="F114"/>
  <c r="H118"/>
  <c r="F118"/>
  <c r="F126"/>
  <c r="H126"/>
  <c r="F11" i="4"/>
  <c r="H11"/>
  <c r="H23"/>
  <c r="F23"/>
  <c r="H40"/>
  <c r="F40"/>
  <c r="H116"/>
  <c r="F116"/>
  <c r="H120"/>
  <c r="F120"/>
  <c r="F112"/>
  <c r="H112"/>
  <c r="H108"/>
  <c r="F108"/>
  <c r="H100"/>
  <c r="F100"/>
  <c r="F88"/>
  <c r="H88"/>
  <c r="H76"/>
  <c r="F76"/>
  <c r="H68"/>
  <c r="F68"/>
  <c r="H10" i="5"/>
  <c r="F10"/>
  <c r="H18"/>
  <c r="F18"/>
  <c r="H26"/>
  <c r="F26"/>
  <c r="H33"/>
  <c r="F33"/>
  <c r="H44"/>
  <c r="F44"/>
  <c r="H52"/>
  <c r="F52"/>
  <c r="H71"/>
  <c r="F71"/>
  <c r="H31" i="4"/>
  <c r="F31"/>
  <c r="F43"/>
  <c r="H43"/>
  <c r="H55"/>
  <c r="F55"/>
  <c r="H126"/>
  <c r="F126"/>
  <c r="H122"/>
  <c r="F122"/>
  <c r="H118"/>
  <c r="F118"/>
  <c r="H114"/>
  <c r="F114"/>
  <c r="H110"/>
  <c r="F110"/>
  <c r="F102"/>
  <c r="H102"/>
  <c r="H98"/>
  <c r="F98"/>
  <c r="H94"/>
  <c r="F94"/>
  <c r="H90"/>
  <c r="F90"/>
  <c r="F86"/>
  <c r="H86"/>
  <c r="H78"/>
  <c r="F78"/>
  <c r="H74"/>
  <c r="F74"/>
  <c r="H70"/>
  <c r="F70"/>
  <c r="H62"/>
  <c r="F62"/>
  <c r="H58"/>
  <c r="F58"/>
  <c r="F54"/>
  <c r="H54"/>
  <c r="H50"/>
  <c r="F50"/>
  <c r="F46"/>
  <c r="H46"/>
  <c r="H42"/>
  <c r="F42"/>
  <c r="F38"/>
  <c r="H38"/>
  <c r="H34"/>
  <c r="F34"/>
  <c r="H30"/>
  <c r="F30"/>
  <c r="H26"/>
  <c r="F26"/>
  <c r="F22"/>
  <c r="H22"/>
  <c r="F18"/>
  <c r="H18"/>
  <c r="F14"/>
  <c r="H14"/>
  <c r="H10"/>
  <c r="F10"/>
  <c r="H12" i="5"/>
  <c r="F12"/>
  <c r="H16"/>
  <c r="F16"/>
  <c r="H20"/>
  <c r="F20"/>
  <c r="H24"/>
  <c r="F24"/>
  <c r="H28"/>
  <c r="F28"/>
  <c r="H31"/>
  <c r="F31"/>
  <c r="H35"/>
  <c r="F35"/>
  <c r="H39"/>
  <c r="F39"/>
  <c r="H42"/>
  <c r="F42"/>
  <c r="F46"/>
  <c r="H46"/>
  <c r="H50"/>
  <c r="F50"/>
  <c r="H54"/>
  <c r="F54"/>
  <c r="H58"/>
  <c r="F58"/>
  <c r="H65"/>
  <c r="F65"/>
  <c r="F69"/>
  <c r="H69"/>
  <c r="H76"/>
  <c r="F76"/>
  <c r="H83"/>
  <c r="F83"/>
  <c r="H87"/>
  <c r="F87"/>
  <c r="H91"/>
  <c r="F91"/>
  <c r="F98"/>
  <c r="H98"/>
  <c r="H102"/>
  <c r="F102"/>
  <c r="F106"/>
  <c r="H106"/>
  <c r="F110"/>
  <c r="H110"/>
  <c r="H113"/>
  <c r="F113"/>
  <c r="H117"/>
  <c r="F117"/>
  <c r="H121"/>
  <c r="F121"/>
  <c r="H125"/>
  <c r="F125"/>
  <c r="H129"/>
  <c r="F129"/>
  <c r="H21" i="4"/>
  <c r="F21"/>
  <c r="F32"/>
  <c r="H32"/>
  <c r="F44"/>
  <c r="H44"/>
  <c r="H56"/>
  <c r="F56"/>
  <c r="F75"/>
  <c r="H75"/>
  <c r="H106"/>
  <c r="F106"/>
  <c r="H77"/>
  <c r="F77"/>
  <c r="F113"/>
  <c r="H113"/>
  <c r="F9" i="5"/>
  <c r="H9"/>
  <c r="H17"/>
  <c r="F17"/>
  <c r="H25"/>
  <c r="F25"/>
  <c r="H29"/>
  <c r="F29"/>
  <c r="H36"/>
  <c r="F36"/>
  <c r="H47"/>
  <c r="F47"/>
  <c r="H55"/>
  <c r="F55"/>
  <c r="H62"/>
  <c r="F62"/>
  <c r="H70"/>
  <c r="F70"/>
  <c r="F77"/>
  <c r="H77"/>
  <c r="H80"/>
  <c r="F80"/>
  <c r="H88"/>
  <c r="F88"/>
  <c r="H95"/>
  <c r="F95"/>
  <c r="H103"/>
  <c r="F103"/>
  <c r="H111"/>
  <c r="F111"/>
  <c r="F122"/>
  <c r="H122"/>
  <c r="F16" i="4"/>
  <c r="H16"/>
  <c r="H28"/>
  <c r="F28"/>
  <c r="H52"/>
  <c r="F52"/>
  <c r="H128"/>
  <c r="F128"/>
  <c r="H104"/>
  <c r="F104"/>
  <c r="F96"/>
  <c r="H96"/>
  <c r="F72"/>
  <c r="H72"/>
  <c r="F14" i="5"/>
  <c r="H14"/>
  <c r="H22"/>
  <c r="F22"/>
  <c r="F37"/>
  <c r="H37"/>
  <c r="H48"/>
  <c r="F48"/>
  <c r="H56"/>
  <c r="F56"/>
  <c r="H60"/>
  <c r="F60"/>
  <c r="H63"/>
  <c r="F63"/>
  <c r="H67"/>
  <c r="F67"/>
  <c r="H74"/>
  <c r="F74"/>
  <c r="F78"/>
  <c r="H78"/>
  <c r="H81"/>
  <c r="F81"/>
  <c r="F85"/>
  <c r="H85"/>
  <c r="H89"/>
  <c r="F89"/>
  <c r="H93"/>
  <c r="F93"/>
  <c r="H96"/>
  <c r="F96"/>
  <c r="H100"/>
  <c r="F100"/>
  <c r="H104"/>
  <c r="F104"/>
  <c r="H108"/>
  <c r="F108"/>
  <c r="H115"/>
  <c r="F115"/>
  <c r="H119"/>
  <c r="F119"/>
  <c r="H123"/>
  <c r="F123"/>
  <c r="H127"/>
  <c r="F127"/>
  <c r="H47" i="4"/>
  <c r="F47"/>
  <c r="F59"/>
  <c r="H59"/>
  <c r="H66"/>
  <c r="F66"/>
  <c r="F82"/>
  <c r="H82"/>
  <c r="H123"/>
  <c r="F123"/>
  <c r="H119"/>
  <c r="F119"/>
  <c r="H115"/>
  <c r="F115"/>
  <c r="H111"/>
  <c r="F111"/>
  <c r="F107"/>
  <c r="H107"/>
  <c r="F103"/>
  <c r="H103"/>
  <c r="H99"/>
  <c r="F99"/>
  <c r="H95"/>
  <c r="F95"/>
  <c r="H91"/>
  <c r="F91"/>
  <c r="F87"/>
  <c r="H87"/>
  <c r="H83"/>
  <c r="F83"/>
  <c r="H79"/>
  <c r="F79"/>
  <c r="H71"/>
  <c r="F71"/>
  <c r="F67"/>
  <c r="H67"/>
  <c r="H63"/>
  <c r="F63"/>
  <c r="H51"/>
  <c r="F51"/>
  <c r="F35"/>
  <c r="H35"/>
  <c r="H19"/>
  <c r="F19"/>
  <c r="H11" i="5"/>
  <c r="F11"/>
  <c r="H15"/>
  <c r="F15"/>
  <c r="H19"/>
  <c r="F19"/>
  <c r="H23"/>
  <c r="F23"/>
  <c r="H27"/>
  <c r="F27"/>
  <c r="H34"/>
  <c r="F34"/>
  <c r="F38"/>
  <c r="H38"/>
  <c r="H41"/>
  <c r="F41"/>
  <c r="H45"/>
  <c r="F45"/>
  <c r="H49"/>
  <c r="F49"/>
  <c r="H53"/>
  <c r="F53"/>
  <c r="H57"/>
  <c r="F57"/>
  <c r="H61"/>
  <c r="F61"/>
  <c r="H64"/>
  <c r="F64"/>
  <c r="H68"/>
  <c r="F68"/>
  <c r="H75"/>
  <c r="F75"/>
  <c r="H79"/>
  <c r="F79"/>
  <c r="H82"/>
  <c r="F82"/>
  <c r="F86"/>
  <c r="H86"/>
  <c r="H90"/>
  <c r="F90"/>
  <c r="H97"/>
  <c r="F97"/>
  <c r="F101"/>
  <c r="H101"/>
  <c r="H105"/>
  <c r="F105"/>
  <c r="H109"/>
  <c r="F109"/>
  <c r="H116"/>
  <c r="F116"/>
  <c r="H120"/>
  <c r="F120"/>
  <c r="H124"/>
  <c r="F124"/>
  <c r="H128"/>
  <c r="F128"/>
  <c r="J9" i="4"/>
  <c r="L71" i="18" l="1"/>
  <c r="BD65" i="37"/>
  <c r="BD71" i="21"/>
  <c r="BD82" i="37"/>
  <c r="BD87" i="21"/>
  <c r="L87" i="18"/>
  <c r="L48"/>
  <c r="BD48" i="21"/>
  <c r="BD41" i="37"/>
  <c r="AV113"/>
  <c r="AV93" i="21"/>
  <c r="L93" i="17"/>
  <c r="AV97" i="37"/>
  <c r="AV29" i="21"/>
  <c r="L29" i="17"/>
  <c r="BD103" i="37"/>
  <c r="L70" i="18"/>
  <c r="BD70" i="21"/>
  <c r="BD23" i="37"/>
  <c r="BD116" i="21"/>
  <c r="L116" i="18"/>
  <c r="AV98" i="37"/>
  <c r="AV98" i="21"/>
  <c r="L98" i="17"/>
  <c r="AV112" i="37"/>
  <c r="AV34" i="21"/>
  <c r="L34" i="17"/>
  <c r="AV37" i="37"/>
  <c r="AV79" i="21"/>
  <c r="L79" i="17"/>
  <c r="AV80" i="37"/>
  <c r="AV27" i="21"/>
  <c r="L27" i="17"/>
  <c r="BD39" i="21"/>
  <c r="BD120" i="37"/>
  <c r="L39" i="18"/>
  <c r="L45"/>
  <c r="BD58" i="37"/>
  <c r="BD45" i="21"/>
  <c r="BD108" i="37"/>
  <c r="L28" i="18"/>
  <c r="BD28" i="21"/>
  <c r="AV26" i="37"/>
  <c r="AV72" i="21"/>
  <c r="L72" i="17"/>
  <c r="BA121" i="37"/>
  <c r="BA10" i="21"/>
  <c r="H131" i="18"/>
  <c r="BD27" i="21"/>
  <c r="BS27" s="1"/>
  <c r="BD80" i="37"/>
  <c r="BS80" s="1"/>
  <c r="L27" i="18"/>
  <c r="BD72" i="37"/>
  <c r="L123" i="18"/>
  <c r="BD123" i="21"/>
  <c r="BD32"/>
  <c r="BD130" i="37"/>
  <c r="L32" i="18"/>
  <c r="AV38" i="37"/>
  <c r="AV73" i="21"/>
  <c r="L73" i="17"/>
  <c r="BD75" i="37"/>
  <c r="L35" i="18"/>
  <c r="BD35" i="21"/>
  <c r="BD50" i="37"/>
  <c r="BD26" i="21"/>
  <c r="L26" i="18"/>
  <c r="L74"/>
  <c r="BD47" i="37"/>
  <c r="BD74" i="21"/>
  <c r="BD32" i="37"/>
  <c r="BD90" i="21"/>
  <c r="L90" i="18"/>
  <c r="AV102" i="37"/>
  <c r="AV78" i="21"/>
  <c r="L78" i="17"/>
  <c r="AV34" i="37"/>
  <c r="AV14" i="21"/>
  <c r="L14" i="17"/>
  <c r="L25" i="18"/>
  <c r="BD25" i="21"/>
  <c r="BD122" i="37"/>
  <c r="BD93" i="21"/>
  <c r="BS93" s="1"/>
  <c r="BD113" i="37"/>
  <c r="L93" i="18"/>
  <c r="AV39" i="37"/>
  <c r="AV128" i="21"/>
  <c r="L128" i="17"/>
  <c r="AV86" i="37"/>
  <c r="AV55" i="21"/>
  <c r="L55" i="17"/>
  <c r="BD85" i="21"/>
  <c r="L85" i="18"/>
  <c r="BD48" i="37"/>
  <c r="BD74"/>
  <c r="L88" i="18"/>
  <c r="BD88" i="21"/>
  <c r="AV29" i="37"/>
  <c r="AV117" i="21"/>
  <c r="L117" i="17"/>
  <c r="AV100" i="37"/>
  <c r="AV52" i="21"/>
  <c r="L52" i="17"/>
  <c r="L111" i="18"/>
  <c r="BD111" i="21"/>
  <c r="BD116" i="37"/>
  <c r="BD119"/>
  <c r="L16" i="18"/>
  <c r="BD16" i="21"/>
  <c r="AV48" i="37"/>
  <c r="AV85" i="21"/>
  <c r="L85" i="17"/>
  <c r="AV36" i="37"/>
  <c r="AV21" i="21"/>
  <c r="L21" i="17"/>
  <c r="BD30" i="21"/>
  <c r="L30" i="18"/>
  <c r="BD35" i="37"/>
  <c r="BD94" i="21"/>
  <c r="L94" i="18"/>
  <c r="BD67" i="37"/>
  <c r="BD44"/>
  <c r="L126" i="18"/>
  <c r="BD126" i="21"/>
  <c r="BD56" i="37"/>
  <c r="BD20" i="21"/>
  <c r="L20" i="18"/>
  <c r="AV116" i="37"/>
  <c r="AV111" i="21"/>
  <c r="L111" i="17"/>
  <c r="AV45" i="37"/>
  <c r="AV42" i="21"/>
  <c r="L42" i="17"/>
  <c r="L63" i="18"/>
  <c r="BD104" i="37"/>
  <c r="BD63" i="21"/>
  <c r="AV82" i="37"/>
  <c r="AV87" i="21"/>
  <c r="L87" i="17"/>
  <c r="AV124" i="37"/>
  <c r="AV19" i="21"/>
  <c r="L19" i="17"/>
  <c r="BD76" i="37"/>
  <c r="L61" i="18"/>
  <c r="BD61" i="21"/>
  <c r="L56" i="18"/>
  <c r="BD56" i="21"/>
  <c r="BD88" i="37"/>
  <c r="AV40"/>
  <c r="AV129" i="21"/>
  <c r="L129" i="17"/>
  <c r="AV30" i="37"/>
  <c r="AV64" i="21"/>
  <c r="L64" i="17"/>
  <c r="AV106" i="37"/>
  <c r="AV97" i="21"/>
  <c r="L97" i="17"/>
  <c r="AV125" i="37"/>
  <c r="AV33" i="21"/>
  <c r="L33" i="17"/>
  <c r="BD105" i="37"/>
  <c r="BD11" i="21"/>
  <c r="L11" i="18"/>
  <c r="BD112" i="37"/>
  <c r="BD34" i="21"/>
  <c r="L34" i="18"/>
  <c r="BD98" i="37"/>
  <c r="BS98" s="1"/>
  <c r="BD98" i="21"/>
  <c r="BS98" s="1"/>
  <c r="L98" i="18"/>
  <c r="L130"/>
  <c r="BD57" i="37"/>
  <c r="BD130" i="21"/>
  <c r="AV96" i="37"/>
  <c r="AV86" i="21"/>
  <c r="L86" i="17"/>
  <c r="AV24" i="37"/>
  <c r="AV22" i="21"/>
  <c r="L22" i="17"/>
  <c r="BD34" i="37"/>
  <c r="BD14" i="21"/>
  <c r="L14" i="18"/>
  <c r="AV104" i="37"/>
  <c r="AV63" i="21"/>
  <c r="L63" i="17"/>
  <c r="L19" i="18"/>
  <c r="BD124" i="37"/>
  <c r="BS124" s="1"/>
  <c r="BD19" i="21"/>
  <c r="BS19" s="1"/>
  <c r="L44" i="18"/>
  <c r="BD59" i="37"/>
  <c r="BD44" i="21"/>
  <c r="BS44" s="1"/>
  <c r="AV107" i="37"/>
  <c r="AV109" i="21"/>
  <c r="L109" i="17"/>
  <c r="AV59" i="37"/>
  <c r="AV44" i="21"/>
  <c r="L44" i="17"/>
  <c r="AV69" i="37"/>
  <c r="AV77" i="21"/>
  <c r="L77" i="17"/>
  <c r="AV54" i="37"/>
  <c r="AV13" i="21"/>
  <c r="L13" i="17"/>
  <c r="BD86" i="21"/>
  <c r="BD96" i="37"/>
  <c r="BS96" s="1"/>
  <c r="L86" i="18"/>
  <c r="BD100" i="37"/>
  <c r="BS100" s="1"/>
  <c r="L52" i="18"/>
  <c r="BD52" i="21"/>
  <c r="AR121" i="37"/>
  <c r="AR10" i="21"/>
  <c r="K10" i="17"/>
  <c r="AV49" i="37"/>
  <c r="AV82" i="21"/>
  <c r="L82" i="17"/>
  <c r="AV20" i="37"/>
  <c r="AV18" i="21"/>
  <c r="L18" i="17"/>
  <c r="L17" i="18"/>
  <c r="BD17" i="21"/>
  <c r="BD62" i="37"/>
  <c r="AV95"/>
  <c r="AV75" i="21"/>
  <c r="L75" i="17"/>
  <c r="AV11" i="21"/>
  <c r="AV105" i="37"/>
  <c r="BS105" s="1"/>
  <c r="L11" i="17"/>
  <c r="BD54" i="37"/>
  <c r="BD13" i="21"/>
  <c r="BS13" s="1"/>
  <c r="L13" i="18"/>
  <c r="L120"/>
  <c r="BD120" i="21"/>
  <c r="BD127" i="37"/>
  <c r="BD46"/>
  <c r="L92" i="18"/>
  <c r="BD92" i="21"/>
  <c r="AV10" i="37"/>
  <c r="AV121" i="21"/>
  <c r="L121" i="17"/>
  <c r="AV88" i="37"/>
  <c r="AV56" i="21"/>
  <c r="L56" i="17"/>
  <c r="BD95" i="37"/>
  <c r="BS95" s="1"/>
  <c r="BD75" i="21"/>
  <c r="L75" i="18"/>
  <c r="L96"/>
  <c r="BD96" i="21"/>
  <c r="BD110" i="37"/>
  <c r="AV68"/>
  <c r="AV122" i="21"/>
  <c r="L122" i="17"/>
  <c r="AV85" i="37"/>
  <c r="AV57" i="21"/>
  <c r="L57" i="17"/>
  <c r="L122" i="18"/>
  <c r="BD68" i="37"/>
  <c r="BD122" i="21"/>
  <c r="AV53" i="37"/>
  <c r="AV62" i="21"/>
  <c r="L62" i="17"/>
  <c r="L43" i="18"/>
  <c r="BD43" i="21"/>
  <c r="BD21" i="37"/>
  <c r="L57" i="18"/>
  <c r="BD85" i="37"/>
  <c r="BD57" i="21"/>
  <c r="BS57" s="1"/>
  <c r="AV12" i="37"/>
  <c r="AV108" i="21"/>
  <c r="L108" i="17"/>
  <c r="AV120" i="37"/>
  <c r="AV39" i="21"/>
  <c r="L39" i="17"/>
  <c r="AV63" i="37"/>
  <c r="AV104" i="21"/>
  <c r="L104" i="17"/>
  <c r="BD126" i="37"/>
  <c r="L76" i="18"/>
  <c r="BD76" i="21"/>
  <c r="AV79" i="37"/>
  <c r="AV100" i="21"/>
  <c r="L100" i="17"/>
  <c r="AV81" i="37"/>
  <c r="AV36" i="21"/>
  <c r="L36" i="17"/>
  <c r="L47" i="18"/>
  <c r="BD47" i="21"/>
  <c r="BD89" i="37"/>
  <c r="AV18"/>
  <c r="AV69" i="21"/>
  <c r="L69" i="17"/>
  <c r="BD55" i="37"/>
  <c r="BD51" i="21"/>
  <c r="L51" i="18"/>
  <c r="L46"/>
  <c r="BD46" i="21"/>
  <c r="BD17" i="37"/>
  <c r="L110" i="18"/>
  <c r="BD110" i="21"/>
  <c r="BD31" i="37"/>
  <c r="AV32"/>
  <c r="AV90" i="21"/>
  <c r="L90" i="17"/>
  <c r="AV50" i="37"/>
  <c r="AV26" i="21"/>
  <c r="L26" i="17"/>
  <c r="AV15" i="37"/>
  <c r="AV67" i="21"/>
  <c r="L67" i="17"/>
  <c r="BD97" i="37"/>
  <c r="L29" i="18"/>
  <c r="BD29" i="21"/>
  <c r="BS29" s="1"/>
  <c r="BD70" i="37"/>
  <c r="L124" i="18"/>
  <c r="BD124" i="21"/>
  <c r="L60" i="18"/>
  <c r="BD60" i="21"/>
  <c r="BD52" i="37"/>
  <c r="AV129"/>
  <c r="AV113" i="21"/>
  <c r="L113" i="17"/>
  <c r="AV41" i="37"/>
  <c r="AV48" i="21"/>
  <c r="L48" i="17"/>
  <c r="L83" i="18"/>
  <c r="BD83" i="21"/>
  <c r="BD77" i="37"/>
  <c r="AV11"/>
  <c r="AV81" i="21"/>
  <c r="L81" i="17"/>
  <c r="AV62" i="37"/>
  <c r="AV17" i="21"/>
  <c r="L17" i="17"/>
  <c r="BD67" i="21"/>
  <c r="BD15" i="37"/>
  <c r="BS15" s="1"/>
  <c r="L67" i="18"/>
  <c r="BD50" i="21"/>
  <c r="BD123" i="37"/>
  <c r="L50" i="18"/>
  <c r="BD114" i="21"/>
  <c r="BD71" i="37"/>
  <c r="L114" i="18"/>
  <c r="BD68" i="21"/>
  <c r="BD16" i="37"/>
  <c r="L68" i="18"/>
  <c r="AV103" i="37"/>
  <c r="AV70" i="21"/>
  <c r="L70" i="17"/>
  <c r="AV23" i="37"/>
  <c r="AV116" i="21"/>
  <c r="L116" i="17"/>
  <c r="AV89" i="37"/>
  <c r="AV47" i="21"/>
  <c r="L47" i="17"/>
  <c r="BD108" i="21"/>
  <c r="BD12" i="37"/>
  <c r="BS12" s="1"/>
  <c r="L108" i="18"/>
  <c r="AV46" i="37"/>
  <c r="AV92" i="21"/>
  <c r="L92" i="17"/>
  <c r="AV108" i="37"/>
  <c r="AV28" i="21"/>
  <c r="L28" i="17"/>
  <c r="BD103" i="21"/>
  <c r="BD64" i="37"/>
  <c r="L103" i="18"/>
  <c r="L119"/>
  <c r="BD119" i="21"/>
  <c r="BD73" i="37"/>
  <c r="BD42"/>
  <c r="L112" i="18"/>
  <c r="BD112" i="21"/>
  <c r="AV44" i="37"/>
  <c r="AV126" i="21"/>
  <c r="L126" i="17"/>
  <c r="AV76" i="37"/>
  <c r="AV61" i="21"/>
  <c r="L61" i="17"/>
  <c r="L38" i="18"/>
  <c r="BD38" i="21"/>
  <c r="BD84" i="37"/>
  <c r="L102" i="18"/>
  <c r="BD102" i="21"/>
  <c r="BS102" s="1"/>
  <c r="BD114" i="37"/>
  <c r="BS114" s="1"/>
  <c r="AV60"/>
  <c r="AV115" i="21"/>
  <c r="L115" i="17"/>
  <c r="AV90" i="37"/>
  <c r="AV66" i="21"/>
  <c r="L66" i="17"/>
  <c r="BD31" i="21"/>
  <c r="BD25" i="37"/>
  <c r="L31" i="18"/>
  <c r="BD49" i="21"/>
  <c r="BD99" i="37"/>
  <c r="L49" i="18"/>
  <c r="BD11" i="37"/>
  <c r="L81" i="18"/>
  <c r="BD81" i="21"/>
  <c r="L117" i="18"/>
  <c r="BD117" i="21"/>
  <c r="BS117" s="1"/>
  <c r="BD29" i="37"/>
  <c r="AV42"/>
  <c r="AV112" i="21"/>
  <c r="L112" i="17"/>
  <c r="AV94" i="37"/>
  <c r="AV59" i="21"/>
  <c r="L59" i="17"/>
  <c r="BD105" i="21"/>
  <c r="BD22" i="37"/>
  <c r="L105" i="18"/>
  <c r="AV70" i="37"/>
  <c r="AV124" i="21"/>
  <c r="L124" i="17"/>
  <c r="AV22" i="37"/>
  <c r="AV105" i="21"/>
  <c r="L105" i="17"/>
  <c r="AV109" i="37"/>
  <c r="AV40" i="21"/>
  <c r="L40" i="17"/>
  <c r="BD91" i="21"/>
  <c r="L91" i="18"/>
  <c r="BD111" i="37"/>
  <c r="AV118"/>
  <c r="AV106" i="21"/>
  <c r="L106" i="17"/>
  <c r="AV128" i="37"/>
  <c r="AV41" i="21"/>
  <c r="L41" i="17"/>
  <c r="BD42" i="21"/>
  <c r="BS42" s="1"/>
  <c r="BD45" i="37"/>
  <c r="L42" i="18"/>
  <c r="L58"/>
  <c r="BD58" i="21"/>
  <c r="BD61" i="37"/>
  <c r="BD106" i="21"/>
  <c r="BS106" s="1"/>
  <c r="BD118" i="37"/>
  <c r="L106" i="18"/>
  <c r="AV83" i="37"/>
  <c r="AV127" i="21"/>
  <c r="L127" i="17"/>
  <c r="AV17" i="37"/>
  <c r="AV46" i="21"/>
  <c r="L46" i="17"/>
  <c r="AV111" i="37"/>
  <c r="AV91" i="21"/>
  <c r="L91" i="17"/>
  <c r="AV87" i="37"/>
  <c r="AV23" i="21"/>
  <c r="L23" i="17"/>
  <c r="L55" i="18"/>
  <c r="BD55" i="21"/>
  <c r="BS55" s="1"/>
  <c r="BD86" i="37"/>
  <c r="BS86" s="1"/>
  <c r="BD36"/>
  <c r="BS36" s="1"/>
  <c r="L21" i="18"/>
  <c r="BD21" i="21"/>
  <c r="BS21" s="1"/>
  <c r="AV78" i="37"/>
  <c r="AV84" i="21"/>
  <c r="L84" i="17"/>
  <c r="AV56" i="37"/>
  <c r="AV20" i="21"/>
  <c r="L20" i="17"/>
  <c r="BD37" i="37"/>
  <c r="BS37" s="1"/>
  <c r="BD79" i="21"/>
  <c r="BS79" s="1"/>
  <c r="L79" i="18"/>
  <c r="BD83" i="37"/>
  <c r="BS83" s="1"/>
  <c r="BD127" i="21"/>
  <c r="L127" i="18"/>
  <c r="L80"/>
  <c r="BD80" i="21"/>
  <c r="BD101" i="37"/>
  <c r="AV91"/>
  <c r="AV118" i="21"/>
  <c r="L118" i="17"/>
  <c r="AV28" i="37"/>
  <c r="AV53" i="21"/>
  <c r="L53" i="17"/>
  <c r="L62" i="18"/>
  <c r="BD53" i="37"/>
  <c r="BS53" s="1"/>
  <c r="BD62" i="21"/>
  <c r="BS62" s="1"/>
  <c r="AV47" i="37"/>
  <c r="AV74" i="21"/>
  <c r="L74" i="17"/>
  <c r="BD27" i="37"/>
  <c r="BD65" i="21"/>
  <c r="L65" i="18"/>
  <c r="L104"/>
  <c r="BD104" i="21"/>
  <c r="BS104" s="1"/>
  <c r="BD63" i="37"/>
  <c r="BS63" s="1"/>
  <c r="AV55"/>
  <c r="AV51" i="21"/>
  <c r="L51" i="17"/>
  <c r="L89" i="18"/>
  <c r="BD89" i="21"/>
  <c r="BD51" i="37"/>
  <c r="BD10"/>
  <c r="BS10" s="1"/>
  <c r="BD121" i="21"/>
  <c r="BS121" s="1"/>
  <c r="L121" i="18"/>
  <c r="AV110" i="37"/>
  <c r="AV96" i="21"/>
  <c r="L96" i="17"/>
  <c r="AV130" i="37"/>
  <c r="AV32" i="21"/>
  <c r="L32" i="17"/>
  <c r="L59" i="18"/>
  <c r="BD59" i="21"/>
  <c r="BS59" s="1"/>
  <c r="BD94" i="37"/>
  <c r="BS94" s="1"/>
  <c r="BD66"/>
  <c r="L99" i="18"/>
  <c r="BD99" i="21"/>
  <c r="L128" i="18"/>
  <c r="BD39" i="37"/>
  <c r="BS39" s="1"/>
  <c r="BD128" i="21"/>
  <c r="BS128" s="1"/>
  <c r="AV57" i="37"/>
  <c r="AV130" i="21"/>
  <c r="L130" i="17"/>
  <c r="AV27" i="37"/>
  <c r="AV65" i="21"/>
  <c r="L65" i="17"/>
  <c r="L66" i="18"/>
  <c r="BD66" i="21"/>
  <c r="BS66" s="1"/>
  <c r="BD90" i="37"/>
  <c r="AV73"/>
  <c r="AV119" i="21"/>
  <c r="L119" i="17"/>
  <c r="AV43" i="37"/>
  <c r="AV54" i="21"/>
  <c r="L54" i="17"/>
  <c r="L73" i="18"/>
  <c r="BD73" i="21"/>
  <c r="BS73" s="1"/>
  <c r="BD38" i="37"/>
  <c r="L72" i="18"/>
  <c r="BD72" i="21"/>
  <c r="BS72" s="1"/>
  <c r="BD26" i="37"/>
  <c r="BS26" s="1"/>
  <c r="AV66"/>
  <c r="AV99" i="21"/>
  <c r="L99" i="17"/>
  <c r="AV25" i="37"/>
  <c r="AV31" i="21"/>
  <c r="L31" i="17"/>
  <c r="BD19" i="37"/>
  <c r="L101" i="18"/>
  <c r="BD101" i="21"/>
  <c r="BD13" i="37"/>
  <c r="L24" i="18"/>
  <c r="BD24" i="21"/>
  <c r="AV126" i="37"/>
  <c r="AV76" i="21"/>
  <c r="L76" i="17"/>
  <c r="AV117" i="37"/>
  <c r="AV12" i="21"/>
  <c r="L12" i="17"/>
  <c r="AV31" i="37"/>
  <c r="AV110" i="21"/>
  <c r="L110" i="17"/>
  <c r="AV58" i="37"/>
  <c r="AV45" i="21"/>
  <c r="L45" i="17"/>
  <c r="BD87" i="37"/>
  <c r="L23" i="18"/>
  <c r="BD23" i="21"/>
  <c r="BS23" s="1"/>
  <c r="L18" i="18"/>
  <c r="BD18" i="21"/>
  <c r="BS18" s="1"/>
  <c r="BD20" i="37"/>
  <c r="BS20" s="1"/>
  <c r="BD43"/>
  <c r="BS43" s="1"/>
  <c r="L54" i="18"/>
  <c r="BD54" i="21"/>
  <c r="BS54" s="1"/>
  <c r="BD91" i="37"/>
  <c r="BS91" s="1"/>
  <c r="L118" i="18"/>
  <c r="BD118" i="21"/>
  <c r="AV64" i="37"/>
  <c r="AV103" i="21"/>
  <c r="L103" i="17"/>
  <c r="AV123" i="37"/>
  <c r="AV50" i="21"/>
  <c r="L50" i="17"/>
  <c r="AW50" i="21" s="1"/>
  <c r="BD40"/>
  <c r="BS40" s="1"/>
  <c r="BD109" i="37"/>
  <c r="BS109" s="1"/>
  <c r="L40" i="18"/>
  <c r="AV93" i="37"/>
  <c r="AV95" i="21"/>
  <c r="L95" i="17"/>
  <c r="AV21" i="37"/>
  <c r="AV43" i="21"/>
  <c r="L43" i="17"/>
  <c r="BD69" i="37"/>
  <c r="BS69" s="1"/>
  <c r="L77" i="18"/>
  <c r="BD77" i="21"/>
  <c r="BS77" s="1"/>
  <c r="AV74" i="37"/>
  <c r="AV88" i="21"/>
  <c r="L88" i="17"/>
  <c r="AV13" i="37"/>
  <c r="AV24" i="21"/>
  <c r="L24" i="17"/>
  <c r="L107" i="18"/>
  <c r="BD107" i="21"/>
  <c r="BD14" i="37"/>
  <c r="AV51"/>
  <c r="AV89" i="21"/>
  <c r="L89" i="17"/>
  <c r="AV122" i="37"/>
  <c r="AV25" i="21"/>
  <c r="L25" i="17"/>
  <c r="L100" i="18"/>
  <c r="BD79" i="37"/>
  <c r="BD100" i="21"/>
  <c r="BD36"/>
  <c r="BD81" i="37"/>
  <c r="BS81" s="1"/>
  <c r="L36" i="18"/>
  <c r="AV67" i="37"/>
  <c r="AV94" i="21"/>
  <c r="L94" i="17"/>
  <c r="AV35" i="37"/>
  <c r="AV30" i="21"/>
  <c r="L30" i="17"/>
  <c r="BD129" i="21"/>
  <c r="BS129" s="1"/>
  <c r="L129" i="18"/>
  <c r="BD40" i="37"/>
  <c r="BS40" s="1"/>
  <c r="AV65"/>
  <c r="AV71" i="21"/>
  <c r="L71" i="17"/>
  <c r="BD53" i="21"/>
  <c r="BD28" i="37"/>
  <c r="BS28" s="1"/>
  <c r="L53" i="18"/>
  <c r="BD129" i="37"/>
  <c r="BS129" s="1"/>
  <c r="L113" i="18"/>
  <c r="BD113" i="21"/>
  <c r="BD117" i="37"/>
  <c r="BD12" i="21"/>
  <c r="BS12" s="1"/>
  <c r="L12" i="18"/>
  <c r="AV16" i="37"/>
  <c r="AV68" i="21"/>
  <c r="L68" i="17"/>
  <c r="BD95" i="21"/>
  <c r="BD93" i="37"/>
  <c r="L95" i="18"/>
  <c r="AV19" i="37"/>
  <c r="AV101" i="21"/>
  <c r="L101" i="17"/>
  <c r="AV115" i="37"/>
  <c r="AV37" i="21"/>
  <c r="L37" i="17"/>
  <c r="BD102" i="37"/>
  <c r="L78" i="18"/>
  <c r="BD78" i="21"/>
  <c r="BS78" s="1"/>
  <c r="L84" i="18"/>
  <c r="BD84" i="21"/>
  <c r="BS84" s="1"/>
  <c r="BD78" i="37"/>
  <c r="BS78" s="1"/>
  <c r="AV72"/>
  <c r="AV123" i="21"/>
  <c r="L123" i="17"/>
  <c r="AV61" i="37"/>
  <c r="AV58" i="21"/>
  <c r="L58" i="17"/>
  <c r="BD33" i="21"/>
  <c r="L33" i="18"/>
  <c r="BD125" i="37"/>
  <c r="L97" i="18"/>
  <c r="BD97" i="21"/>
  <c r="BS97" s="1"/>
  <c r="BD106" i="37"/>
  <c r="BS106" s="1"/>
  <c r="AV127"/>
  <c r="AV120" i="21"/>
  <c r="L120" i="17"/>
  <c r="AV75" i="37"/>
  <c r="AV35" i="21"/>
  <c r="L35" i="17"/>
  <c r="AV101" i="37"/>
  <c r="AV80" i="21"/>
  <c r="L80" i="17"/>
  <c r="AV119" i="37"/>
  <c r="AV16" i="21"/>
  <c r="L16" i="17"/>
  <c r="BD60" i="37"/>
  <c r="BS60" s="1"/>
  <c r="L115" i="18"/>
  <c r="BD115" i="21"/>
  <c r="BS115" s="1"/>
  <c r="L64" i="18"/>
  <c r="BD64" i="21"/>
  <c r="BS64" s="1"/>
  <c r="BD30" i="37"/>
  <c r="BS30" s="1"/>
  <c r="AV71"/>
  <c r="AV114" i="21"/>
  <c r="L114" i="17"/>
  <c r="AV99" i="37"/>
  <c r="AV49" i="21"/>
  <c r="L49" i="17"/>
  <c r="L82" i="18"/>
  <c r="BD49" i="37"/>
  <c r="BS49" s="1"/>
  <c r="BD82" i="21"/>
  <c r="BS82" s="1"/>
  <c r="AV14" i="37"/>
  <c r="AV107" i="21"/>
  <c r="L107" i="17"/>
  <c r="AV84" i="37"/>
  <c r="AV38" i="21"/>
  <c r="L38" i="17"/>
  <c r="BD92" i="37"/>
  <c r="L15" i="18"/>
  <c r="BD15" i="21"/>
  <c r="L41" i="18"/>
  <c r="BD128" i="37"/>
  <c r="BS128" s="1"/>
  <c r="BD41" i="21"/>
  <c r="BD109"/>
  <c r="BS109" s="1"/>
  <c r="L109" i="18"/>
  <c r="BD107" i="37"/>
  <c r="AV77"/>
  <c r="AV83" i="21"/>
  <c r="L83" i="17"/>
  <c r="AV92" i="37"/>
  <c r="AV15" i="21"/>
  <c r="L15" i="17"/>
  <c r="BD22" i="21"/>
  <c r="BS22" s="1"/>
  <c r="BD24" i="37"/>
  <c r="BS24" s="1"/>
  <c r="L22" i="18"/>
  <c r="L37"/>
  <c r="BD37" i="21"/>
  <c r="BS37" s="1"/>
  <c r="BD115" i="37"/>
  <c r="BD18"/>
  <c r="BD69" i="21"/>
  <c r="BS69" s="1"/>
  <c r="L69" i="18"/>
  <c r="BD33" i="37"/>
  <c r="BD125" i="21"/>
  <c r="L125" i="18"/>
  <c r="AV33" i="37"/>
  <c r="AV125" i="21"/>
  <c r="L125" i="17"/>
  <c r="AV52" i="37"/>
  <c r="AV60" i="21"/>
  <c r="L60" i="17"/>
  <c r="H9" i="4"/>
  <c r="F9"/>
  <c r="BS11" i="37" l="1"/>
  <c r="BS115"/>
  <c r="BS107"/>
  <c r="BS95" i="21"/>
  <c r="BS53"/>
  <c r="BS100"/>
  <c r="BS118"/>
  <c r="BS90" i="37"/>
  <c r="BS22"/>
  <c r="BS29"/>
  <c r="BS67" i="21"/>
  <c r="BS97" i="37"/>
  <c r="BS85"/>
  <c r="BS122" i="21"/>
  <c r="BS11"/>
  <c r="BS52"/>
  <c r="BS14"/>
  <c r="BS112" i="37"/>
  <c r="BS113"/>
  <c r="BS125"/>
  <c r="BS79"/>
  <c r="BS75" i="21"/>
  <c r="BS86"/>
  <c r="BS18" i="37"/>
  <c r="BS41" i="21"/>
  <c r="BS33"/>
  <c r="BS102" i="37"/>
  <c r="BS93"/>
  <c r="BS113" i="21"/>
  <c r="BS36"/>
  <c r="BS87" i="37"/>
  <c r="BS38"/>
  <c r="BS127" i="21"/>
  <c r="BS45" i="37"/>
  <c r="BS81" i="21"/>
  <c r="BS108"/>
  <c r="BS34"/>
  <c r="BS33" i="37"/>
  <c r="BE125" i="21"/>
  <c r="BE33" i="37"/>
  <c r="F16" i="46"/>
  <c r="G16" s="1"/>
  <c r="BT69" i="21"/>
  <c r="F67" i="23"/>
  <c r="G67" s="1"/>
  <c r="I67" s="1"/>
  <c r="BE37" i="21"/>
  <c r="BE115" i="37"/>
  <c r="AW92"/>
  <c r="AW15" i="21"/>
  <c r="F92" i="46"/>
  <c r="G92" s="1"/>
  <c r="F107" i="23"/>
  <c r="G107" s="1"/>
  <c r="I107" s="1"/>
  <c r="BT109" i="21"/>
  <c r="AW99" i="37"/>
  <c r="AW49" i="21"/>
  <c r="BE64"/>
  <c r="BE30" i="37"/>
  <c r="AW119"/>
  <c r="AW16" i="21"/>
  <c r="E104" i="40"/>
  <c r="BT106" i="37"/>
  <c r="BE33" i="21"/>
  <c r="BE125" i="37"/>
  <c r="BT78"/>
  <c r="E76" i="40"/>
  <c r="BE78" i="21"/>
  <c r="BE102" i="37"/>
  <c r="BE93"/>
  <c r="BE95" i="21"/>
  <c r="BE28" i="37"/>
  <c r="BE53" i="21"/>
  <c r="F19" i="46"/>
  <c r="G19" s="1"/>
  <c r="F127" i="23"/>
  <c r="G127" s="1"/>
  <c r="I127" s="1"/>
  <c r="BT129" i="21"/>
  <c r="AW67" i="37"/>
  <c r="AW94" i="21"/>
  <c r="E79" i="40"/>
  <c r="BT81" i="37"/>
  <c r="BE100" i="21"/>
  <c r="BE79" i="37"/>
  <c r="AW51"/>
  <c r="AW89" i="21"/>
  <c r="F60" i="46"/>
  <c r="G60" s="1"/>
  <c r="F75" i="23"/>
  <c r="G75" s="1"/>
  <c r="I75" s="1"/>
  <c r="BT77" i="21"/>
  <c r="E89" i="40"/>
  <c r="BT91" i="37"/>
  <c r="E18" i="40"/>
  <c r="BT20" i="37"/>
  <c r="BE23" i="21"/>
  <c r="BE87" i="37"/>
  <c r="AW117"/>
  <c r="AW12" i="21"/>
  <c r="AW25" i="37"/>
  <c r="AW31" i="21"/>
  <c r="BE72"/>
  <c r="BE26" i="37"/>
  <c r="AW43"/>
  <c r="AW54" i="21"/>
  <c r="BE90" i="37"/>
  <c r="BE66" i="21"/>
  <c r="AW57" i="37"/>
  <c r="AW130" i="21"/>
  <c r="BT39" i="37"/>
  <c r="E37" i="40"/>
  <c r="AW130" i="37"/>
  <c r="AW32" i="21"/>
  <c r="BT10" i="37"/>
  <c r="E8" i="40"/>
  <c r="AW55" i="37"/>
  <c r="AW51" i="21"/>
  <c r="F63" i="46"/>
  <c r="G63" s="1"/>
  <c r="F102" i="23"/>
  <c r="G102" s="1"/>
  <c r="I102" s="1"/>
  <c r="BT104" i="21"/>
  <c r="F37" i="46"/>
  <c r="G37" s="1"/>
  <c r="BT62" i="21"/>
  <c r="F60" i="23"/>
  <c r="G60" s="1"/>
  <c r="I60" s="1"/>
  <c r="BE127" i="21"/>
  <c r="BE83" i="37"/>
  <c r="F59" i="46"/>
  <c r="G59" s="1"/>
  <c r="BT79" i="21"/>
  <c r="F77" i="23"/>
  <c r="G77" s="1"/>
  <c r="I77" s="1"/>
  <c r="F32" i="46"/>
  <c r="G32" s="1"/>
  <c r="BT21" i="21"/>
  <c r="F19" i="23"/>
  <c r="G19" s="1"/>
  <c r="I19" s="1"/>
  <c r="F101" i="46"/>
  <c r="G101" s="1"/>
  <c r="F53" i="23"/>
  <c r="G53" s="1"/>
  <c r="I53" s="1"/>
  <c r="BT55" i="21"/>
  <c r="AW17" i="37"/>
  <c r="AW46" i="21"/>
  <c r="F114" i="46"/>
  <c r="G114" s="1"/>
  <c r="F104" i="23"/>
  <c r="G104" s="1"/>
  <c r="I104" s="1"/>
  <c r="BT106" i="21"/>
  <c r="BE42"/>
  <c r="BE45" i="37"/>
  <c r="AW109"/>
  <c r="AW40" i="21"/>
  <c r="AW94" i="37"/>
  <c r="AW59" i="21"/>
  <c r="BE117"/>
  <c r="BE29" i="37"/>
  <c r="BE49" i="21"/>
  <c r="BE99" i="37"/>
  <c r="E112" i="40"/>
  <c r="BT114" i="37"/>
  <c r="AW46"/>
  <c r="AW92" i="21"/>
  <c r="BT12" i="37"/>
  <c r="E10" i="40"/>
  <c r="AW103" i="37"/>
  <c r="AW70" i="21"/>
  <c r="BE67"/>
  <c r="BE15" i="37"/>
  <c r="AW41"/>
  <c r="AW48" i="21"/>
  <c r="BE60"/>
  <c r="BE52" i="37"/>
  <c r="F61" i="46"/>
  <c r="G61" s="1"/>
  <c r="BT29" i="21"/>
  <c r="F27" i="23"/>
  <c r="G27" s="1"/>
  <c r="I27" s="1"/>
  <c r="AW63" i="37"/>
  <c r="AW104" i="21"/>
  <c r="BE122"/>
  <c r="BE68" i="37"/>
  <c r="AW68"/>
  <c r="AW122" i="21"/>
  <c r="BT95" i="37"/>
  <c r="E93" i="40"/>
  <c r="AW10" i="37"/>
  <c r="AW121" i="21"/>
  <c r="BE92"/>
  <c r="BE46" i="37"/>
  <c r="BE120" i="21"/>
  <c r="BE127" i="37"/>
  <c r="AW105"/>
  <c r="AW11" i="21"/>
  <c r="BE62" i="37"/>
  <c r="BE17" i="21"/>
  <c r="AW49" i="37"/>
  <c r="AW82" i="21"/>
  <c r="E98" i="40"/>
  <c r="BT100" i="37"/>
  <c r="AW54"/>
  <c r="AW13" i="21"/>
  <c r="F86" i="46"/>
  <c r="G86" s="1"/>
  <c r="F42" i="23"/>
  <c r="G42" s="1"/>
  <c r="I42" s="1"/>
  <c r="BT44" i="21"/>
  <c r="E122" i="40"/>
  <c r="BT124" i="37"/>
  <c r="AW24"/>
  <c r="AW22" i="21"/>
  <c r="BE130"/>
  <c r="BE57" i="37"/>
  <c r="BE34" i="21"/>
  <c r="BE112" i="37"/>
  <c r="AW30"/>
  <c r="AW64" i="21"/>
  <c r="BE56"/>
  <c r="BE88" i="37"/>
  <c r="AW124"/>
  <c r="AW19" i="21"/>
  <c r="BE104" i="37"/>
  <c r="BE63" i="21"/>
  <c r="AW116" i="37"/>
  <c r="AW111" i="21"/>
  <c r="BE130" i="37"/>
  <c r="BE32" i="21"/>
  <c r="BE123"/>
  <c r="BE72" i="37"/>
  <c r="F53" i="46"/>
  <c r="G53" s="1"/>
  <c r="BT27" i="21"/>
  <c r="F25" i="23"/>
  <c r="G25" s="1"/>
  <c r="I25" s="1"/>
  <c r="AW26" i="37"/>
  <c r="AW72" i="21"/>
  <c r="BE28"/>
  <c r="BE108" i="37"/>
  <c r="BE45" i="21"/>
  <c r="BE58" i="37"/>
  <c r="AW80"/>
  <c r="AW27" i="21"/>
  <c r="BE116"/>
  <c r="BE23" i="37"/>
  <c r="BE70" i="21"/>
  <c r="BE103" i="37"/>
  <c r="BE71" i="21"/>
  <c r="BE65" i="37"/>
  <c r="BS15" i="21"/>
  <c r="BS107"/>
  <c r="BS13" i="37"/>
  <c r="BS66"/>
  <c r="BS27"/>
  <c r="BS25"/>
  <c r="BS38" i="21"/>
  <c r="BS112"/>
  <c r="BS119"/>
  <c r="BS103"/>
  <c r="BS16" i="37"/>
  <c r="BS114" i="21"/>
  <c r="BS31" i="37"/>
  <c r="BS46" i="21"/>
  <c r="BS55" i="37"/>
  <c r="BS89"/>
  <c r="BS21"/>
  <c r="BS96" i="21"/>
  <c r="BS20"/>
  <c r="BS44" i="37"/>
  <c r="BS35"/>
  <c r="BS116"/>
  <c r="BS48"/>
  <c r="BS122"/>
  <c r="BS74" i="21"/>
  <c r="BS26"/>
  <c r="BS75" i="37"/>
  <c r="BS41"/>
  <c r="BS87" i="21"/>
  <c r="BT115" i="37"/>
  <c r="E113" i="40"/>
  <c r="BE18" i="37"/>
  <c r="BE69" i="21"/>
  <c r="F112" i="46"/>
  <c r="G112" s="1"/>
  <c r="F35" i="23"/>
  <c r="G35" s="1"/>
  <c r="I35" s="1"/>
  <c r="BT37" i="21"/>
  <c r="F40" i="46"/>
  <c r="G40" s="1"/>
  <c r="F20" i="23"/>
  <c r="G20" s="1"/>
  <c r="I20" s="1"/>
  <c r="BT22" i="21"/>
  <c r="AW77" i="37"/>
  <c r="AW83" i="21"/>
  <c r="BE109"/>
  <c r="BE107" i="37"/>
  <c r="BE41" i="21"/>
  <c r="BE128" i="37"/>
  <c r="AW84"/>
  <c r="AW38" i="21"/>
  <c r="BE82"/>
  <c r="BE49" i="37"/>
  <c r="AW71"/>
  <c r="AW114" i="21"/>
  <c r="F21" i="46"/>
  <c r="G21" s="1"/>
  <c r="BT64" i="21"/>
  <c r="F62" i="23"/>
  <c r="G62" s="1"/>
  <c r="I62" s="1"/>
  <c r="E58" i="40"/>
  <c r="BT60" i="37"/>
  <c r="AW101"/>
  <c r="AW80" i="21"/>
  <c r="BT125" i="37"/>
  <c r="E123" i="40"/>
  <c r="F100" i="46"/>
  <c r="G100" s="1"/>
  <c r="F76" i="23"/>
  <c r="G76" s="1"/>
  <c r="I76" s="1"/>
  <c r="BT78" i="21"/>
  <c r="AW16" i="37"/>
  <c r="AW68" i="21"/>
  <c r="F109" i="46"/>
  <c r="G109" s="1"/>
  <c r="BT12" i="21"/>
  <c r="F10" i="23"/>
  <c r="G10" s="1"/>
  <c r="I10" s="1"/>
  <c r="BT129" i="37"/>
  <c r="E127" i="40"/>
  <c r="AW65" i="37"/>
  <c r="AW71" i="21"/>
  <c r="BE129"/>
  <c r="BE40" i="37"/>
  <c r="BE36" i="21"/>
  <c r="BE81" i="37"/>
  <c r="BT79"/>
  <c r="E77" i="40"/>
  <c r="AW21" i="37"/>
  <c r="AW43" i="21"/>
  <c r="F80" i="46"/>
  <c r="G80" s="1"/>
  <c r="F38" i="23"/>
  <c r="G38" s="1"/>
  <c r="I38" s="1"/>
  <c r="BT40" i="21"/>
  <c r="AW64" i="37"/>
  <c r="AW103" i="21"/>
  <c r="BE118"/>
  <c r="BE91" i="37"/>
  <c r="E41" i="40"/>
  <c r="BT43" i="37"/>
  <c r="F77" i="46"/>
  <c r="G77" s="1"/>
  <c r="F21" i="23"/>
  <c r="G21" s="1"/>
  <c r="I21" s="1"/>
  <c r="BT23" i="21"/>
  <c r="AW126" i="37"/>
  <c r="AW76" i="21"/>
  <c r="BE24"/>
  <c r="BE13" i="37"/>
  <c r="AW66"/>
  <c r="AW99" i="21"/>
  <c r="F30" i="46"/>
  <c r="G30" s="1"/>
  <c r="BT72" i="21"/>
  <c r="F70" i="23"/>
  <c r="G70" s="1"/>
  <c r="I70" s="1"/>
  <c r="BE73" i="21"/>
  <c r="BE38" i="37"/>
  <c r="AW73"/>
  <c r="AW119" i="21"/>
  <c r="F97" i="46"/>
  <c r="G97" s="1"/>
  <c r="F64" i="23"/>
  <c r="G64" s="1"/>
  <c r="I64" s="1"/>
  <c r="BT66" i="21"/>
  <c r="F24" i="46"/>
  <c r="G24" s="1"/>
  <c r="F126" i="23"/>
  <c r="G126" s="1"/>
  <c r="I126" s="1"/>
  <c r="BT128" i="21"/>
  <c r="BE99"/>
  <c r="BE66" i="37"/>
  <c r="BE94"/>
  <c r="BE59" i="21"/>
  <c r="AW110" i="37"/>
  <c r="AW96" i="21"/>
  <c r="F10" i="46"/>
  <c r="G10" s="1"/>
  <c r="BT121" i="21"/>
  <c r="F119" i="23"/>
  <c r="G119" s="1"/>
  <c r="I119" s="1"/>
  <c r="BE89" i="21"/>
  <c r="BE51" i="37"/>
  <c r="E61" i="40"/>
  <c r="BT63" i="37"/>
  <c r="AW28"/>
  <c r="AW53" i="21"/>
  <c r="BE80"/>
  <c r="BE101" i="37"/>
  <c r="BE79" i="21"/>
  <c r="BE37" i="37"/>
  <c r="E84" i="40"/>
  <c r="BT86" i="37"/>
  <c r="AW83"/>
  <c r="AW127" i="21"/>
  <c r="BE58"/>
  <c r="BE61" i="37"/>
  <c r="AW128"/>
  <c r="AW41" i="21"/>
  <c r="AW22" i="37"/>
  <c r="AW105" i="21"/>
  <c r="AW42" i="37"/>
  <c r="AW112" i="21"/>
  <c r="F20" i="46"/>
  <c r="G20" s="1"/>
  <c r="F115" i="23"/>
  <c r="G115" s="1"/>
  <c r="I115" s="1"/>
  <c r="BT117" i="21"/>
  <c r="BT11" i="37"/>
  <c r="E9" i="40"/>
  <c r="BE31" i="21"/>
  <c r="BE25" i="37"/>
  <c r="BE108" i="21"/>
  <c r="BE12" i="37"/>
  <c r="BE68" i="21"/>
  <c r="BE16" i="37"/>
  <c r="AW62"/>
  <c r="AW17" i="21"/>
  <c r="BE83"/>
  <c r="BE77" i="37"/>
  <c r="AW129"/>
  <c r="AW113" i="21"/>
  <c r="AW15" i="37"/>
  <c r="AW67" i="21"/>
  <c r="AW81" i="37"/>
  <c r="AW36" i="21"/>
  <c r="AW120" i="37"/>
  <c r="AW39" i="21"/>
  <c r="BE85" i="37"/>
  <c r="BE57" i="21"/>
  <c r="AW53" i="37"/>
  <c r="AW62" i="21"/>
  <c r="F110" i="46"/>
  <c r="G110" s="1"/>
  <c r="BT75" i="21"/>
  <c r="F73" i="23"/>
  <c r="G73" s="1"/>
  <c r="I73" s="1"/>
  <c r="AW95" i="37"/>
  <c r="AW75" i="21"/>
  <c r="AV121" i="37"/>
  <c r="L10" i="17"/>
  <c r="AW10" i="21" s="1"/>
  <c r="AV10"/>
  <c r="BE52"/>
  <c r="BE100" i="37"/>
  <c r="F83" i="46"/>
  <c r="G83" s="1"/>
  <c r="F84" i="23"/>
  <c r="G84" s="1"/>
  <c r="I84" s="1"/>
  <c r="BT86" i="21"/>
  <c r="AW69" i="37"/>
  <c r="AW77" i="21"/>
  <c r="F125" i="46"/>
  <c r="G125" s="1"/>
  <c r="BT19" i="21"/>
  <c r="F17" i="23"/>
  <c r="G17" s="1"/>
  <c r="I17" s="1"/>
  <c r="AW96" i="37"/>
  <c r="AW86" i="21"/>
  <c r="BT98" i="37"/>
  <c r="E96" i="40"/>
  <c r="BE105" i="37"/>
  <c r="BE11" i="21"/>
  <c r="AW40" i="37"/>
  <c r="AW129" i="21"/>
  <c r="AW82" i="37"/>
  <c r="AW87" i="21"/>
  <c r="BE20"/>
  <c r="BE56" i="37"/>
  <c r="BE126" i="21"/>
  <c r="BE44" i="37"/>
  <c r="AW36"/>
  <c r="AW21" i="21"/>
  <c r="AW100" i="37"/>
  <c r="AW52" i="21"/>
  <c r="AW86" i="37"/>
  <c r="AW55" i="21"/>
  <c r="F99" i="46"/>
  <c r="G99" s="1"/>
  <c r="F91" i="23"/>
  <c r="G91" s="1"/>
  <c r="I91" s="1"/>
  <c r="BT93" i="21"/>
  <c r="AW34" i="37"/>
  <c r="AW14" i="21"/>
  <c r="BE26"/>
  <c r="BE50" i="37"/>
  <c r="BE75"/>
  <c r="BE35" i="21"/>
  <c r="BT80" i="37"/>
  <c r="E78" i="40"/>
  <c r="AW37" i="37"/>
  <c r="AW79" i="21"/>
  <c r="BE87"/>
  <c r="BE82" i="37"/>
  <c r="BS14"/>
  <c r="BS19"/>
  <c r="BS65" i="21"/>
  <c r="BS118" i="37"/>
  <c r="BS91" i="21"/>
  <c r="BS105"/>
  <c r="BS84" i="37"/>
  <c r="BS73"/>
  <c r="BS64"/>
  <c r="BS71"/>
  <c r="BS50" i="21"/>
  <c r="BS60"/>
  <c r="BS70" i="37"/>
  <c r="BS17"/>
  <c r="BS51" i="21"/>
  <c r="BS126" i="37"/>
  <c r="BS68"/>
  <c r="BS110"/>
  <c r="BS92" i="21"/>
  <c r="BS120"/>
  <c r="BS17"/>
  <c r="BS57" i="37"/>
  <c r="BS56" i="21"/>
  <c r="BS76" i="37"/>
  <c r="BS104"/>
  <c r="BS94" i="21"/>
  <c r="BS119" i="37"/>
  <c r="BS74"/>
  <c r="BS32"/>
  <c r="BS123" i="21"/>
  <c r="BS28"/>
  <c r="BS58" i="37"/>
  <c r="BS39" i="21"/>
  <c r="BS70"/>
  <c r="BS65" i="37"/>
  <c r="E31" i="40"/>
  <c r="BT33" i="37"/>
  <c r="E22" i="40"/>
  <c r="BT24" i="37"/>
  <c r="BT107"/>
  <c r="E105" i="40"/>
  <c r="E126"/>
  <c r="BT128" i="37"/>
  <c r="AW14"/>
  <c r="AW107" i="21"/>
  <c r="BT49" i="37"/>
  <c r="E47" i="40"/>
  <c r="BT30" i="37"/>
  <c r="E28" i="40"/>
  <c r="BE115" i="21"/>
  <c r="BE60" i="37"/>
  <c r="AW75"/>
  <c r="AW35" i="21"/>
  <c r="BE97"/>
  <c r="BE106" i="37"/>
  <c r="AW61"/>
  <c r="AW58" i="21"/>
  <c r="BE84"/>
  <c r="BE78" i="37"/>
  <c r="AW115"/>
  <c r="AW37" i="21"/>
  <c r="F51" i="46"/>
  <c r="G51" s="1"/>
  <c r="BT95" i="21"/>
  <c r="F93" i="23"/>
  <c r="G93" s="1"/>
  <c r="I93" s="1"/>
  <c r="BE117" i="37"/>
  <c r="BE12" i="21"/>
  <c r="BE113"/>
  <c r="BE129" i="37"/>
  <c r="F34" i="46"/>
  <c r="G34" s="1"/>
  <c r="F51" i="23"/>
  <c r="G51" s="1"/>
  <c r="I51" s="1"/>
  <c r="BT53" i="21"/>
  <c r="E38" i="40"/>
  <c r="BT40" i="37"/>
  <c r="F95" i="46"/>
  <c r="G95" s="1"/>
  <c r="BT100" i="21"/>
  <c r="F98" i="23"/>
  <c r="G98" s="1"/>
  <c r="I98" s="1"/>
  <c r="AW13" i="37"/>
  <c r="AW24" i="21"/>
  <c r="BT69" i="37"/>
  <c r="E67" i="40"/>
  <c r="AW93" i="37"/>
  <c r="AW95" i="21"/>
  <c r="E107" i="40"/>
  <c r="BT109" i="37"/>
  <c r="F84" i="46"/>
  <c r="G84" s="1"/>
  <c r="BT118" i="21"/>
  <c r="F116" i="23"/>
  <c r="G116" s="1"/>
  <c r="I116" s="1"/>
  <c r="BE54" i="21"/>
  <c r="BE43" i="37"/>
  <c r="BE18" i="21"/>
  <c r="BE20" i="37"/>
  <c r="AW58"/>
  <c r="AW45" i="21"/>
  <c r="BE19" i="37"/>
  <c r="BE101" i="21"/>
  <c r="E24" i="40"/>
  <c r="BT26" i="37"/>
  <c r="F39" i="46"/>
  <c r="G39" s="1"/>
  <c r="F71" i="23"/>
  <c r="G71" s="1"/>
  <c r="I71" s="1"/>
  <c r="BT73" i="21"/>
  <c r="BT90" i="37"/>
  <c r="E88" i="40"/>
  <c r="F96" i="46"/>
  <c r="G96" s="1"/>
  <c r="F57" i="23"/>
  <c r="G57" s="1"/>
  <c r="I57" s="1"/>
  <c r="BT59" i="21"/>
  <c r="BE121"/>
  <c r="BE10" i="37"/>
  <c r="BE65" i="21"/>
  <c r="BE27" i="37"/>
  <c r="BE53"/>
  <c r="BE62" i="21"/>
  <c r="AW91" i="37"/>
  <c r="AW118" i="21"/>
  <c r="E81" i="40"/>
  <c r="BT83" i="37"/>
  <c r="AW56"/>
  <c r="AW20" i="21"/>
  <c r="BT36" i="37"/>
  <c r="E34" i="40"/>
  <c r="AW87" i="37"/>
  <c r="AW23" i="21"/>
  <c r="BE118" i="37"/>
  <c r="BE106" i="21"/>
  <c r="F43" i="46"/>
  <c r="G43" s="1"/>
  <c r="BT42" i="21"/>
  <c r="F40" i="23"/>
  <c r="G40" s="1"/>
  <c r="I40" s="1"/>
  <c r="AW118" i="37"/>
  <c r="AW106" i="21"/>
  <c r="BE91"/>
  <c r="BE111" i="37"/>
  <c r="AW70"/>
  <c r="AW124" i="21"/>
  <c r="BT22" i="37"/>
  <c r="E20" i="40"/>
  <c r="BT29" i="37"/>
  <c r="E27" i="40"/>
  <c r="BE81" i="21"/>
  <c r="BE11" i="37"/>
  <c r="AW90"/>
  <c r="AW66" i="21"/>
  <c r="BE102"/>
  <c r="BE114" i="37"/>
  <c r="AW76"/>
  <c r="AW61" i="21"/>
  <c r="BE103"/>
  <c r="BE64" i="37"/>
  <c r="AW89"/>
  <c r="AW47" i="21"/>
  <c r="BE114"/>
  <c r="BE71" i="37"/>
  <c r="F17" i="46"/>
  <c r="G17" s="1"/>
  <c r="BT67" i="21"/>
  <c r="F65" i="23"/>
  <c r="G65" s="1"/>
  <c r="I65" s="1"/>
  <c r="AW11" i="37"/>
  <c r="AW81" i="21"/>
  <c r="BE70" i="37"/>
  <c r="BE124" i="21"/>
  <c r="BT97" i="37"/>
  <c r="E95" i="40"/>
  <c r="AW50" i="37"/>
  <c r="AW26" i="21"/>
  <c r="BE110"/>
  <c r="BE31" i="37"/>
  <c r="BE55"/>
  <c r="BE51" i="21"/>
  <c r="BE47"/>
  <c r="BE89" i="37"/>
  <c r="AW79"/>
  <c r="AW100" i="21"/>
  <c r="BE126" i="37"/>
  <c r="BE76" i="21"/>
  <c r="AW12" i="37"/>
  <c r="AW108" i="21"/>
  <c r="E83" i="40"/>
  <c r="BT85" i="37"/>
  <c r="BE43" i="21"/>
  <c r="BE21" i="37"/>
  <c r="F47" i="46"/>
  <c r="G47" s="1"/>
  <c r="F120" i="23"/>
  <c r="G120" s="1"/>
  <c r="I120" s="1"/>
  <c r="BT122" i="21"/>
  <c r="BE95" i="37"/>
  <c r="BE75" i="21"/>
  <c r="F89" i="46"/>
  <c r="G89" s="1"/>
  <c r="BT13" i="21"/>
  <c r="F11" i="23"/>
  <c r="G11" s="1"/>
  <c r="I11" s="1"/>
  <c r="F98" i="46"/>
  <c r="G98" s="1"/>
  <c r="F9" i="23"/>
  <c r="G9" s="1"/>
  <c r="I9" s="1"/>
  <c r="BT11" i="21"/>
  <c r="F68" i="46"/>
  <c r="G68" s="1"/>
  <c r="BT52" i="21"/>
  <c r="F50" i="23"/>
  <c r="G50" s="1"/>
  <c r="I50" s="1"/>
  <c r="BT96" i="37"/>
  <c r="E94" i="40"/>
  <c r="AW59" i="37"/>
  <c r="AW44" i="21"/>
  <c r="BE44"/>
  <c r="BE59" i="37"/>
  <c r="AW104"/>
  <c r="AW63" i="21"/>
  <c r="F46" i="46"/>
  <c r="G46" s="1"/>
  <c r="F12" i="23"/>
  <c r="G12" s="1"/>
  <c r="I12" s="1"/>
  <c r="BT14" i="21"/>
  <c r="F107" i="46"/>
  <c r="G107" s="1"/>
  <c r="F96" i="23"/>
  <c r="G96" s="1"/>
  <c r="I96" s="1"/>
  <c r="BT98" i="21"/>
  <c r="E110" i="40"/>
  <c r="BT112" i="37"/>
  <c r="AW125"/>
  <c r="AW33" i="21"/>
  <c r="BE61"/>
  <c r="BE76" i="37"/>
  <c r="BE94" i="21"/>
  <c r="BE67" i="37"/>
  <c r="AW48"/>
  <c r="AW85" i="21"/>
  <c r="BE16"/>
  <c r="BE119" i="37"/>
  <c r="BE111" i="21"/>
  <c r="BE116" i="37"/>
  <c r="AW29"/>
  <c r="AW117" i="21"/>
  <c r="BE88"/>
  <c r="BE74" i="37"/>
  <c r="AW39"/>
  <c r="AW128" i="21"/>
  <c r="E111" i="40"/>
  <c r="BT113" i="37"/>
  <c r="BE25" i="21"/>
  <c r="BE122" i="37"/>
  <c r="AW102"/>
  <c r="AW78" i="21"/>
  <c r="BE74"/>
  <c r="BE47" i="37"/>
  <c r="BE27" i="21"/>
  <c r="BE80" i="37"/>
  <c r="AW112"/>
  <c r="AW34" i="21"/>
  <c r="AW97" i="37"/>
  <c r="AW29" i="21"/>
  <c r="BE48"/>
  <c r="BE41" i="37"/>
  <c r="BS92"/>
  <c r="BS117"/>
  <c r="BS24" i="21"/>
  <c r="BS99"/>
  <c r="BS89"/>
  <c r="BS80"/>
  <c r="BS58"/>
  <c r="BS49"/>
  <c r="BS42" i="37"/>
  <c r="BS123"/>
  <c r="BS83" i="21"/>
  <c r="BS52" i="37"/>
  <c r="BS127"/>
  <c r="BS62"/>
  <c r="BS54"/>
  <c r="BS130" i="21"/>
  <c r="BS88" i="37"/>
  <c r="BS63" i="21"/>
  <c r="BS126"/>
  <c r="BS30"/>
  <c r="BS85"/>
  <c r="BS90"/>
  <c r="BS35"/>
  <c r="BS32"/>
  <c r="BS45"/>
  <c r="BS120" i="37"/>
  <c r="BS23"/>
  <c r="BS71" i="21"/>
  <c r="AW52" i="37"/>
  <c r="AW60" i="21"/>
  <c r="AW33" i="37"/>
  <c r="AW125" i="21"/>
  <c r="BT18" i="37"/>
  <c r="E16" i="40"/>
  <c r="BE24" i="37"/>
  <c r="BE22" i="21"/>
  <c r="F128" i="46"/>
  <c r="G128" s="1"/>
  <c r="F39" i="23"/>
  <c r="G39" s="1"/>
  <c r="I39" s="1"/>
  <c r="BT41" i="21"/>
  <c r="BE15"/>
  <c r="BE92" i="37"/>
  <c r="F54" i="46"/>
  <c r="G54" s="1"/>
  <c r="F80" i="23"/>
  <c r="G80" s="1"/>
  <c r="I80" s="1"/>
  <c r="BT82" i="21"/>
  <c r="F75" i="46"/>
  <c r="G75" s="1"/>
  <c r="F113" i="23"/>
  <c r="G113" s="1"/>
  <c r="I113" s="1"/>
  <c r="BT115" i="21"/>
  <c r="AW127" i="37"/>
  <c r="AW120" i="21"/>
  <c r="F117" i="46"/>
  <c r="G117" s="1"/>
  <c r="BT97" i="21"/>
  <c r="F95" i="23"/>
  <c r="G95" s="1"/>
  <c r="I95" s="1"/>
  <c r="F120" i="46"/>
  <c r="G120" s="1"/>
  <c r="BT33" i="21"/>
  <c r="F31" i="23"/>
  <c r="G31" s="1"/>
  <c r="I31" s="1"/>
  <c r="AW72" i="37"/>
  <c r="AW123" i="21"/>
  <c r="F78" i="46"/>
  <c r="G78" s="1"/>
  <c r="F82" i="23"/>
  <c r="G82" s="1"/>
  <c r="I82" s="1"/>
  <c r="BT84" i="21"/>
  <c r="BT102" i="37"/>
  <c r="E100" i="40"/>
  <c r="AW19" i="37"/>
  <c r="AW101" i="21"/>
  <c r="E91" i="40"/>
  <c r="BT93" i="37"/>
  <c r="F126" i="46"/>
  <c r="G126" s="1"/>
  <c r="BT113" i="21"/>
  <c r="F111" i="23"/>
  <c r="G111" s="1"/>
  <c r="I111" s="1"/>
  <c r="E26" i="40"/>
  <c r="BT28" i="37"/>
  <c r="AW35"/>
  <c r="AW30" i="21"/>
  <c r="F71" i="46"/>
  <c r="G71" s="1"/>
  <c r="BT36" i="21"/>
  <c r="F34" i="23"/>
  <c r="G34" s="1"/>
  <c r="I34" s="1"/>
  <c r="AW122" i="37"/>
  <c r="AW25" i="21"/>
  <c r="BE14" i="37"/>
  <c r="BE107" i="21"/>
  <c r="AW74" i="37"/>
  <c r="AW88" i="21"/>
  <c r="BE77"/>
  <c r="BE69" i="37"/>
  <c r="BE40" i="21"/>
  <c r="BE109" i="37"/>
  <c r="F12" i="46"/>
  <c r="G12" s="1"/>
  <c r="F52" i="23"/>
  <c r="G52" s="1"/>
  <c r="I52" s="1"/>
  <c r="BT54" i="21"/>
  <c r="F41" i="46"/>
  <c r="G41" s="1"/>
  <c r="BT18" i="21"/>
  <c r="F16" i="23"/>
  <c r="G16" s="1"/>
  <c r="I16" s="1"/>
  <c r="BT87" i="37"/>
  <c r="E85" i="40"/>
  <c r="AW31" i="37"/>
  <c r="AW110" i="21"/>
  <c r="E36" i="40"/>
  <c r="BT38" i="37"/>
  <c r="AW27"/>
  <c r="AW65" i="21"/>
  <c r="BE128"/>
  <c r="BE39" i="37"/>
  <c r="BT94"/>
  <c r="E92" i="40"/>
  <c r="BE104" i="21"/>
  <c r="BE63" i="37"/>
  <c r="AW47"/>
  <c r="AW74" i="21"/>
  <c r="BT53" i="37"/>
  <c r="E51" i="40"/>
  <c r="F93" i="46"/>
  <c r="G93" s="1"/>
  <c r="F125" i="23"/>
  <c r="G125" s="1"/>
  <c r="I125" s="1"/>
  <c r="BT127" i="21"/>
  <c r="BT37" i="37"/>
  <c r="E35" i="40"/>
  <c r="AW78" i="37"/>
  <c r="AW84" i="21"/>
  <c r="BE21"/>
  <c r="BE36" i="37"/>
  <c r="BE55" i="21"/>
  <c r="BE86" i="37"/>
  <c r="AW111"/>
  <c r="AW91" i="21"/>
  <c r="E43" i="40"/>
  <c r="BT45" i="37"/>
  <c r="BE105" i="21"/>
  <c r="BE22" i="37"/>
  <c r="F8" i="46"/>
  <c r="G8" s="1"/>
  <c r="F79" i="23"/>
  <c r="G79" s="1"/>
  <c r="I79" s="1"/>
  <c r="BT81" i="21"/>
  <c r="AW60" i="37"/>
  <c r="AW115" i="21"/>
  <c r="F122" i="46"/>
  <c r="G122" s="1"/>
  <c r="F100" i="23"/>
  <c r="G100" s="1"/>
  <c r="I100" s="1"/>
  <c r="BT102" i="21"/>
  <c r="BE38"/>
  <c r="BE84" i="37"/>
  <c r="AW44"/>
  <c r="AW126" i="21"/>
  <c r="BE112"/>
  <c r="BE42" i="37"/>
  <c r="BE119" i="21"/>
  <c r="BE73" i="37"/>
  <c r="AW108"/>
  <c r="AW28" i="21"/>
  <c r="F11" i="46"/>
  <c r="G11" s="1"/>
  <c r="F106" i="23"/>
  <c r="G106" s="1"/>
  <c r="I106" s="1"/>
  <c r="BT108" i="21"/>
  <c r="AW23" i="37"/>
  <c r="AW116" i="21"/>
  <c r="BE50"/>
  <c r="BE123" i="37"/>
  <c r="E13" i="40"/>
  <c r="BT15" i="37"/>
  <c r="BE29" i="21"/>
  <c r="BE97" i="37"/>
  <c r="AW32"/>
  <c r="AW90" i="21"/>
  <c r="BE46"/>
  <c r="BE17" i="37"/>
  <c r="AW18"/>
  <c r="AW69" i="21"/>
  <c r="F87" i="46"/>
  <c r="G87" s="1"/>
  <c r="F55" i="23"/>
  <c r="G55" s="1"/>
  <c r="I55" s="1"/>
  <c r="BT57" i="21"/>
  <c r="AW85" i="37"/>
  <c r="AW57" i="21"/>
  <c r="BE110" i="37"/>
  <c r="BE96" i="21"/>
  <c r="AW88" i="37"/>
  <c r="AW56" i="21"/>
  <c r="BE54" i="37"/>
  <c r="BE13" i="21"/>
  <c r="BT105" i="37"/>
  <c r="E103" i="40"/>
  <c r="AW20" i="37"/>
  <c r="AW18" i="21"/>
  <c r="BE86"/>
  <c r="BE96" i="37"/>
  <c r="AW107"/>
  <c r="AW109" i="21"/>
  <c r="BE19"/>
  <c r="BE124" i="37"/>
  <c r="BE34"/>
  <c r="BE14" i="21"/>
  <c r="BE98"/>
  <c r="BE98" i="37"/>
  <c r="F103" i="46"/>
  <c r="G103" s="1"/>
  <c r="F32" i="23"/>
  <c r="G32" s="1"/>
  <c r="I32" s="1"/>
  <c r="BT34" i="21"/>
  <c r="AW106" i="37"/>
  <c r="AW97" i="21"/>
  <c r="AW45" i="37"/>
  <c r="AW42" i="21"/>
  <c r="BE30"/>
  <c r="BE35" i="37"/>
  <c r="BE85" i="21"/>
  <c r="BE48" i="37"/>
  <c r="BE93" i="21"/>
  <c r="BE113" i="37"/>
  <c r="BE90" i="21"/>
  <c r="BE32" i="37"/>
  <c r="AW38"/>
  <c r="AW73" i="21"/>
  <c r="BE39"/>
  <c r="BE120" i="37"/>
  <c r="AW98"/>
  <c r="AW98" i="21"/>
  <c r="AW113" i="37"/>
  <c r="AW93" i="21"/>
  <c r="BS125"/>
  <c r="BS101"/>
  <c r="BS51" i="37"/>
  <c r="BS101"/>
  <c r="BS61"/>
  <c r="BS111"/>
  <c r="BS99"/>
  <c r="BS31" i="21"/>
  <c r="BS68"/>
  <c r="BS77" i="37"/>
  <c r="BS124" i="21"/>
  <c r="BS110"/>
  <c r="BS47"/>
  <c r="BS76"/>
  <c r="BS43"/>
  <c r="BS46" i="37"/>
  <c r="BS59"/>
  <c r="BS61" i="21"/>
  <c r="BS56" i="37"/>
  <c r="BS67"/>
  <c r="BS16" i="21"/>
  <c r="BS111"/>
  <c r="BS88"/>
  <c r="BS25"/>
  <c r="BS34" i="37"/>
  <c r="BS47"/>
  <c r="BS50"/>
  <c r="BS130"/>
  <c r="BS72"/>
  <c r="BS108"/>
  <c r="BS116" i="21"/>
  <c r="BS103" i="37"/>
  <c r="BS48" i="21"/>
  <c r="BS82" i="37"/>
  <c r="J10" i="18"/>
  <c r="G10"/>
  <c r="E80" i="40" l="1"/>
  <c r="BT82" i="37"/>
  <c r="F111" i="46"/>
  <c r="G111" s="1"/>
  <c r="F109" i="23"/>
  <c r="G109" s="1"/>
  <c r="I109" s="1"/>
  <c r="BT111" i="21"/>
  <c r="BT111" i="37"/>
  <c r="E109" i="40"/>
  <c r="G35"/>
  <c r="F26" i="46"/>
  <c r="G26" s="1"/>
  <c r="BT116" i="21"/>
  <c r="F114" i="23"/>
  <c r="G114" s="1"/>
  <c r="I114" s="1"/>
  <c r="E54" i="40"/>
  <c r="BT56" i="37"/>
  <c r="BT51"/>
  <c r="E49" i="40"/>
  <c r="G43"/>
  <c r="AZ121" i="37"/>
  <c r="AZ10" i="21"/>
  <c r="BT103" i="37"/>
  <c r="E101" i="40"/>
  <c r="E128"/>
  <c r="BT130" i="37"/>
  <c r="F124" i="46"/>
  <c r="G124" s="1"/>
  <c r="BT25" i="21"/>
  <c r="F23" i="23"/>
  <c r="G23" s="1"/>
  <c r="I23" s="1"/>
  <c r="E65" i="40"/>
  <c r="BT67" i="37"/>
  <c r="E44" i="40"/>
  <c r="BT46" i="37"/>
  <c r="F23" i="46"/>
  <c r="G23" s="1"/>
  <c r="BT110" i="21"/>
  <c r="F108" i="23"/>
  <c r="G108" s="1"/>
  <c r="I108" s="1"/>
  <c r="F44" i="46"/>
  <c r="G44" s="1"/>
  <c r="F29" i="23"/>
  <c r="G29" s="1"/>
  <c r="I29" s="1"/>
  <c r="BT31" i="21"/>
  <c r="BT101" i="37"/>
  <c r="E99" i="40"/>
  <c r="I87" i="46"/>
  <c r="I8"/>
  <c r="G51" i="40"/>
  <c r="G36"/>
  <c r="G85"/>
  <c r="I41" i="46"/>
  <c r="I71"/>
  <c r="I126"/>
  <c r="I120"/>
  <c r="I75"/>
  <c r="I128"/>
  <c r="BT120" i="37"/>
  <c r="E118" i="40"/>
  <c r="F49" i="46"/>
  <c r="G49" s="1"/>
  <c r="BT90" i="21"/>
  <c r="F88" i="23"/>
  <c r="G88" s="1"/>
  <c r="I88" s="1"/>
  <c r="F116" i="46"/>
  <c r="G116" s="1"/>
  <c r="F61" i="23"/>
  <c r="G61" s="1"/>
  <c r="I61" s="1"/>
  <c r="BT63" i="21"/>
  <c r="E60" i="40"/>
  <c r="BT62" i="37"/>
  <c r="BT123"/>
  <c r="E121" i="40"/>
  <c r="F119" i="46"/>
  <c r="G119" s="1"/>
  <c r="BT80" i="21"/>
  <c r="F78" i="23"/>
  <c r="G78" s="1"/>
  <c r="I78" s="1"/>
  <c r="E115" i="40"/>
  <c r="BT117" i="37"/>
  <c r="G94" i="40"/>
  <c r="I98" i="46"/>
  <c r="I47"/>
  <c r="G95" i="40"/>
  <c r="G27"/>
  <c r="G38"/>
  <c r="I34" i="46"/>
  <c r="G28" i="40"/>
  <c r="G105"/>
  <c r="BT65" i="37"/>
  <c r="E63" i="40"/>
  <c r="F105" i="46"/>
  <c r="G105" s="1"/>
  <c r="BT28" i="21"/>
  <c r="F26" i="23"/>
  <c r="G26" s="1"/>
  <c r="I26" s="1"/>
  <c r="E117" i="40"/>
  <c r="BT119" i="37"/>
  <c r="F104" i="46"/>
  <c r="G104" s="1"/>
  <c r="BT56" i="21"/>
  <c r="F54" i="23"/>
  <c r="G54" s="1"/>
  <c r="I54" s="1"/>
  <c r="F25" i="46"/>
  <c r="G25" s="1"/>
  <c r="F90" i="23"/>
  <c r="G90" s="1"/>
  <c r="I90" s="1"/>
  <c r="BT92" i="21"/>
  <c r="F69" i="46"/>
  <c r="G69" s="1"/>
  <c r="F49" i="23"/>
  <c r="G49" s="1"/>
  <c r="I49" s="1"/>
  <c r="BT51" i="21"/>
  <c r="F106" i="46"/>
  <c r="G106" s="1"/>
  <c r="BT50" i="21"/>
  <c r="F48" i="23"/>
  <c r="G48" s="1"/>
  <c r="I48" s="1"/>
  <c r="BT84" i="37"/>
  <c r="E82" i="40"/>
  <c r="F22" i="46"/>
  <c r="G22" s="1"/>
  <c r="F63" i="23"/>
  <c r="G63" s="1"/>
  <c r="I63" s="1"/>
  <c r="BT65" i="21"/>
  <c r="G96" i="40"/>
  <c r="I10" i="46"/>
  <c r="I97"/>
  <c r="I77"/>
  <c r="I100"/>
  <c r="E39" i="40"/>
  <c r="BT41" i="37"/>
  <c r="BT122"/>
  <c r="E120" i="40"/>
  <c r="BT44" i="37"/>
  <c r="E42" i="40"/>
  <c r="E87"/>
  <c r="BT89" i="37"/>
  <c r="F66" i="46"/>
  <c r="G66" s="1"/>
  <c r="F112" i="23"/>
  <c r="G112" s="1"/>
  <c r="I112" s="1"/>
  <c r="BT114" i="21"/>
  <c r="F28" i="46"/>
  <c r="G28" s="1"/>
  <c r="BT112" i="21"/>
  <c r="F110" i="23"/>
  <c r="G110" s="1"/>
  <c r="I110" s="1"/>
  <c r="BT66" i="37"/>
  <c r="E64" i="40"/>
  <c r="I53" i="46"/>
  <c r="G93" i="40"/>
  <c r="G10"/>
  <c r="I114" i="46"/>
  <c r="I32"/>
  <c r="I37"/>
  <c r="G37" i="40"/>
  <c r="G89"/>
  <c r="I60" i="46"/>
  <c r="I19"/>
  <c r="G76" i="40"/>
  <c r="E45"/>
  <c r="BT47" i="37"/>
  <c r="F123" i="46"/>
  <c r="G123" s="1"/>
  <c r="F74" i="23"/>
  <c r="G74" s="1"/>
  <c r="I74" s="1"/>
  <c r="BT76" i="21"/>
  <c r="F14" i="46"/>
  <c r="G14" s="1"/>
  <c r="BT101" i="21"/>
  <c r="F99" i="23"/>
  <c r="G99" s="1"/>
  <c r="I99" s="1"/>
  <c r="BC121" i="37"/>
  <c r="BC10" i="21"/>
  <c r="E48" i="40"/>
  <c r="BT50" i="37"/>
  <c r="F31" i="46"/>
  <c r="G31" s="1"/>
  <c r="F41" i="23"/>
  <c r="G41" s="1"/>
  <c r="I41" s="1"/>
  <c r="BT43" i="21"/>
  <c r="BT99" i="37"/>
  <c r="E97" i="40"/>
  <c r="F42" i="46"/>
  <c r="G42" s="1"/>
  <c r="F46" i="23"/>
  <c r="G46" s="1"/>
  <c r="I46" s="1"/>
  <c r="BT48" i="21"/>
  <c r="BT72" i="37"/>
  <c r="E70" i="40"/>
  <c r="E32"/>
  <c r="BT34" i="37"/>
  <c r="F115" i="46"/>
  <c r="G115" s="1"/>
  <c r="F14" i="23"/>
  <c r="G14" s="1"/>
  <c r="I14" s="1"/>
  <c r="BT16" i="21"/>
  <c r="E57" i="40"/>
  <c r="BT59" i="37"/>
  <c r="F88" i="46"/>
  <c r="G88" s="1"/>
  <c r="BT47" i="21"/>
  <c r="F45" i="23"/>
  <c r="G45" s="1"/>
  <c r="I45" s="1"/>
  <c r="F9" i="46"/>
  <c r="G9" s="1"/>
  <c r="BT68" i="21"/>
  <c r="F66" i="23"/>
  <c r="G66" s="1"/>
  <c r="I66" s="1"/>
  <c r="BT61" i="37"/>
  <c r="E59" i="40"/>
  <c r="F35" i="46"/>
  <c r="G35" s="1"/>
  <c r="BT125" i="21"/>
  <c r="F123" i="23"/>
  <c r="G123" s="1"/>
  <c r="I123" s="1"/>
  <c r="G103" i="40"/>
  <c r="G13"/>
  <c r="I122" i="46"/>
  <c r="I93"/>
  <c r="G92" i="40"/>
  <c r="I12" i="46"/>
  <c r="G91" i="40"/>
  <c r="I78" i="46"/>
  <c r="I117"/>
  <c r="I54"/>
  <c r="G16" i="40"/>
  <c r="E21"/>
  <c r="BT23" i="37"/>
  <c r="F57" i="46"/>
  <c r="G57" s="1"/>
  <c r="BT35" i="21"/>
  <c r="F33" i="23"/>
  <c r="G33" s="1"/>
  <c r="I33" s="1"/>
  <c r="F82" i="46"/>
  <c r="G82" s="1"/>
  <c r="BT126" i="21"/>
  <c r="F124" i="23"/>
  <c r="G124" s="1"/>
  <c r="I124" s="1"/>
  <c r="BT54" i="37"/>
  <c r="E52" i="40"/>
  <c r="F36" i="46"/>
  <c r="G36" s="1"/>
  <c r="BT83" i="21"/>
  <c r="F81" i="23"/>
  <c r="G81" s="1"/>
  <c r="I81" s="1"/>
  <c r="F79" i="46"/>
  <c r="G79" s="1"/>
  <c r="BT58" i="21"/>
  <c r="F56" i="23"/>
  <c r="G56" s="1"/>
  <c r="I56" s="1"/>
  <c r="F13" i="46"/>
  <c r="G13" s="1"/>
  <c r="F22" i="23"/>
  <c r="G22" s="1"/>
  <c r="I22" s="1"/>
  <c r="BT24" i="21"/>
  <c r="I89" i="46"/>
  <c r="G20" i="40"/>
  <c r="G34"/>
  <c r="I39" i="46"/>
  <c r="G107" i="40"/>
  <c r="G67"/>
  <c r="I51" i="46"/>
  <c r="G47" i="40"/>
  <c r="G22"/>
  <c r="G31"/>
  <c r="BT58" i="37"/>
  <c r="E56" i="40"/>
  <c r="E72"/>
  <c r="BT74" i="37"/>
  <c r="E74" i="40"/>
  <c r="BT76" i="37"/>
  <c r="F108" i="46"/>
  <c r="G108" s="1"/>
  <c r="F118" i="23"/>
  <c r="G118" s="1"/>
  <c r="I118" s="1"/>
  <c r="BT120" i="21"/>
  <c r="E124" i="40"/>
  <c r="BT126" i="37"/>
  <c r="F65" i="46"/>
  <c r="G65" s="1"/>
  <c r="BT60" i="21"/>
  <c r="F58" i="23"/>
  <c r="G58" s="1"/>
  <c r="I58" s="1"/>
  <c r="E71" i="40"/>
  <c r="BT73" i="37"/>
  <c r="E116" i="40"/>
  <c r="BT118" i="37"/>
  <c r="G78" i="40"/>
  <c r="I83" i="46"/>
  <c r="I30"/>
  <c r="G41" i="40"/>
  <c r="I109" i="46"/>
  <c r="G58" i="40"/>
  <c r="I21" i="46"/>
  <c r="F64"/>
  <c r="G64" s="1"/>
  <c r="F85" i="23"/>
  <c r="G85" s="1"/>
  <c r="I85" s="1"/>
  <c r="BT87" i="21"/>
  <c r="F33" i="46"/>
  <c r="G33" s="1"/>
  <c r="F72" i="23"/>
  <c r="G72" s="1"/>
  <c r="I72" s="1"/>
  <c r="BT74" i="21"/>
  <c r="E33" i="40"/>
  <c r="BT35" i="37"/>
  <c r="BT21"/>
  <c r="E19" i="40"/>
  <c r="BT31" i="37"/>
  <c r="E29" i="40"/>
  <c r="F73" i="46"/>
  <c r="G73" s="1"/>
  <c r="BT119" i="21"/>
  <c r="F117" i="23"/>
  <c r="G117" s="1"/>
  <c r="I117" s="1"/>
  <c r="E25" i="40"/>
  <c r="BT27" i="37"/>
  <c r="F91" i="46"/>
  <c r="G91" s="1"/>
  <c r="F13" i="23"/>
  <c r="G13" s="1"/>
  <c r="I13" s="1"/>
  <c r="BT15" i="21"/>
  <c r="G98" i="40"/>
  <c r="I61" i="46"/>
  <c r="I59"/>
  <c r="I63"/>
  <c r="G8" i="40"/>
  <c r="G79"/>
  <c r="I92" i="46"/>
  <c r="BT77" i="37"/>
  <c r="E75" i="40"/>
  <c r="I103" i="46"/>
  <c r="G100" i="40"/>
  <c r="F81" i="46"/>
  <c r="G81" s="1"/>
  <c r="BT71" i="21"/>
  <c r="F69" i="23"/>
  <c r="G69" s="1"/>
  <c r="I69" s="1"/>
  <c r="F127" i="46"/>
  <c r="G127" s="1"/>
  <c r="F30" i="23"/>
  <c r="G30" s="1"/>
  <c r="I30" s="1"/>
  <c r="BT32" i="21"/>
  <c r="F38" i="46"/>
  <c r="G38" s="1"/>
  <c r="F28" i="23"/>
  <c r="G28" s="1"/>
  <c r="I28" s="1"/>
  <c r="BT30" i="21"/>
  <c r="F56" i="46"/>
  <c r="G56" s="1"/>
  <c r="BT130" i="21"/>
  <c r="F128" i="23"/>
  <c r="G128" s="1"/>
  <c r="I128" s="1"/>
  <c r="E50" i="40"/>
  <c r="BT52" i="37"/>
  <c r="F76" i="46"/>
  <c r="G76" s="1"/>
  <c r="BT49" i="21"/>
  <c r="F47" i="23"/>
  <c r="G47" s="1"/>
  <c r="I47" s="1"/>
  <c r="F70" i="46"/>
  <c r="G70" s="1"/>
  <c r="F97" i="23"/>
  <c r="G97" s="1"/>
  <c r="I97" s="1"/>
  <c r="BT99" i="21"/>
  <c r="G111" i="40"/>
  <c r="G110"/>
  <c r="I107" i="46"/>
  <c r="I43"/>
  <c r="G88" i="40"/>
  <c r="G24"/>
  <c r="I95" i="46"/>
  <c r="G126" i="40"/>
  <c r="F102" i="46"/>
  <c r="G102" s="1"/>
  <c r="F37" i="23"/>
  <c r="G37" s="1"/>
  <c r="I37" s="1"/>
  <c r="BT39" i="21"/>
  <c r="BT32" i="37"/>
  <c r="E30" i="40"/>
  <c r="E102"/>
  <c r="BT104" i="37"/>
  <c r="F94" i="46"/>
  <c r="G94" s="1"/>
  <c r="F15" i="23"/>
  <c r="G15" s="1"/>
  <c r="I15" s="1"/>
  <c r="BT17" i="21"/>
  <c r="BT68" i="37"/>
  <c r="E66" i="40"/>
  <c r="BT70" i="37"/>
  <c r="E68" i="40"/>
  <c r="E62"/>
  <c r="BT64" i="37"/>
  <c r="F121" i="46"/>
  <c r="G121" s="1"/>
  <c r="F89" i="23"/>
  <c r="G89" s="1"/>
  <c r="I89" s="1"/>
  <c r="BT91" i="21"/>
  <c r="BT14" i="37"/>
  <c r="E12" i="40"/>
  <c r="I99" i="46"/>
  <c r="I125"/>
  <c r="G61" i="40"/>
  <c r="I80" i="46"/>
  <c r="G77" i="40"/>
  <c r="G127"/>
  <c r="I40" i="46"/>
  <c r="F27"/>
  <c r="G27" s="1"/>
  <c r="BT26" i="21"/>
  <c r="F24" i="23"/>
  <c r="G24" s="1"/>
  <c r="I24" s="1"/>
  <c r="BT116" i="37"/>
  <c r="E114" i="40"/>
  <c r="F90" i="46"/>
  <c r="G90" s="1"/>
  <c r="F94" i="23"/>
  <c r="G94" s="1"/>
  <c r="I94" s="1"/>
  <c r="BT96" i="21"/>
  <c r="F18" i="46"/>
  <c r="G18" s="1"/>
  <c r="BT46" i="21"/>
  <c r="F44" i="23"/>
  <c r="G44" s="1"/>
  <c r="I44" s="1"/>
  <c r="F58" i="46"/>
  <c r="G58" s="1"/>
  <c r="BT103" i="21"/>
  <c r="F101" i="23"/>
  <c r="G101" s="1"/>
  <c r="I101" s="1"/>
  <c r="E23" i="40"/>
  <c r="BT25" i="37"/>
  <c r="F15" i="46"/>
  <c r="G15" s="1"/>
  <c r="F105" i="23"/>
  <c r="G105" s="1"/>
  <c r="I105" s="1"/>
  <c r="BT107" i="21"/>
  <c r="G122" i="40"/>
  <c r="I86" i="46"/>
  <c r="G112" i="40"/>
  <c r="G18"/>
  <c r="G104"/>
  <c r="I16" i="46"/>
  <c r="E106" i="40"/>
  <c r="BT108" i="37"/>
  <c r="F48" i="46"/>
  <c r="G48" s="1"/>
  <c r="BT61" i="21"/>
  <c r="F59" i="23"/>
  <c r="G59" s="1"/>
  <c r="I59" s="1"/>
  <c r="I11" i="46"/>
  <c r="F85"/>
  <c r="G85" s="1"/>
  <c r="F86" i="23"/>
  <c r="G86" s="1"/>
  <c r="I86" s="1"/>
  <c r="BT88" i="21"/>
  <c r="F74" i="46"/>
  <c r="G74" s="1"/>
  <c r="F122" i="23"/>
  <c r="G122" s="1"/>
  <c r="I122" s="1"/>
  <c r="BT124" i="21"/>
  <c r="G26" i="40"/>
  <c r="F72" i="46"/>
  <c r="G72" s="1"/>
  <c r="BT45" i="21"/>
  <c r="F43" i="23"/>
  <c r="G43" s="1"/>
  <c r="I43" s="1"/>
  <c r="F52" i="46"/>
  <c r="G52" s="1"/>
  <c r="BT85" i="21"/>
  <c r="F83" i="23"/>
  <c r="G83" s="1"/>
  <c r="I83" s="1"/>
  <c r="BT88" i="37"/>
  <c r="E86" i="40"/>
  <c r="E125"/>
  <c r="BT127" i="37"/>
  <c r="BT42"/>
  <c r="E40" i="40"/>
  <c r="F45" i="46"/>
  <c r="G45" s="1"/>
  <c r="BT89" i="21"/>
  <c r="F87" i="23"/>
  <c r="G87" s="1"/>
  <c r="I87" s="1"/>
  <c r="BT92" i="37"/>
  <c r="E90" i="40"/>
  <c r="I46" i="46"/>
  <c r="I68"/>
  <c r="G83" i="40"/>
  <c r="I17" i="46"/>
  <c r="G81" i="40"/>
  <c r="I96" i="46"/>
  <c r="I84"/>
  <c r="F113"/>
  <c r="G113" s="1"/>
  <c r="BT70" i="21"/>
  <c r="F68" i="23"/>
  <c r="G68" s="1"/>
  <c r="I68" s="1"/>
  <c r="F55" i="46"/>
  <c r="G55" s="1"/>
  <c r="F121" i="23"/>
  <c r="G121" s="1"/>
  <c r="I121" s="1"/>
  <c r="BT123" i="21"/>
  <c r="F62" i="46"/>
  <c r="G62" s="1"/>
  <c r="BT94" i="21"/>
  <c r="F92" i="23"/>
  <c r="G92" s="1"/>
  <c r="I92" s="1"/>
  <c r="BT57" i="37"/>
  <c r="E55" i="40"/>
  <c r="E108"/>
  <c r="BT110" i="37"/>
  <c r="E15" i="40"/>
  <c r="BT17" i="37"/>
  <c r="E69" i="40"/>
  <c r="BT71" i="37"/>
  <c r="F29" i="46"/>
  <c r="G29" s="1"/>
  <c r="BT105" i="21"/>
  <c r="F103" i="23"/>
  <c r="G103" s="1"/>
  <c r="I103" s="1"/>
  <c r="BT19" i="37"/>
  <c r="E17" i="40"/>
  <c r="I110" i="46"/>
  <c r="G9" i="40"/>
  <c r="I20" i="46"/>
  <c r="G84" i="40"/>
  <c r="I24" i="46"/>
  <c r="G123" i="40"/>
  <c r="I112" i="46"/>
  <c r="G113" i="40"/>
  <c r="BT75" i="37"/>
  <c r="E73" i="40"/>
  <c r="BT48" i="37"/>
  <c r="E46" i="40"/>
  <c r="F50" i="46"/>
  <c r="G50" s="1"/>
  <c r="F18" i="23"/>
  <c r="G18" s="1"/>
  <c r="I18" s="1"/>
  <c r="BT20" i="21"/>
  <c r="E53" i="40"/>
  <c r="BT55" i="37"/>
  <c r="BT16"/>
  <c r="E14" i="40"/>
  <c r="F67" i="46"/>
  <c r="G67" s="1"/>
  <c r="BT38" i="21"/>
  <c r="F36" i="23"/>
  <c r="G36" s="1"/>
  <c r="I36" s="1"/>
  <c r="BT13" i="37"/>
  <c r="E11" i="40"/>
  <c r="I101" i="46"/>
  <c r="K10" i="18"/>
  <c r="G11" i="40" l="1"/>
  <c r="I67" i="46"/>
  <c r="G17" i="40"/>
  <c r="G69"/>
  <c r="I62" i="46"/>
  <c r="G40" i="40"/>
  <c r="G125"/>
  <c r="G106"/>
  <c r="I58" i="46"/>
  <c r="I27"/>
  <c r="I121"/>
  <c r="G68" i="40"/>
  <c r="I94" i="46"/>
  <c r="G30" i="40"/>
  <c r="I70" i="46"/>
  <c r="I38"/>
  <c r="G75" i="40"/>
  <c r="I64" i="46"/>
  <c r="G71" i="40"/>
  <c r="G56"/>
  <c r="I79" i="46"/>
  <c r="I57"/>
  <c r="I35"/>
  <c r="G70" i="40"/>
  <c r="I42" i="46"/>
  <c r="G64" i="40"/>
  <c r="I66" i="46"/>
  <c r="G120" i="40"/>
  <c r="G39"/>
  <c r="I104" i="46"/>
  <c r="G99" i="40"/>
  <c r="I44" i="46"/>
  <c r="G65" i="40"/>
  <c r="I124" i="46"/>
  <c r="G54" i="40"/>
  <c r="G15"/>
  <c r="G55"/>
  <c r="I55" i="46"/>
  <c r="I18"/>
  <c r="G114" i="40"/>
  <c r="G12"/>
  <c r="G62"/>
  <c r="G66"/>
  <c r="I76" i="46"/>
  <c r="I127"/>
  <c r="I91"/>
  <c r="I65"/>
  <c r="G74" i="40"/>
  <c r="G72"/>
  <c r="I36" i="46"/>
  <c r="G57" i="40"/>
  <c r="I115" i="46"/>
  <c r="G45" i="40"/>
  <c r="G82"/>
  <c r="I106" i="46"/>
  <c r="G117" i="40"/>
  <c r="G63"/>
  <c r="G121"/>
  <c r="G118"/>
  <c r="I23" i="46"/>
  <c r="G128" i="40"/>
  <c r="G49"/>
  <c r="I26" i="46"/>
  <c r="G109" i="40"/>
  <c r="I111" i="46"/>
  <c r="K131" i="18"/>
  <c r="L131" s="1"/>
  <c r="BD121" i="37"/>
  <c r="BS121" s="1"/>
  <c r="BD10" i="21"/>
  <c r="BS10" s="1"/>
  <c r="L10" i="18"/>
  <c r="G46" i="40"/>
  <c r="G108"/>
  <c r="I113" i="46"/>
  <c r="I45"/>
  <c r="G86" i="40"/>
  <c r="I52" i="46"/>
  <c r="I74"/>
  <c r="I48"/>
  <c r="I15"/>
  <c r="I90"/>
  <c r="G102" i="40"/>
  <c r="I81" i="46"/>
  <c r="G29" i="40"/>
  <c r="G33"/>
  <c r="G124"/>
  <c r="G21"/>
  <c r="G59"/>
  <c r="I9" i="46"/>
  <c r="G32" i="40"/>
  <c r="G97"/>
  <c r="I31" i="46"/>
  <c r="I14"/>
  <c r="G87" i="40"/>
  <c r="I69" i="46"/>
  <c r="I105"/>
  <c r="G115" i="40"/>
  <c r="G60"/>
  <c r="I116" i="46"/>
  <c r="G14" i="40"/>
  <c r="G53"/>
  <c r="I50" i="46"/>
  <c r="G73" i="40"/>
  <c r="I29" i="46"/>
  <c r="G90" i="40"/>
  <c r="I72" i="46"/>
  <c r="I85"/>
  <c r="G23" i="40"/>
  <c r="I102" i="46"/>
  <c r="G50" i="40"/>
  <c r="I56" i="46"/>
  <c r="G25" i="40"/>
  <c r="I73" i="46"/>
  <c r="G19" i="40"/>
  <c r="I33" i="46"/>
  <c r="G116" i="40"/>
  <c r="I108" i="46"/>
  <c r="I13"/>
  <c r="G52" i="40"/>
  <c r="I82" i="46"/>
  <c r="I88"/>
  <c r="G48" i="40"/>
  <c r="I123" i="46"/>
  <c r="I28"/>
  <c r="G42" i="40"/>
  <c r="I22" i="46"/>
  <c r="I25"/>
  <c r="I119"/>
  <c r="I49"/>
  <c r="G44" i="40"/>
  <c r="G101"/>
  <c r="G80"/>
  <c r="E119" l="1"/>
  <c r="BT121" i="37"/>
  <c r="A121"/>
  <c r="A18"/>
  <c r="A78"/>
  <c r="A67"/>
  <c r="A119"/>
  <c r="A66"/>
  <c r="A45"/>
  <c r="A22"/>
  <c r="A115"/>
  <c r="A99"/>
  <c r="A61"/>
  <c r="A35"/>
  <c r="A38"/>
  <c r="A90"/>
  <c r="A129"/>
  <c r="A68"/>
  <c r="A70"/>
  <c r="A14"/>
  <c r="A116"/>
  <c r="A83"/>
  <c r="A108"/>
  <c r="A88"/>
  <c r="A57"/>
  <c r="A110"/>
  <c r="A113"/>
  <c r="A69"/>
  <c r="A43"/>
  <c r="A109"/>
  <c r="A15"/>
  <c r="A82"/>
  <c r="A111"/>
  <c r="A56"/>
  <c r="A130"/>
  <c r="A46"/>
  <c r="A120"/>
  <c r="A123"/>
  <c r="A84"/>
  <c r="A102"/>
  <c r="A11"/>
  <c r="A58"/>
  <c r="A74"/>
  <c r="A21"/>
  <c r="A27"/>
  <c r="A105"/>
  <c r="A85"/>
  <c r="A63"/>
  <c r="A39"/>
  <c r="A52"/>
  <c r="A32"/>
  <c r="A64"/>
  <c r="A97"/>
  <c r="A10"/>
  <c r="A92"/>
  <c r="A17"/>
  <c r="A19"/>
  <c r="A55"/>
  <c r="A16"/>
  <c r="A93"/>
  <c r="A26"/>
  <c r="A80"/>
  <c r="A95"/>
  <c r="A100"/>
  <c r="A20"/>
  <c r="A24"/>
  <c r="A81"/>
  <c r="A101"/>
  <c r="A62"/>
  <c r="A41"/>
  <c r="A122"/>
  <c r="A89"/>
  <c r="A28"/>
  <c r="A72"/>
  <c r="A23"/>
  <c r="A73"/>
  <c r="A118"/>
  <c r="A31"/>
  <c r="A112"/>
  <c r="A98"/>
  <c r="A114"/>
  <c r="A77"/>
  <c r="A104"/>
  <c r="A96"/>
  <c r="A86"/>
  <c r="A127"/>
  <c r="A42"/>
  <c r="A71"/>
  <c r="A75"/>
  <c r="A13"/>
  <c r="A94"/>
  <c r="A36"/>
  <c r="A30"/>
  <c r="A106"/>
  <c r="A128"/>
  <c r="A60"/>
  <c r="A125"/>
  <c r="A51"/>
  <c r="A103"/>
  <c r="A117"/>
  <c r="A65"/>
  <c r="A44"/>
  <c r="A37"/>
  <c r="A49"/>
  <c r="A47"/>
  <c r="A50"/>
  <c r="A34"/>
  <c r="A59"/>
  <c r="A54"/>
  <c r="A76"/>
  <c r="A126"/>
  <c r="A87"/>
  <c r="A107"/>
  <c r="A124"/>
  <c r="A25"/>
  <c r="A33"/>
  <c r="A48"/>
  <c r="A53"/>
  <c r="A29"/>
  <c r="A40"/>
  <c r="A79"/>
  <c r="A91"/>
  <c r="A12"/>
  <c r="F118" i="46"/>
  <c r="G118" s="1"/>
  <c r="F8" i="23"/>
  <c r="G8" s="1"/>
  <c r="I8" s="1"/>
  <c r="BT10" i="21"/>
  <c r="BS132"/>
  <c r="BE121" i="37"/>
  <c r="BE10" i="21"/>
  <c r="G119" i="40" l="1"/>
  <c r="B119"/>
  <c r="B20"/>
  <c r="B69"/>
  <c r="B106"/>
  <c r="B30"/>
  <c r="B56"/>
  <c r="B64"/>
  <c r="B123"/>
  <c r="B127"/>
  <c r="B8"/>
  <c r="B92"/>
  <c r="B38"/>
  <c r="B15"/>
  <c r="B74"/>
  <c r="B82"/>
  <c r="B81"/>
  <c r="B27"/>
  <c r="B36"/>
  <c r="B33"/>
  <c r="B115"/>
  <c r="B26"/>
  <c r="B61"/>
  <c r="B78"/>
  <c r="B37"/>
  <c r="B105"/>
  <c r="B50"/>
  <c r="B25"/>
  <c r="B116"/>
  <c r="B48"/>
  <c r="B88"/>
  <c r="B95"/>
  <c r="B24"/>
  <c r="B67"/>
  <c r="B51"/>
  <c r="B40"/>
  <c r="B68"/>
  <c r="B70"/>
  <c r="B120"/>
  <c r="B113"/>
  <c r="B18"/>
  <c r="B111"/>
  <c r="B28"/>
  <c r="B114"/>
  <c r="B62"/>
  <c r="B117"/>
  <c r="B121"/>
  <c r="B49"/>
  <c r="B109"/>
  <c r="B100"/>
  <c r="B41"/>
  <c r="B108"/>
  <c r="B21"/>
  <c r="B97"/>
  <c r="B122"/>
  <c r="B79"/>
  <c r="B96"/>
  <c r="B14"/>
  <c r="B23"/>
  <c r="B19"/>
  <c r="B44"/>
  <c r="B22"/>
  <c r="B16"/>
  <c r="B52"/>
  <c r="B103"/>
  <c r="B47"/>
  <c r="B125"/>
  <c r="B39"/>
  <c r="B65"/>
  <c r="B31"/>
  <c r="B93"/>
  <c r="B35"/>
  <c r="B12"/>
  <c r="B72"/>
  <c r="B118"/>
  <c r="B126"/>
  <c r="B58"/>
  <c r="B102"/>
  <c r="B124"/>
  <c r="B59"/>
  <c r="B32"/>
  <c r="B87"/>
  <c r="B112"/>
  <c r="B110"/>
  <c r="B76"/>
  <c r="B85"/>
  <c r="B90"/>
  <c r="B101"/>
  <c r="B77"/>
  <c r="B80"/>
  <c r="B91"/>
  <c r="B11"/>
  <c r="B17"/>
  <c r="B75"/>
  <c r="B71"/>
  <c r="B99"/>
  <c r="B54"/>
  <c r="B9"/>
  <c r="B98"/>
  <c r="B55"/>
  <c r="B66"/>
  <c r="B57"/>
  <c r="B45"/>
  <c r="B63"/>
  <c r="B128"/>
  <c r="B83"/>
  <c r="B10"/>
  <c r="B94"/>
  <c r="B46"/>
  <c r="B86"/>
  <c r="B29"/>
  <c r="B60"/>
  <c r="B104"/>
  <c r="B107"/>
  <c r="B13"/>
  <c r="B53"/>
  <c r="B73"/>
  <c r="B42"/>
  <c r="B84"/>
  <c r="B34"/>
  <c r="B89"/>
  <c r="B43"/>
  <c r="I118" i="46"/>
  <c r="B118"/>
  <c r="B101"/>
  <c r="B93"/>
  <c r="B34"/>
  <c r="B37"/>
  <c r="B67"/>
  <c r="B27"/>
  <c r="B38"/>
  <c r="B64"/>
  <c r="B57"/>
  <c r="B104"/>
  <c r="B44"/>
  <c r="B124"/>
  <c r="B55"/>
  <c r="B76"/>
  <c r="B91"/>
  <c r="B36"/>
  <c r="B115"/>
  <c r="B23"/>
  <c r="B80"/>
  <c r="B92"/>
  <c r="B39"/>
  <c r="B45"/>
  <c r="B52"/>
  <c r="B48"/>
  <c r="B90"/>
  <c r="B81"/>
  <c r="B9"/>
  <c r="B14"/>
  <c r="B69"/>
  <c r="B116"/>
  <c r="B12"/>
  <c r="B50"/>
  <c r="B29"/>
  <c r="B72"/>
  <c r="B13"/>
  <c r="B82"/>
  <c r="B28"/>
  <c r="B22"/>
  <c r="B19"/>
  <c r="B117"/>
  <c r="B84"/>
  <c r="B11"/>
  <c r="B10"/>
  <c r="B41"/>
  <c r="B20"/>
  <c r="B78"/>
  <c r="B60"/>
  <c r="B17"/>
  <c r="B99"/>
  <c r="B61"/>
  <c r="B97"/>
  <c r="B71"/>
  <c r="B85"/>
  <c r="B56"/>
  <c r="B33"/>
  <c r="B123"/>
  <c r="B49"/>
  <c r="B96"/>
  <c r="B63"/>
  <c r="B89"/>
  <c r="B120"/>
  <c r="B68"/>
  <c r="B75"/>
  <c r="B86"/>
  <c r="B83"/>
  <c r="B62"/>
  <c r="B58"/>
  <c r="B121"/>
  <c r="B94"/>
  <c r="B70"/>
  <c r="B79"/>
  <c r="B35"/>
  <c r="B42"/>
  <c r="B66"/>
  <c r="B16"/>
  <c r="B107"/>
  <c r="B18"/>
  <c r="B127"/>
  <c r="B65"/>
  <c r="B106"/>
  <c r="B26"/>
  <c r="B111"/>
  <c r="B46"/>
  <c r="B77"/>
  <c r="B126"/>
  <c r="B113"/>
  <c r="B15"/>
  <c r="B31"/>
  <c r="B105"/>
  <c r="B24"/>
  <c r="B54"/>
  <c r="B53"/>
  <c r="B102"/>
  <c r="B73"/>
  <c r="B108"/>
  <c r="B88"/>
  <c r="B30"/>
  <c r="B100"/>
  <c r="B119"/>
  <c r="B51"/>
  <c r="B110"/>
  <c r="B114"/>
  <c r="B8"/>
  <c r="B95"/>
  <c r="B122"/>
  <c r="B98"/>
  <c r="B125"/>
  <c r="B59"/>
  <c r="B74"/>
  <c r="B112"/>
  <c r="B43"/>
  <c r="B32"/>
  <c r="B47"/>
  <c r="B25"/>
  <c r="B40"/>
  <c r="B103"/>
  <c r="B109"/>
  <c r="B128"/>
  <c r="B21"/>
  <c r="B87"/>
</calcChain>
</file>

<file path=xl/sharedStrings.xml><?xml version="1.0" encoding="utf-8"?>
<sst xmlns="http://schemas.openxmlformats.org/spreadsheetml/2006/main" count="8455" uniqueCount="410">
  <si>
    <t xml:space="preserve"> 2ème Année :   Option :  Finance &amp; Comptabilité   </t>
  </si>
  <si>
    <t xml:space="preserve">                                                   Moyenne du Module (Semestre 4 )</t>
  </si>
  <si>
    <t>M 13 :   Finance &amp; Fiscalité d'Entreprise</t>
  </si>
  <si>
    <t>Coefficients</t>
  </si>
  <si>
    <t xml:space="preserve">N° </t>
  </si>
  <si>
    <t>Nom</t>
  </si>
  <si>
    <t xml:space="preserve">  Prénom</t>
  </si>
  <si>
    <t xml:space="preserve"> Fiscalité </t>
  </si>
  <si>
    <t>DJ</t>
  </si>
  <si>
    <t>Finance</t>
  </si>
  <si>
    <t>M. Mod</t>
  </si>
  <si>
    <t>Décision</t>
  </si>
  <si>
    <t xml:space="preserve"> IMANE     </t>
  </si>
  <si>
    <t xml:space="preserve">OUMAIMA   </t>
  </si>
  <si>
    <t xml:space="preserve">NOURA  </t>
  </si>
  <si>
    <t xml:space="preserve">                                              Coordonnateur du Module :</t>
  </si>
  <si>
    <t xml:space="preserve">       Moyenne de la Promotion :  </t>
  </si>
  <si>
    <t>UCA  EST-Safi     Départ. Techniques de Management                                     A.U : 2019-2020</t>
  </si>
  <si>
    <t xml:space="preserve">ABOUL-BARAKET  </t>
  </si>
  <si>
    <t xml:space="preserve"> SAIB          </t>
  </si>
  <si>
    <t xml:space="preserve">ABOUNOUAS         </t>
  </si>
  <si>
    <t xml:space="preserve">OUISSAL     </t>
  </si>
  <si>
    <t xml:space="preserve">ABOURABIA         </t>
  </si>
  <si>
    <t xml:space="preserve">YOUSRA      </t>
  </si>
  <si>
    <t xml:space="preserve">AIT ELHAJ </t>
  </si>
  <si>
    <t>CHAIMA</t>
  </si>
  <si>
    <t xml:space="preserve">AITOUBAHOU      </t>
  </si>
  <si>
    <t xml:space="preserve">KHADIJA       </t>
  </si>
  <si>
    <t xml:space="preserve">AKHDOUJE </t>
  </si>
  <si>
    <t xml:space="preserve">ABDESSAMAD           </t>
  </si>
  <si>
    <t xml:space="preserve">ALOUACHE </t>
  </si>
  <si>
    <t xml:space="preserve">AMAL                 </t>
  </si>
  <si>
    <t xml:space="preserve">ALOULI </t>
  </si>
  <si>
    <t xml:space="preserve">JALILA </t>
  </si>
  <si>
    <t xml:space="preserve">ARGOUB           </t>
  </si>
  <si>
    <t xml:space="preserve"> IMANE       </t>
  </si>
  <si>
    <t xml:space="preserve">ARKHIS </t>
  </si>
  <si>
    <t xml:space="preserve">ELRHALIA               </t>
  </si>
  <si>
    <t xml:space="preserve">ATRACH       </t>
  </si>
  <si>
    <t xml:space="preserve"> YAHIA           </t>
  </si>
  <si>
    <t xml:space="preserve">AWANE   </t>
  </si>
  <si>
    <t xml:space="preserve"> IKRAM                </t>
  </si>
  <si>
    <t>AZIZY</t>
  </si>
  <si>
    <t xml:space="preserve"> RACHIDA                 </t>
  </si>
  <si>
    <t xml:space="preserve">AZZOUZI     </t>
  </si>
  <si>
    <t xml:space="preserve">SALMA             </t>
  </si>
  <si>
    <t xml:space="preserve">BAIOUI      </t>
  </si>
  <si>
    <t xml:space="preserve">BASMA             </t>
  </si>
  <si>
    <t xml:space="preserve">BARTAL </t>
  </si>
  <si>
    <t xml:space="preserve">AMINA                  </t>
  </si>
  <si>
    <t xml:space="preserve">BELEGCHOUR </t>
  </si>
  <si>
    <t xml:space="preserve">FATIMA-EZZAHRA     </t>
  </si>
  <si>
    <t>BELFASSAL</t>
  </si>
  <si>
    <t xml:space="preserve"> IMANE               </t>
  </si>
  <si>
    <t xml:space="preserve">BELISSAD       </t>
  </si>
  <si>
    <t xml:space="preserve">YASSIR         </t>
  </si>
  <si>
    <t xml:space="preserve">BELKHALA      </t>
  </si>
  <si>
    <t xml:space="preserve">SALIMA          </t>
  </si>
  <si>
    <t xml:space="preserve">BELMQUADDEM </t>
  </si>
  <si>
    <t xml:space="preserve">SOUAD             </t>
  </si>
  <si>
    <t xml:space="preserve">BEN MANSSOUR </t>
  </si>
  <si>
    <t xml:space="preserve">BOUTAINA         </t>
  </si>
  <si>
    <t xml:space="preserve">BENCHEIKH </t>
  </si>
  <si>
    <t xml:space="preserve">MERYAME             </t>
  </si>
  <si>
    <t xml:space="preserve">BENJDID           </t>
  </si>
  <si>
    <t xml:space="preserve">IMANE       </t>
  </si>
  <si>
    <t xml:space="preserve">BENJDID  </t>
  </si>
  <si>
    <t xml:space="preserve">OUMAIMA             </t>
  </si>
  <si>
    <t xml:space="preserve">BENKRARA </t>
  </si>
  <si>
    <t xml:space="preserve">SANAE                </t>
  </si>
  <si>
    <t xml:space="preserve">BETTACHI </t>
  </si>
  <si>
    <t xml:space="preserve">BIDDANE </t>
  </si>
  <si>
    <t xml:space="preserve">ABDELLAH              </t>
  </si>
  <si>
    <t xml:space="preserve">BOUABED   </t>
  </si>
  <si>
    <t xml:space="preserve">HANAA               </t>
  </si>
  <si>
    <t xml:space="preserve">BOUANANI </t>
  </si>
  <si>
    <t>BOUHALMOUCH</t>
  </si>
  <si>
    <t xml:space="preserve"> ABDELLAH          </t>
  </si>
  <si>
    <t>BOUHAOULI</t>
  </si>
  <si>
    <t xml:space="preserve">SALMA          </t>
  </si>
  <si>
    <t>BOUHSINE</t>
  </si>
  <si>
    <t xml:space="preserve"> RAJAE                </t>
  </si>
  <si>
    <t xml:space="preserve">BOUNISSER       </t>
  </si>
  <si>
    <t xml:space="preserve">WATIKA        </t>
  </si>
  <si>
    <t xml:space="preserve">BOUOTMAN </t>
  </si>
  <si>
    <t>CHAIMAE</t>
  </si>
  <si>
    <t xml:space="preserve">BOURFI           </t>
  </si>
  <si>
    <t xml:space="preserve">AMAL         </t>
  </si>
  <si>
    <t>BOUZANGAD</t>
  </si>
  <si>
    <t xml:space="preserve"> EL MEHDI   </t>
  </si>
  <si>
    <t>BOUZIANE</t>
  </si>
  <si>
    <t xml:space="preserve">BYERI  </t>
  </si>
  <si>
    <t xml:space="preserve"> IMANE                 </t>
  </si>
  <si>
    <t xml:space="preserve">CHAKI    </t>
  </si>
  <si>
    <t xml:space="preserve">CHEHAL        </t>
  </si>
  <si>
    <t xml:space="preserve">SALMA           </t>
  </si>
  <si>
    <t>CHENITFA</t>
  </si>
  <si>
    <t xml:space="preserve"> WISSAL               </t>
  </si>
  <si>
    <t xml:space="preserve">CHNIDIR           </t>
  </si>
  <si>
    <t xml:space="preserve">YASSINE     </t>
  </si>
  <si>
    <t xml:space="preserve">DRAIGUI        </t>
  </si>
  <si>
    <t xml:space="preserve">NASSIMA        </t>
  </si>
  <si>
    <t xml:space="preserve">EL IBRAHIMI    </t>
  </si>
  <si>
    <t xml:space="preserve"> ALI           </t>
  </si>
  <si>
    <t xml:space="preserve">EL OMARI     </t>
  </si>
  <si>
    <t xml:space="preserve">ASSIA            </t>
  </si>
  <si>
    <t xml:space="preserve">ELAJAMI      </t>
  </si>
  <si>
    <t xml:space="preserve"> SALMA           </t>
  </si>
  <si>
    <t xml:space="preserve">ELAMINE </t>
  </si>
  <si>
    <t xml:space="preserve"> KARIMA               </t>
  </si>
  <si>
    <t xml:space="preserve">EL AOUFI </t>
  </si>
  <si>
    <t xml:space="preserve">ELASMAI     </t>
  </si>
  <si>
    <t xml:space="preserve">GHITA             </t>
  </si>
  <si>
    <t xml:space="preserve">ELBEKKARI    </t>
  </si>
  <si>
    <t xml:space="preserve"> KAWTAR          </t>
  </si>
  <si>
    <t xml:space="preserve">ELGOURI      </t>
  </si>
  <si>
    <t xml:space="preserve"> LAILA           </t>
  </si>
  <si>
    <t xml:space="preserve">ELGRICH            </t>
  </si>
  <si>
    <t xml:space="preserve">SALMA      </t>
  </si>
  <si>
    <t xml:space="preserve">ELHADARI </t>
  </si>
  <si>
    <t xml:space="preserve">ELMEHDI              </t>
  </si>
  <si>
    <t xml:space="preserve">ELKAI </t>
  </si>
  <si>
    <t xml:space="preserve">NAJIA                   </t>
  </si>
  <si>
    <t xml:space="preserve">ELKANNOURI       </t>
  </si>
  <si>
    <t xml:space="preserve">MOUNIA       </t>
  </si>
  <si>
    <t xml:space="preserve">ELKHESSAIMI    </t>
  </si>
  <si>
    <t xml:space="preserve">HICHAM         </t>
  </si>
  <si>
    <t xml:space="preserve">EL-LAHLOUHI  </t>
  </si>
  <si>
    <t xml:space="preserve">MERYEME          </t>
  </si>
  <si>
    <t xml:space="preserve">ELMAHI       </t>
  </si>
  <si>
    <t xml:space="preserve">DOUNIA           </t>
  </si>
  <si>
    <t xml:space="preserve">ELRHASSOULI </t>
  </si>
  <si>
    <t xml:space="preserve"> IMAD             </t>
  </si>
  <si>
    <t xml:space="preserve">ER-RAFLAOUY </t>
  </si>
  <si>
    <t xml:space="preserve">ZAKARIA           </t>
  </si>
  <si>
    <t xml:space="preserve">ESSAFI       </t>
  </si>
  <si>
    <t xml:space="preserve">HANANE           </t>
  </si>
  <si>
    <t xml:space="preserve">ES-SEHYMY        </t>
  </si>
  <si>
    <t xml:space="preserve">NAJWA        </t>
  </si>
  <si>
    <t xml:space="preserve">ESSKHEIFI             </t>
  </si>
  <si>
    <t xml:space="preserve">AMINA   </t>
  </si>
  <si>
    <t>ETTALBI</t>
  </si>
  <si>
    <t xml:space="preserve">FIKRI </t>
  </si>
  <si>
    <t xml:space="preserve">MOHAMED ABDELBASSET     </t>
  </si>
  <si>
    <t xml:space="preserve">HALLI  </t>
  </si>
  <si>
    <t>YASSMINE</t>
  </si>
  <si>
    <t xml:space="preserve">HIKMANE            </t>
  </si>
  <si>
    <t xml:space="preserve">OMAR       </t>
  </si>
  <si>
    <t xml:space="preserve">HYNE      </t>
  </si>
  <si>
    <t xml:space="preserve"> FATNA              </t>
  </si>
  <si>
    <t xml:space="preserve">JEMALI       </t>
  </si>
  <si>
    <t xml:space="preserve">SALMA            </t>
  </si>
  <si>
    <t xml:space="preserve">KAABAD </t>
  </si>
  <si>
    <t xml:space="preserve">ABDERRAHIM             </t>
  </si>
  <si>
    <t xml:space="preserve">KARROUCH </t>
  </si>
  <si>
    <t xml:space="preserve">YOUNESS              </t>
  </si>
  <si>
    <t xml:space="preserve">KHEZAMI </t>
  </si>
  <si>
    <t xml:space="preserve">AZIZA                 </t>
  </si>
  <si>
    <t>LABSSITE</t>
  </si>
  <si>
    <t xml:space="preserve"> IMANE                </t>
  </si>
  <si>
    <t xml:space="preserve">LACHBI               </t>
  </si>
  <si>
    <t xml:space="preserve">LADGHAM           </t>
  </si>
  <si>
    <t xml:space="preserve">ISMAHANE    </t>
  </si>
  <si>
    <t xml:space="preserve">LAHIHE            </t>
  </si>
  <si>
    <t xml:space="preserve">CHAIMA     </t>
  </si>
  <si>
    <t xml:space="preserve">LAHLALI   </t>
  </si>
  <si>
    <t xml:space="preserve">ABDELAZIZ           </t>
  </si>
  <si>
    <t xml:space="preserve">LAHLALI        </t>
  </si>
  <si>
    <t xml:space="preserve">AMINA          </t>
  </si>
  <si>
    <t xml:space="preserve">LAHLALI       </t>
  </si>
  <si>
    <t xml:space="preserve">ASMAHANE        </t>
  </si>
  <si>
    <t xml:space="preserve">LAHLALI </t>
  </si>
  <si>
    <t xml:space="preserve">MAJD                  </t>
  </si>
  <si>
    <t xml:space="preserve">LAHRACH               </t>
  </si>
  <si>
    <t xml:space="preserve">SALMA   </t>
  </si>
  <si>
    <t xml:space="preserve">LAKHBIR             </t>
  </si>
  <si>
    <t xml:space="preserve">OUIAM     </t>
  </si>
  <si>
    <t xml:space="preserve">LAKHDAR            </t>
  </si>
  <si>
    <t xml:space="preserve">LEMNIDDEM        </t>
  </si>
  <si>
    <t xml:space="preserve"> DOUHA       </t>
  </si>
  <si>
    <t xml:space="preserve">LKARMA               </t>
  </si>
  <si>
    <t xml:space="preserve">MERYEM   </t>
  </si>
  <si>
    <t xml:space="preserve">MANAF               </t>
  </si>
  <si>
    <t xml:space="preserve"> CHAIMAA  </t>
  </si>
  <si>
    <t xml:space="preserve">MANDOUCHE           </t>
  </si>
  <si>
    <t xml:space="preserve">MASBAHI      </t>
  </si>
  <si>
    <t xml:space="preserve">KHAOULA          </t>
  </si>
  <si>
    <t xml:space="preserve">METKAL         </t>
  </si>
  <si>
    <t xml:space="preserve"> ILYAS         </t>
  </si>
  <si>
    <t xml:space="preserve">MOUKRAM       </t>
  </si>
  <si>
    <t xml:space="preserve"> IMANE          </t>
  </si>
  <si>
    <t xml:space="preserve">MOULAHI      </t>
  </si>
  <si>
    <t xml:space="preserve"> SIHAM           </t>
  </si>
  <si>
    <t xml:space="preserve">MOUTAWAKKIL           </t>
  </si>
  <si>
    <t xml:space="preserve">SAIDA   </t>
  </si>
  <si>
    <t xml:space="preserve">MRAH            </t>
  </si>
  <si>
    <t xml:space="preserve">HAJAR         </t>
  </si>
  <si>
    <t xml:space="preserve">NAAMI       </t>
  </si>
  <si>
    <t xml:space="preserve">OUMAIMA           </t>
  </si>
  <si>
    <t xml:space="preserve">NACHDA     </t>
  </si>
  <si>
    <t xml:space="preserve">SALMA              </t>
  </si>
  <si>
    <t xml:space="preserve">NADAFI        </t>
  </si>
  <si>
    <t xml:space="preserve">NAMOUH      </t>
  </si>
  <si>
    <t xml:space="preserve">NOHAILA          </t>
  </si>
  <si>
    <t xml:space="preserve">NOUFAIL </t>
  </si>
  <si>
    <t>ZAHRA</t>
  </si>
  <si>
    <t xml:space="preserve">OUAHYB       </t>
  </si>
  <si>
    <t xml:space="preserve"> TARIK           </t>
  </si>
  <si>
    <t xml:space="preserve">OUAKKA </t>
  </si>
  <si>
    <t xml:space="preserve">MOHAMED                </t>
  </si>
  <si>
    <t xml:space="preserve">QJAOUJ     </t>
  </si>
  <si>
    <t xml:space="preserve"> KAOUTAR           </t>
  </si>
  <si>
    <t xml:space="preserve">RACHID            </t>
  </si>
  <si>
    <t xml:space="preserve"> MERYEME    </t>
  </si>
  <si>
    <t xml:space="preserve">RACHID </t>
  </si>
  <si>
    <t>SALAHEDDINE</t>
  </si>
  <si>
    <t xml:space="preserve">RAMI            </t>
  </si>
  <si>
    <t xml:space="preserve">OUIAME        </t>
  </si>
  <si>
    <t xml:space="preserve">RHANIM       </t>
  </si>
  <si>
    <t xml:space="preserve">MOHAMMED        </t>
  </si>
  <si>
    <t xml:space="preserve">RHECHAOUI           </t>
  </si>
  <si>
    <t xml:space="preserve">WAFAA     </t>
  </si>
  <si>
    <t xml:space="preserve">SAADOUNI       </t>
  </si>
  <si>
    <t xml:space="preserve">MANAL          </t>
  </si>
  <si>
    <t xml:space="preserve">SABA                   </t>
  </si>
  <si>
    <t xml:space="preserve">SAIF EL ISLAM   </t>
  </si>
  <si>
    <t xml:space="preserve"> ABIR         </t>
  </si>
  <si>
    <t xml:space="preserve">SARGALI     </t>
  </si>
  <si>
    <t xml:space="preserve">IKHLAS            </t>
  </si>
  <si>
    <t xml:space="preserve">SARHANI     </t>
  </si>
  <si>
    <t xml:space="preserve"> KAOUTAR          </t>
  </si>
  <si>
    <t xml:space="preserve">SKIRI     </t>
  </si>
  <si>
    <t xml:space="preserve">KENZA               </t>
  </si>
  <si>
    <t xml:space="preserve">TABIA       </t>
  </si>
  <si>
    <t xml:space="preserve">KENZA             </t>
  </si>
  <si>
    <t xml:space="preserve">TABIBI  </t>
  </si>
  <si>
    <t xml:space="preserve">WISSAL               </t>
  </si>
  <si>
    <t>TADRI</t>
  </si>
  <si>
    <t>YASSINE</t>
  </si>
  <si>
    <t xml:space="preserve">TAMRA            </t>
  </si>
  <si>
    <t xml:space="preserve"> MARYAM      </t>
  </si>
  <si>
    <t xml:space="preserve">TATNI        </t>
  </si>
  <si>
    <t xml:space="preserve">OUMHANI         </t>
  </si>
  <si>
    <t xml:space="preserve">TOUTSI    </t>
  </si>
  <si>
    <t xml:space="preserve">SALAH EDDINE        </t>
  </si>
  <si>
    <t xml:space="preserve"> SANAE            </t>
  </si>
  <si>
    <t xml:space="preserve">BELHAMRI </t>
  </si>
  <si>
    <t>CHAYMAA</t>
  </si>
  <si>
    <t>M 16 :   Projet de Fin d'Etudes</t>
  </si>
  <si>
    <t>P.F.E</t>
  </si>
  <si>
    <t>UCA  EST-Safi     Départ. Techniques de Management              A.U : 2019-2020</t>
  </si>
  <si>
    <t>M 14 :  Comptabilité des sociétés &amp; audit financier</t>
  </si>
  <si>
    <t>Compta Stés</t>
  </si>
  <si>
    <t>Audit  Financier</t>
  </si>
  <si>
    <t>Université Cadi Ayyad</t>
  </si>
  <si>
    <t xml:space="preserve">                            A.U : 2019/2020</t>
  </si>
  <si>
    <t>Ecole Supérieure de Technologie Safi</t>
  </si>
  <si>
    <t xml:space="preserve">Département  : Techniques de Management </t>
  </si>
  <si>
    <t xml:space="preserve"> Option  Finance &amp; Comptabilité</t>
  </si>
  <si>
    <t>Liste des   Notes TM2</t>
  </si>
  <si>
    <t xml:space="preserve">          Matière :</t>
  </si>
  <si>
    <t>N°</t>
  </si>
  <si>
    <t xml:space="preserve">NOM  </t>
  </si>
  <si>
    <t xml:space="preserve"> PRENOM</t>
  </si>
  <si>
    <t>DS</t>
  </si>
  <si>
    <t>EX</t>
  </si>
  <si>
    <t>M.G</t>
  </si>
  <si>
    <t xml:space="preserve">    Emargement</t>
  </si>
  <si>
    <t xml:space="preserve">                                          Matière : Stage d'Initiation</t>
  </si>
  <si>
    <t>Note Stage 1</t>
  </si>
  <si>
    <t>BELHAMRI</t>
  </si>
  <si>
    <t xml:space="preserve"> CHAYMAA</t>
  </si>
  <si>
    <t>Enseignant de la Matière : Mme EL OUAZZANI</t>
  </si>
  <si>
    <t xml:space="preserve">Moyenne de la Matière : </t>
  </si>
  <si>
    <t xml:space="preserve">                               Matière :  Fiscalité</t>
  </si>
  <si>
    <t xml:space="preserve"> Note</t>
  </si>
  <si>
    <t>Enseignant de la Matière :     M. K. MOKHLIS</t>
  </si>
  <si>
    <t>Emargement :</t>
  </si>
  <si>
    <t>Moyenne de la Matière :</t>
  </si>
  <si>
    <t xml:space="preserve">Compta des sociétés </t>
  </si>
  <si>
    <t xml:space="preserve">                               Matière : Audit Financier</t>
  </si>
  <si>
    <t>BELHAMRI CHAYMAA</t>
  </si>
  <si>
    <t>Enseignant de la Matière : M/ BOUTANNOURA</t>
  </si>
  <si>
    <t>Stage 1</t>
  </si>
  <si>
    <t>Satge II</t>
  </si>
  <si>
    <t>M 15 :   Stage en Milieu Professionnel</t>
  </si>
  <si>
    <t>V</t>
  </si>
  <si>
    <t>Liste des Notes TM2</t>
  </si>
  <si>
    <t>Elément de module  : Finance d'entreprise</t>
  </si>
  <si>
    <t>DS 70%</t>
  </si>
  <si>
    <t>QCM 30%</t>
  </si>
  <si>
    <t xml:space="preserve">Moyenne </t>
  </si>
  <si>
    <t>-</t>
  </si>
  <si>
    <t>Enseignant : R. EL IDRISSI</t>
  </si>
  <si>
    <t xml:space="preserve">                   </t>
  </si>
  <si>
    <t>Moyenne de l'élément de module :</t>
  </si>
  <si>
    <t xml:space="preserve">  Emargement :</t>
  </si>
  <si>
    <t>NF</t>
  </si>
  <si>
    <t>N</t>
  </si>
  <si>
    <t>NR</t>
  </si>
  <si>
    <t>M 13 :   Finance &amp; Fiscalité d'Entreprise - FINAL</t>
  </si>
  <si>
    <t>M 14 :  Comptabilité des sociétés &amp; audit financier - FINAL</t>
  </si>
  <si>
    <t xml:space="preserve">UCA  EST-Safi     Départ. Techniques de Management   </t>
  </si>
  <si>
    <t>M 15 :   Stage en Milieu Professionnel - FINAL</t>
  </si>
  <si>
    <t>M 16 :   Projet de Fin d'Etudes - FINAL</t>
  </si>
  <si>
    <t>UCA-EST-SAFI</t>
  </si>
  <si>
    <t xml:space="preserve">                                                                                                                                                                                                                             </t>
  </si>
  <si>
    <t>Département Techniques de Management</t>
  </si>
  <si>
    <r>
      <rPr>
        <b/>
        <sz val="12"/>
        <color indexed="8"/>
        <rFont val="Times New Roman"/>
        <family val="1"/>
      </rPr>
      <t>2</t>
    </r>
    <r>
      <rPr>
        <b/>
        <vertAlign val="superscript"/>
        <sz val="11"/>
        <color indexed="8"/>
        <rFont val="Times New Roman"/>
        <family val="1"/>
      </rPr>
      <t>ème</t>
    </r>
    <r>
      <rPr>
        <b/>
        <sz val="11"/>
        <color indexed="8"/>
        <rFont val="Times New Roman"/>
        <family val="1"/>
      </rPr>
      <t xml:space="preserve">   Année  Option : Finance &amp; Comptabilité</t>
    </r>
  </si>
  <si>
    <t>Modules</t>
  </si>
  <si>
    <t xml:space="preserve">M9 : Anglais &amp;  Techniques d'Expression  </t>
  </si>
  <si>
    <t>M10 : Management &amp; Droit</t>
  </si>
  <si>
    <t>M11 :  Outils Statistiques &amp; Comptables</t>
  </si>
  <si>
    <t xml:space="preserve">                M12 : Gestion de Production, Qualité &amp; Contrôle de Gestion</t>
  </si>
  <si>
    <t xml:space="preserve">          M13 :Finance &amp; Fiscalité d'Entreprise</t>
  </si>
  <si>
    <t>M14 :   Comptabilité des Sociétés &amp; Audit  Financier</t>
  </si>
  <si>
    <t xml:space="preserve">M15 :  Stage en Milieu Professionnel  </t>
  </si>
  <si>
    <t xml:space="preserve"> M 16 :   Projet de Fin d'Etudes</t>
  </si>
  <si>
    <t xml:space="preserve">Matières </t>
  </si>
  <si>
    <t xml:space="preserve"> Anglais</t>
  </si>
  <si>
    <t>TEC</t>
  </si>
  <si>
    <t>Manag Stratégique</t>
  </si>
  <si>
    <t>G.R.H</t>
  </si>
  <si>
    <t>Droit Com &amp; Soiété</t>
  </si>
  <si>
    <t>P. &amp; A.A.D.</t>
  </si>
  <si>
    <t>C.A.E.</t>
  </si>
  <si>
    <t>Gestion de Production</t>
  </si>
  <si>
    <t>Manag Qualité</t>
  </si>
  <si>
    <t>Contrôle de Gestion</t>
  </si>
  <si>
    <t>Fiscalité</t>
  </si>
  <si>
    <t>Comptabilité des Sociétés</t>
  </si>
  <si>
    <t>Audit Financier</t>
  </si>
  <si>
    <t>Stage 2</t>
  </si>
  <si>
    <t>P.E.E.</t>
  </si>
  <si>
    <t>M9</t>
  </si>
  <si>
    <t>M10</t>
  </si>
  <si>
    <t>M11</t>
  </si>
  <si>
    <t>M12</t>
  </si>
  <si>
    <t>M13</t>
  </si>
  <si>
    <t>M14</t>
  </si>
  <si>
    <t>M15</t>
  </si>
  <si>
    <t>M16</t>
  </si>
  <si>
    <t>Prénom</t>
  </si>
  <si>
    <t>Moy . M</t>
  </si>
  <si>
    <t>Deci</t>
  </si>
  <si>
    <t>M. G</t>
  </si>
  <si>
    <t>Decision</t>
  </si>
  <si>
    <t xml:space="preserve">  A.U : 19/20</t>
  </si>
  <si>
    <t>Admis</t>
  </si>
  <si>
    <t>Mention</t>
  </si>
  <si>
    <t>M. Sortie</t>
  </si>
  <si>
    <t>M.G 2</t>
  </si>
  <si>
    <t>M.G1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</si>
  <si>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Grille des  Modulse  S3 -S4</t>
  </si>
  <si>
    <r>
      <rPr>
        <b/>
        <sz val="12"/>
        <color rgb="FF000000"/>
        <rFont val="Times New Roman"/>
        <family val="1"/>
      </rPr>
      <t>2</t>
    </r>
    <r>
      <rPr>
        <b/>
        <vertAlign val="superscript"/>
        <sz val="11"/>
        <color rgb="FF000000"/>
        <rFont val="Times New Roman"/>
        <family val="1"/>
      </rPr>
      <t>ème</t>
    </r>
    <r>
      <rPr>
        <b/>
        <sz val="11"/>
        <color rgb="FF000000"/>
        <rFont val="Times New Roman"/>
        <family val="1"/>
      </rPr>
      <t xml:space="preserve">   Année  Option : Finance &amp; Comptabilité</t>
    </r>
  </si>
  <si>
    <t xml:space="preserve">                                 A.U : 19/20</t>
  </si>
  <si>
    <t xml:space="preserve">               Délibérations du   Juillet 2020</t>
  </si>
  <si>
    <t xml:space="preserve"> </t>
  </si>
  <si>
    <t xml:space="preserve">                                                            A.U : 2019/2020</t>
  </si>
  <si>
    <t xml:space="preserve">                         Moyenne du Module (Semestre 3 )</t>
  </si>
  <si>
    <t>M 12 :  Gestion de Production, Qualité &amp; Contrôle de Gestion  Final</t>
  </si>
  <si>
    <t>Gestion de Prod</t>
  </si>
  <si>
    <t>Mang de Qualité</t>
  </si>
  <si>
    <t>Contrôle de  Gestion</t>
  </si>
  <si>
    <t>R</t>
  </si>
  <si>
    <t>Coordonnateur du Module :</t>
  </si>
  <si>
    <t xml:space="preserve">                                                       Matière : Gestion de Production</t>
  </si>
  <si>
    <t>Note</t>
  </si>
  <si>
    <r>
      <t xml:space="preserve">Enseignant de la Matière  </t>
    </r>
    <r>
      <rPr>
        <b/>
        <sz val="10"/>
        <rFont val="Arial"/>
        <family val="2"/>
      </rPr>
      <t>M. A. MOKHLIS</t>
    </r>
  </si>
  <si>
    <t xml:space="preserve">Matière : Management de  la Qualité </t>
  </si>
  <si>
    <t>Enseignant :  M. EL FEZAZI</t>
  </si>
  <si>
    <t xml:space="preserve">Emargement : </t>
  </si>
  <si>
    <t xml:space="preserve">   </t>
  </si>
  <si>
    <t>Liste des Notes de rattrapage TM2</t>
  </si>
  <si>
    <t xml:space="preserve">Matière : Contrôle de gestion </t>
  </si>
  <si>
    <t>NOTE</t>
  </si>
  <si>
    <t xml:space="preserve">                     Emargement :</t>
  </si>
  <si>
    <r>
      <rPr>
        <b/>
        <sz val="10"/>
        <rFont val="Arial"/>
        <family val="2"/>
      </rPr>
      <t>Rattrapage</t>
    </r>
    <r>
      <rPr>
        <sz val="10"/>
        <rFont val="Arial"/>
        <family val="2"/>
      </rPr>
      <t xml:space="preserve"> </t>
    </r>
  </si>
  <si>
    <t>A.U : 19/20</t>
  </si>
  <si>
    <t>M 9 :   Anglais &amp; Techniques d'Expression &amp; de Communication  Final</t>
  </si>
  <si>
    <t>Anglais</t>
  </si>
  <si>
    <t>Tec d'Exp &amp; de Commun</t>
  </si>
  <si>
    <t>VAR</t>
  </si>
  <si>
    <t>M 10 :    Management &amp; Droit  Final</t>
  </si>
  <si>
    <t>Manag Strategique</t>
  </si>
  <si>
    <t>Droit Com &amp; Droit Sté</t>
  </si>
  <si>
    <t xml:space="preserve">M11 :  Outils Statistiques &amp; Comptables Final   </t>
  </si>
  <si>
    <t xml:space="preserve"> Prob &amp; A.A.D</t>
  </si>
  <si>
    <t>C.A.E</t>
  </si>
  <si>
    <t>Moy.Générale</t>
  </si>
  <si>
    <t>Grille de Passage</t>
  </si>
  <si>
    <t>S3</t>
  </si>
  <si>
    <t>S4</t>
  </si>
  <si>
    <t>+</t>
  </si>
  <si>
    <t>du Jeudi 16 Juillet 2020</t>
  </si>
  <si>
    <t>VPC</t>
  </si>
  <si>
    <t xml:space="preserve">   Délibérations S3+S4 du jeudi 16 Juillet 2020</t>
  </si>
  <si>
    <t>A.BIEN</t>
  </si>
  <si>
    <t>BIEN</t>
  </si>
  <si>
    <t>T.BIEN</t>
  </si>
  <si>
    <t>Délibération :</t>
  </si>
  <si>
    <t>M7</t>
  </si>
  <si>
    <t>M8</t>
  </si>
  <si>
    <t>M1</t>
  </si>
  <si>
    <t>M2</t>
  </si>
  <si>
    <t>M3</t>
  </si>
  <si>
    <t>M4</t>
  </si>
  <si>
    <t>M5</t>
  </si>
  <si>
    <t>M6</t>
  </si>
  <si>
    <t xml:space="preserve">               Délibérations du  Jeudi 16 Juillet 2020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</si>
</sst>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0.000"/>
  </numFmts>
  <fonts count="8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name val="Calibri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sz val="10"/>
      <name val="Calibri"/>
      <family val="2"/>
    </font>
    <font>
      <sz val="10"/>
      <name val="Times New Roman"/>
      <family val="1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6"/>
      <color indexed="8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Calibri"/>
      <family val="2"/>
      <scheme val="minor"/>
    </font>
    <font>
      <b/>
      <sz val="10"/>
      <color rgb="FFFF0000"/>
      <name val="Times New Roman"/>
      <family val="1"/>
    </font>
    <font>
      <sz val="10"/>
      <name val="Calibri"/>
      <family val="2"/>
      <scheme val="minor"/>
    </font>
    <font>
      <sz val="12"/>
      <color indexed="8"/>
      <name val="Times New Roman"/>
      <family val="1"/>
    </font>
    <font>
      <sz val="8"/>
      <color theme="1"/>
      <name val="Times New Roman"/>
      <family val="1"/>
    </font>
    <font>
      <sz val="12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vertAlign val="superscript"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i/>
      <sz val="12"/>
      <color indexed="8"/>
      <name val="Times New Roman"/>
      <family val="1"/>
    </font>
    <font>
      <b/>
      <i/>
      <sz val="8"/>
      <name val="Times New Roman"/>
      <family val="1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5"/>
      <name val="Times New Roman"/>
      <family val="1"/>
    </font>
    <font>
      <sz val="7"/>
      <name val="Times New Roman"/>
      <family val="1"/>
    </font>
    <font>
      <sz val="7"/>
      <color theme="1"/>
      <name val="Times New Roman"/>
      <family val="1"/>
    </font>
    <font>
      <sz val="8"/>
      <name val="Calibri"/>
      <family val="2"/>
    </font>
    <font>
      <sz val="8"/>
      <color indexed="8"/>
      <name val="Calibri"/>
      <family val="2"/>
    </font>
    <font>
      <sz val="8"/>
      <name val="Times New Roman"/>
      <family val="1"/>
    </font>
    <font>
      <b/>
      <i/>
      <sz val="12"/>
      <color theme="1"/>
      <name val="Times New Roman"/>
      <family val="1"/>
    </font>
    <font>
      <b/>
      <i/>
      <sz val="14"/>
      <color indexed="8"/>
      <name val="Times New Roman"/>
      <family val="1"/>
    </font>
    <font>
      <b/>
      <sz val="12"/>
      <color rgb="FF000000"/>
      <name val="Times New Roman"/>
      <family val="1"/>
    </font>
    <font>
      <b/>
      <vertAlign val="superscript"/>
      <sz val="11"/>
      <color rgb="FF000000"/>
      <name val="Times New Roman"/>
      <family val="1"/>
    </font>
    <font>
      <sz val="14"/>
      <color theme="1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7"/>
      <color theme="1"/>
      <name val="Times New Roman"/>
      <family val="1"/>
    </font>
    <font>
      <b/>
      <sz val="7"/>
      <color theme="1"/>
      <name val="Calibri"/>
      <family val="2"/>
      <scheme val="minor"/>
    </font>
    <font>
      <b/>
      <sz val="7"/>
      <name val="Times New Roman"/>
      <family val="1"/>
    </font>
    <font>
      <sz val="6"/>
      <color theme="1"/>
      <name val="Calibri"/>
      <family val="2"/>
      <scheme val="minor"/>
    </font>
    <font>
      <sz val="16"/>
      <color theme="1"/>
      <name val="Times New Roman"/>
      <family val="1"/>
    </font>
    <font>
      <sz val="16"/>
      <color rgb="FFFF0000"/>
      <name val="Times New Roman"/>
      <family val="1"/>
    </font>
    <font>
      <b/>
      <sz val="6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9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9" fillId="0" borderId="0"/>
  </cellStyleXfs>
  <cellXfs count="442">
    <xf numFmtId="0" fontId="0" fillId="0" borderId="0" xfId="0"/>
    <xf numFmtId="0" fontId="3" fillId="0" borderId="0" xfId="0" applyFont="1" applyFill="1" applyBorder="1" applyAlignment="1"/>
    <xf numFmtId="0" fontId="3" fillId="0" borderId="0" xfId="0" applyFont="1" applyFill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4" fontId="10" fillId="0" borderId="4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13" fillId="0" borderId="0" xfId="0" applyFont="1"/>
    <xf numFmtId="0" fontId="2" fillId="0" borderId="0" xfId="0" applyFont="1"/>
    <xf numFmtId="164" fontId="2" fillId="0" borderId="0" xfId="0" applyNumberFormat="1" applyFont="1" applyBorder="1" applyAlignment="1">
      <alignment horizont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5" fillId="2" borderId="4" xfId="0" applyFont="1" applyFill="1" applyBorder="1" applyAlignment="1">
      <alignment vertical="center"/>
    </xf>
    <xf numFmtId="0" fontId="16" fillId="0" borderId="4" xfId="0" applyFont="1" applyBorder="1"/>
    <xf numFmtId="0" fontId="17" fillId="2" borderId="4" xfId="0" applyFont="1" applyFill="1" applyBorder="1" applyAlignment="1">
      <alignment vertical="center"/>
    </xf>
    <xf numFmtId="0" fontId="18" fillId="2" borderId="4" xfId="0" applyFont="1" applyFill="1" applyBorder="1" applyAlignment="1">
      <alignment horizontal="left" vertical="center"/>
    </xf>
    <xf numFmtId="49" fontId="19" fillId="3" borderId="4" xfId="0" applyNumberFormat="1" applyFont="1" applyFill="1" applyBorder="1" applyAlignment="1">
      <alignment horizontal="left" vertical="center"/>
    </xf>
    <xf numFmtId="0" fontId="20" fillId="2" borderId="4" xfId="0" applyFont="1" applyFill="1" applyBorder="1" applyAlignment="1">
      <alignment horizontal="left" vertical="center"/>
    </xf>
    <xf numFmtId="0" fontId="21" fillId="0" borderId="4" xfId="0" applyFont="1" applyBorder="1" applyAlignment="1">
      <alignment horizontal="left"/>
    </xf>
    <xf numFmtId="0" fontId="21" fillId="2" borderId="4" xfId="0" applyFont="1" applyFill="1" applyBorder="1" applyAlignment="1">
      <alignment horizontal="left"/>
    </xf>
    <xf numFmtId="0" fontId="20" fillId="0" borderId="4" xfId="0" applyFont="1" applyBorder="1" applyAlignment="1">
      <alignment horizontal="left"/>
    </xf>
    <xf numFmtId="0" fontId="21" fillId="4" borderId="4" xfId="0" applyFont="1" applyFill="1" applyBorder="1" applyAlignment="1">
      <alignment horizontal="left"/>
    </xf>
    <xf numFmtId="0" fontId="20" fillId="4" borderId="4" xfId="0" applyFont="1" applyFill="1" applyBorder="1" applyAlignment="1">
      <alignment horizontal="left"/>
    </xf>
    <xf numFmtId="0" fontId="22" fillId="0" borderId="4" xfId="0" applyFont="1" applyBorder="1" applyAlignment="1">
      <alignment horizontal="left"/>
    </xf>
    <xf numFmtId="0" fontId="24" fillId="0" borderId="4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6" fillId="0" borderId="0" xfId="1" applyFont="1"/>
    <xf numFmtId="0" fontId="27" fillId="0" borderId="0" xfId="1" applyFont="1"/>
    <xf numFmtId="0" fontId="28" fillId="0" borderId="0" xfId="1" applyFont="1"/>
    <xf numFmtId="164" fontId="9" fillId="0" borderId="0" xfId="1" applyNumberFormat="1"/>
    <xf numFmtId="164" fontId="9" fillId="0" borderId="0" xfId="1" applyNumberFormat="1" applyFont="1"/>
    <xf numFmtId="0" fontId="9" fillId="0" borderId="0" xfId="1"/>
    <xf numFmtId="11" fontId="9" fillId="0" borderId="0" xfId="1" applyNumberFormat="1"/>
    <xf numFmtId="0" fontId="29" fillId="0" borderId="0" xfId="1" applyFont="1" applyAlignment="1">
      <alignment horizontal="center"/>
    </xf>
    <xf numFmtId="164" fontId="29" fillId="0" borderId="0" xfId="1" applyNumberFormat="1" applyFont="1" applyAlignment="1">
      <alignment horizontal="center"/>
    </xf>
    <xf numFmtId="0" fontId="8" fillId="3" borderId="4" xfId="1" applyFont="1" applyFill="1" applyBorder="1" applyAlignment="1">
      <alignment horizontal="center"/>
    </xf>
    <xf numFmtId="0" fontId="32" fillId="2" borderId="4" xfId="1" applyFont="1" applyFill="1" applyBorder="1" applyAlignment="1">
      <alignment vertical="center"/>
    </xf>
    <xf numFmtId="0" fontId="33" fillId="0" borderId="4" xfId="1" applyFont="1" applyBorder="1"/>
    <xf numFmtId="164" fontId="19" fillId="0" borderId="4" xfId="1" applyNumberFormat="1" applyFont="1" applyBorder="1"/>
    <xf numFmtId="164" fontId="19" fillId="3" borderId="4" xfId="1" applyNumberFormat="1" applyFont="1" applyFill="1" applyBorder="1" applyAlignment="1">
      <alignment horizontal="center" vertical="center"/>
    </xf>
    <xf numFmtId="0" fontId="34" fillId="2" borderId="4" xfId="1" applyFont="1" applyFill="1" applyBorder="1" applyAlignment="1">
      <alignment vertical="center"/>
    </xf>
    <xf numFmtId="0" fontId="19" fillId="2" borderId="4" xfId="1" applyFont="1" applyFill="1" applyBorder="1" applyAlignment="1">
      <alignment horizontal="left" vertical="center"/>
    </xf>
    <xf numFmtId="49" fontId="19" fillId="3" borderId="4" xfId="1" applyNumberFormat="1" applyFont="1" applyFill="1" applyBorder="1" applyAlignment="1">
      <alignment horizontal="left" vertical="center"/>
    </xf>
    <xf numFmtId="1" fontId="8" fillId="3" borderId="4" xfId="1" applyNumberFormat="1" applyFont="1" applyFill="1" applyBorder="1" applyAlignment="1">
      <alignment horizontal="center"/>
    </xf>
    <xf numFmtId="0" fontId="35" fillId="2" borderId="4" xfId="1" applyFont="1" applyFill="1" applyBorder="1" applyAlignment="1">
      <alignment horizontal="left" vertical="center"/>
    </xf>
    <xf numFmtId="0" fontId="10" fillId="0" borderId="4" xfId="1" applyFont="1" applyBorder="1" applyAlignment="1">
      <alignment horizontal="left"/>
    </xf>
    <xf numFmtId="0" fontId="10" fillId="2" borderId="4" xfId="1" applyFont="1" applyFill="1" applyBorder="1" applyAlignment="1">
      <alignment horizontal="left"/>
    </xf>
    <xf numFmtId="0" fontId="35" fillId="0" borderId="4" xfId="1" applyFont="1" applyBorder="1" applyAlignment="1">
      <alignment horizontal="left"/>
    </xf>
    <xf numFmtId="0" fontId="10" fillId="4" borderId="4" xfId="1" applyFont="1" applyFill="1" applyBorder="1" applyAlignment="1">
      <alignment horizontal="left"/>
    </xf>
    <xf numFmtId="0" fontId="35" fillId="4" borderId="4" xfId="1" applyFont="1" applyFill="1" applyBorder="1" applyAlignment="1">
      <alignment horizontal="left"/>
    </xf>
    <xf numFmtId="0" fontId="15" fillId="0" borderId="4" xfId="1" applyFont="1" applyFill="1" applyBorder="1" applyAlignment="1">
      <alignment vertical="center"/>
    </xf>
    <xf numFmtId="0" fontId="36" fillId="0" borderId="4" xfId="1" applyFont="1" applyFill="1" applyBorder="1"/>
    <xf numFmtId="164" fontId="9" fillId="0" borderId="4" xfId="1" applyNumberFormat="1" applyFont="1" applyFill="1" applyBorder="1" applyAlignment="1">
      <alignment horizontal="center"/>
    </xf>
    <xf numFmtId="0" fontId="37" fillId="3" borderId="4" xfId="1" applyFont="1" applyFill="1" applyBorder="1" applyAlignment="1">
      <alignment horizontal="center"/>
    </xf>
    <xf numFmtId="0" fontId="18" fillId="0" borderId="4" xfId="1" applyFont="1" applyFill="1" applyBorder="1" applyAlignment="1">
      <alignment horizontal="left" vertical="center"/>
    </xf>
    <xf numFmtId="49" fontId="19" fillId="0" borderId="4" xfId="1" applyNumberFormat="1" applyFont="1" applyFill="1" applyBorder="1" applyAlignment="1">
      <alignment horizontal="left" vertical="center"/>
    </xf>
    <xf numFmtId="0" fontId="38" fillId="0" borderId="4" xfId="1" applyFont="1" applyFill="1" applyBorder="1" applyAlignment="1">
      <alignment horizontal="left"/>
    </xf>
    <xf numFmtId="0" fontId="18" fillId="0" borderId="4" xfId="1" applyFont="1" applyFill="1" applyBorder="1" applyAlignment="1">
      <alignment horizontal="left"/>
    </xf>
    <xf numFmtId="0" fontId="8" fillId="4" borderId="4" xfId="1" applyFont="1" applyFill="1" applyBorder="1" applyAlignment="1">
      <alignment horizontal="center"/>
    </xf>
    <xf numFmtId="0" fontId="38" fillId="4" borderId="4" xfId="1" applyFont="1" applyFill="1" applyBorder="1" applyAlignment="1">
      <alignment horizontal="left"/>
    </xf>
    <xf numFmtId="0" fontId="18" fillId="4" borderId="4" xfId="1" applyFont="1" applyFill="1" applyBorder="1" applyAlignment="1">
      <alignment horizontal="left"/>
    </xf>
    <xf numFmtId="164" fontId="9" fillId="4" borderId="4" xfId="1" applyNumberFormat="1" applyFont="1" applyFill="1" applyBorder="1" applyAlignment="1">
      <alignment horizontal="center"/>
    </xf>
    <xf numFmtId="0" fontId="39" fillId="0" borderId="0" xfId="1" applyFont="1" applyAlignment="1">
      <alignment horizontal="center"/>
    </xf>
    <xf numFmtId="0" fontId="40" fillId="0" borderId="4" xfId="1" applyFont="1" applyBorder="1" applyAlignment="1">
      <alignment horizontal="left"/>
    </xf>
    <xf numFmtId="0" fontId="28" fillId="0" borderId="0" xfId="1" applyFont="1" applyAlignment="1">
      <alignment horizontal="center"/>
    </xf>
    <xf numFmtId="0" fontId="29" fillId="0" borderId="0" xfId="1" applyFont="1" applyAlignment="1">
      <alignment horizontal="center"/>
    </xf>
    <xf numFmtId="0" fontId="15" fillId="2" borderId="4" xfId="1" applyFont="1" applyFill="1" applyBorder="1" applyAlignment="1">
      <alignment vertical="center"/>
    </xf>
    <xf numFmtId="0" fontId="16" fillId="0" borderId="4" xfId="1" applyFont="1" applyBorder="1"/>
    <xf numFmtId="164" fontId="9" fillId="0" borderId="4" xfId="1" applyNumberFormat="1" applyBorder="1" applyAlignment="1">
      <alignment horizontal="center"/>
    </xf>
    <xf numFmtId="0" fontId="17" fillId="2" borderId="4" xfId="1" applyFont="1" applyFill="1" applyBorder="1" applyAlignment="1">
      <alignment vertical="center"/>
    </xf>
    <xf numFmtId="0" fontId="18" fillId="2" borderId="4" xfId="1" applyFont="1" applyFill="1" applyBorder="1" applyAlignment="1">
      <alignment horizontal="left" vertical="center"/>
    </xf>
    <xf numFmtId="0" fontId="20" fillId="2" borderId="4" xfId="1" applyFont="1" applyFill="1" applyBorder="1" applyAlignment="1">
      <alignment horizontal="left" vertical="center"/>
    </xf>
    <xf numFmtId="0" fontId="21" fillId="0" borderId="4" xfId="1" applyFont="1" applyBorder="1" applyAlignment="1">
      <alignment horizontal="left"/>
    </xf>
    <xf numFmtId="0" fontId="21" fillId="2" borderId="4" xfId="1" applyFont="1" applyFill="1" applyBorder="1" applyAlignment="1">
      <alignment horizontal="left"/>
    </xf>
    <xf numFmtId="0" fontId="20" fillId="0" borderId="4" xfId="1" applyFont="1" applyBorder="1" applyAlignment="1">
      <alignment horizontal="left"/>
    </xf>
    <xf numFmtId="0" fontId="21" fillId="4" borderId="4" xfId="1" applyFont="1" applyFill="1" applyBorder="1" applyAlignment="1">
      <alignment horizontal="left"/>
    </xf>
    <xf numFmtId="0" fontId="20" fillId="4" borderId="4" xfId="1" applyFont="1" applyFill="1" applyBorder="1" applyAlignment="1">
      <alignment horizontal="left"/>
    </xf>
    <xf numFmtId="0" fontId="9" fillId="0" borderId="0" xfId="1" applyFont="1"/>
    <xf numFmtId="0" fontId="7" fillId="0" borderId="0" xfId="1" applyFont="1"/>
    <xf numFmtId="164" fontId="28" fillId="0" borderId="0" xfId="1" applyNumberFormat="1" applyFont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/>
    </xf>
    <xf numFmtId="14" fontId="4" fillId="0" borderId="0" xfId="0" applyNumberFormat="1" applyFont="1" applyAlignment="1"/>
    <xf numFmtId="164" fontId="19" fillId="3" borderId="4" xfId="0" applyNumberFormat="1" applyFont="1" applyFill="1" applyBorder="1" applyAlignment="1">
      <alignment horizontal="center" vertical="center"/>
    </xf>
    <xf numFmtId="164" fontId="35" fillId="0" borderId="4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35" fillId="0" borderId="4" xfId="0" applyNumberFormat="1" applyFont="1" applyFill="1" applyBorder="1" applyAlignment="1">
      <alignment horizontal="center"/>
    </xf>
    <xf numFmtId="164" fontId="0" fillId="0" borderId="0" xfId="0" applyNumberFormat="1" applyFont="1"/>
    <xf numFmtId="0" fontId="0" fillId="2" borderId="4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left"/>
    </xf>
    <xf numFmtId="164" fontId="10" fillId="0" borderId="4" xfId="0" applyNumberFormat="1" applyFont="1" applyFill="1" applyBorder="1" applyAlignment="1">
      <alignment horizontal="center"/>
    </xf>
    <xf numFmtId="0" fontId="0" fillId="0" borderId="0" xfId="0" applyFill="1"/>
    <xf numFmtId="164" fontId="19" fillId="0" borderId="4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9" fontId="14" fillId="0" borderId="3" xfId="0" applyNumberFormat="1" applyFont="1" applyBorder="1" applyAlignment="1">
      <alignment horizontal="center" vertical="center"/>
    </xf>
    <xf numFmtId="9" fontId="14" fillId="0" borderId="2" xfId="0" applyNumberFormat="1" applyFont="1" applyBorder="1" applyAlignment="1">
      <alignment horizontal="center" vertical="center"/>
    </xf>
    <xf numFmtId="0" fontId="41" fillId="0" borderId="0" xfId="0" applyFont="1"/>
    <xf numFmtId="0" fontId="27" fillId="0" borderId="0" xfId="0" applyFont="1"/>
    <xf numFmtId="0" fontId="24" fillId="0" borderId="0" xfId="0" applyFont="1"/>
    <xf numFmtId="0" fontId="0" fillId="0" borderId="0" xfId="0" applyBorder="1"/>
    <xf numFmtId="0" fontId="41" fillId="0" borderId="0" xfId="0" applyFont="1" applyAlignment="1"/>
    <xf numFmtId="0" fontId="42" fillId="0" borderId="0" xfId="0" applyFont="1" applyAlignment="1"/>
    <xf numFmtId="0" fontId="43" fillId="0" borderId="0" xfId="0" applyFont="1" applyAlignment="1"/>
    <xf numFmtId="0" fontId="0" fillId="0" borderId="0" xfId="0" applyFont="1" applyBorder="1"/>
    <xf numFmtId="0" fontId="25" fillId="3" borderId="4" xfId="0" applyFont="1" applyFill="1" applyBorder="1" applyAlignment="1">
      <alignment horizontal="center"/>
    </xf>
    <xf numFmtId="0" fontId="36" fillId="2" borderId="4" xfId="0" applyFont="1" applyFill="1" applyBorder="1" applyAlignment="1">
      <alignment vertical="center"/>
    </xf>
    <xf numFmtId="164" fontId="19" fillId="0" borderId="4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46" fillId="2" borderId="4" xfId="0" applyFont="1" applyFill="1" applyBorder="1" applyAlignment="1">
      <alignment vertical="center"/>
    </xf>
    <xf numFmtId="164" fontId="19" fillId="0" borderId="7" xfId="0" applyNumberFormat="1" applyFont="1" applyFill="1" applyBorder="1" applyAlignment="1">
      <alignment horizontal="center"/>
    </xf>
    <xf numFmtId="0" fontId="38" fillId="2" borderId="4" xfId="0" applyFont="1" applyFill="1" applyBorder="1" applyAlignment="1">
      <alignment horizontal="left" vertical="center"/>
    </xf>
    <xf numFmtId="49" fontId="38" fillId="3" borderId="4" xfId="0" applyNumberFormat="1" applyFont="1" applyFill="1" applyBorder="1" applyAlignment="1">
      <alignment horizontal="left" vertical="center"/>
    </xf>
    <xf numFmtId="1" fontId="25" fillId="3" borderId="4" xfId="0" applyNumberFormat="1" applyFont="1" applyFill="1" applyBorder="1" applyAlignment="1">
      <alignment horizontal="center"/>
    </xf>
    <xf numFmtId="0" fontId="47" fillId="2" borderId="4" xfId="0" applyFont="1" applyFill="1" applyBorder="1" applyAlignment="1">
      <alignment horizontal="left" vertical="center"/>
    </xf>
    <xf numFmtId="0" fontId="47" fillId="0" borderId="4" xfId="0" applyFont="1" applyBorder="1" applyAlignment="1">
      <alignment horizontal="left"/>
    </xf>
    <xf numFmtId="0" fontId="47" fillId="5" borderId="4" xfId="0" applyFont="1" applyFill="1" applyBorder="1" applyAlignment="1">
      <alignment horizontal="left"/>
    </xf>
    <xf numFmtId="164" fontId="19" fillId="0" borderId="4" xfId="0" applyNumberFormat="1" applyFont="1" applyFill="1" applyBorder="1" applyAlignment="1">
      <alignment horizontal="center"/>
    </xf>
    <xf numFmtId="0" fontId="39" fillId="0" borderId="0" xfId="0" applyFont="1" applyAlignment="1"/>
    <xf numFmtId="0" fontId="23" fillId="0" borderId="0" xfId="0" applyFont="1" applyAlignment="1"/>
    <xf numFmtId="164" fontId="10" fillId="0" borderId="0" xfId="0" applyNumberFormat="1" applyFont="1" applyBorder="1"/>
    <xf numFmtId="164" fontId="10" fillId="0" borderId="0" xfId="0" applyNumberFormat="1" applyFont="1" applyBorder="1" applyAlignment="1">
      <alignment horizontal="center"/>
    </xf>
    <xf numFmtId="164" fontId="0" fillId="0" borderId="0" xfId="0" applyNumberFormat="1" applyFont="1" applyBorder="1"/>
    <xf numFmtId="164" fontId="23" fillId="0" borderId="0" xfId="0" applyNumberFormat="1" applyFont="1" applyAlignment="1">
      <alignment horizontal="center"/>
    </xf>
    <xf numFmtId="0" fontId="48" fillId="0" borderId="0" xfId="0" applyFont="1"/>
    <xf numFmtId="0" fontId="29" fillId="0" borderId="0" xfId="1" applyFont="1" applyAlignment="1">
      <alignment horizontal="center"/>
    </xf>
    <xf numFmtId="49" fontId="30" fillId="3" borderId="4" xfId="1" applyNumberFormat="1" applyFont="1" applyFill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2" fontId="6" fillId="0" borderId="4" xfId="13" applyNumberFormat="1" applyFont="1" applyFill="1" applyBorder="1" applyAlignment="1">
      <alignment horizontal="center"/>
    </xf>
    <xf numFmtId="164" fontId="0" fillId="0" borderId="0" xfId="0" applyNumberFormat="1"/>
    <xf numFmtId="0" fontId="50" fillId="0" borderId="0" xfId="0" applyFont="1" applyAlignment="1">
      <alignment horizontal="left"/>
    </xf>
    <xf numFmtId="0" fontId="49" fillId="0" borderId="0" xfId="0" applyFont="1" applyFill="1"/>
    <xf numFmtId="0" fontId="51" fillId="0" borderId="0" xfId="0" applyFont="1"/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9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Alignment="1">
      <alignment vertical="center"/>
    </xf>
    <xf numFmtId="0" fontId="58" fillId="0" borderId="4" xfId="0" applyFont="1" applyBorder="1" applyAlignment="1">
      <alignment vertical="center"/>
    </xf>
    <xf numFmtId="0" fontId="58" fillId="0" borderId="1" xfId="0" applyFont="1" applyBorder="1" applyAlignment="1">
      <alignment vertical="center"/>
    </xf>
    <xf numFmtId="0" fontId="59" fillId="0" borderId="4" xfId="0" applyFont="1" applyBorder="1" applyAlignment="1">
      <alignment horizontal="center" vertical="center"/>
    </xf>
    <xf numFmtId="0" fontId="60" fillId="0" borderId="4" xfId="0" applyFont="1" applyBorder="1" applyAlignment="1">
      <alignment horizontal="center" vertical="center"/>
    </xf>
    <xf numFmtId="0" fontId="59" fillId="0" borderId="4" xfId="0" applyFont="1" applyFill="1" applyBorder="1" applyAlignment="1">
      <alignment horizontal="center" vertical="center"/>
    </xf>
    <xf numFmtId="0" fontId="61" fillId="0" borderId="4" xfId="0" applyFont="1" applyFill="1" applyBorder="1" applyAlignment="1">
      <alignment horizontal="center" vertical="center"/>
    </xf>
    <xf numFmtId="0" fontId="60" fillId="0" borderId="4" xfId="0" applyFont="1" applyFill="1" applyBorder="1" applyAlignment="1">
      <alignment horizontal="center" vertical="center"/>
    </xf>
    <xf numFmtId="0" fontId="62" fillId="0" borderId="4" xfId="0" applyFont="1" applyBorder="1" applyAlignment="1">
      <alignment horizontal="center" vertical="center"/>
    </xf>
    <xf numFmtId="0" fontId="60" fillId="0" borderId="4" xfId="0" applyFont="1" applyBorder="1" applyAlignment="1">
      <alignment horizontal="center"/>
    </xf>
    <xf numFmtId="164" fontId="64" fillId="3" borderId="1" xfId="0" applyNumberFormat="1" applyFont="1" applyFill="1" applyBorder="1" applyAlignment="1">
      <alignment horizontal="center" vertical="center"/>
    </xf>
    <xf numFmtId="164" fontId="65" fillId="0" borderId="4" xfId="0" applyNumberFormat="1" applyFont="1" applyBorder="1" applyAlignment="1">
      <alignment horizontal="center" vertical="center"/>
    </xf>
    <xf numFmtId="164" fontId="64" fillId="0" borderId="1" xfId="0" applyNumberFormat="1" applyFont="1" applyFill="1" applyBorder="1" applyAlignment="1">
      <alignment horizontal="center" vertical="center"/>
    </xf>
    <xf numFmtId="164" fontId="65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63" fillId="0" borderId="3" xfId="0" applyFont="1" applyFill="1" applyBorder="1" applyAlignment="1">
      <alignment vertical="center"/>
    </xf>
    <xf numFmtId="0" fontId="13" fillId="0" borderId="0" xfId="0" applyFont="1" applyFill="1"/>
    <xf numFmtId="0" fontId="66" fillId="2" borderId="4" xfId="0" applyFont="1" applyFill="1" applyBorder="1" applyAlignment="1">
      <alignment vertical="center"/>
    </xf>
    <xf numFmtId="0" fontId="22" fillId="0" borderId="4" xfId="0" applyFont="1" applyBorder="1"/>
    <xf numFmtId="0" fontId="67" fillId="2" borderId="4" xfId="0" applyFont="1" applyFill="1" applyBorder="1" applyAlignment="1">
      <alignment vertical="center"/>
    </xf>
    <xf numFmtId="0" fontId="66" fillId="2" borderId="4" xfId="0" applyFont="1" applyFill="1" applyBorder="1" applyAlignment="1">
      <alignment horizontal="left" vertical="center"/>
    </xf>
    <xf numFmtId="49" fontId="68" fillId="3" borderId="4" xfId="0" applyNumberFormat="1" applyFont="1" applyFill="1" applyBorder="1" applyAlignment="1">
      <alignment horizontal="left" vertical="center"/>
    </xf>
    <xf numFmtId="0" fontId="67" fillId="2" borderId="4" xfId="0" applyFont="1" applyFill="1" applyBorder="1" applyAlignment="1">
      <alignment horizontal="left" vertical="center"/>
    </xf>
    <xf numFmtId="0" fontId="22" fillId="2" borderId="4" xfId="0" applyFont="1" applyFill="1" applyBorder="1" applyAlignment="1">
      <alignment horizontal="left"/>
    </xf>
    <xf numFmtId="0" fontId="67" fillId="0" borderId="4" xfId="0" applyFont="1" applyBorder="1" applyAlignment="1">
      <alignment horizontal="left"/>
    </xf>
    <xf numFmtId="0" fontId="22" fillId="4" borderId="4" xfId="0" applyFont="1" applyFill="1" applyBorder="1" applyAlignment="1">
      <alignment horizontal="left"/>
    </xf>
    <xf numFmtId="0" fontId="67" fillId="4" borderId="4" xfId="0" applyFont="1" applyFill="1" applyBorder="1" applyAlignment="1">
      <alignment horizontal="left"/>
    </xf>
    <xf numFmtId="0" fontId="56" fillId="0" borderId="4" xfId="0" applyFont="1" applyBorder="1" applyAlignment="1">
      <alignment horizontal="center" vertical="center"/>
    </xf>
    <xf numFmtId="0" fontId="56" fillId="0" borderId="4" xfId="0" applyFont="1" applyFill="1" applyBorder="1" applyAlignment="1">
      <alignment horizontal="center" vertical="center"/>
    </xf>
    <xf numFmtId="0" fontId="69" fillId="0" borderId="4" xfId="0" applyFont="1" applyBorder="1" applyAlignment="1">
      <alignment horizontal="center" vertical="center"/>
    </xf>
    <xf numFmtId="0" fontId="58" fillId="0" borderId="1" xfId="0" applyFont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39" fillId="0" borderId="0" xfId="1" applyFont="1"/>
    <xf numFmtId="0" fontId="51" fillId="0" borderId="0" xfId="1" applyFont="1"/>
    <xf numFmtId="0" fontId="19" fillId="0" borderId="0" xfId="1" applyFont="1"/>
    <xf numFmtId="0" fontId="29" fillId="0" borderId="8" xfId="1" applyFont="1" applyBorder="1" applyAlignment="1"/>
    <xf numFmtId="0" fontId="48" fillId="0" borderId="0" xfId="13" applyFont="1" applyAlignment="1">
      <alignment vertical="center"/>
    </xf>
    <xf numFmtId="0" fontId="48" fillId="0" borderId="0" xfId="13" applyFont="1"/>
    <xf numFmtId="9" fontId="8" fillId="0" borderId="1" xfId="13" applyNumberFormat="1" applyFont="1" applyBorder="1" applyAlignment="1">
      <alignment horizontal="center" vertical="center"/>
    </xf>
    <xf numFmtId="0" fontId="29" fillId="0" borderId="4" xfId="13" applyFont="1" applyBorder="1" applyAlignment="1">
      <alignment horizontal="right" vertical="center"/>
    </xf>
    <xf numFmtId="0" fontId="58" fillId="0" borderId="1" xfId="13" applyFont="1" applyBorder="1" applyAlignment="1">
      <alignment horizontal="center" vertical="center"/>
    </xf>
    <xf numFmtId="0" fontId="58" fillId="0" borderId="3" xfId="13" applyFont="1" applyBorder="1" applyAlignment="1">
      <alignment horizontal="center" vertical="center"/>
    </xf>
    <xf numFmtId="0" fontId="73" fillId="0" borderId="4" xfId="13" applyFont="1" applyBorder="1"/>
    <xf numFmtId="0" fontId="74" fillId="0" borderId="4" xfId="13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35" fillId="0" borderId="4" xfId="13" applyFont="1" applyBorder="1" applyAlignment="1">
      <alignment horizontal="center" vertical="center"/>
    </xf>
    <xf numFmtId="0" fontId="35" fillId="0" borderId="4" xfId="13" applyFont="1" applyFill="1" applyBorder="1" applyAlignment="1">
      <alignment horizontal="right" vertical="center"/>
    </xf>
    <xf numFmtId="0" fontId="10" fillId="0" borderId="4" xfId="1" applyNumberFormat="1" applyFont="1" applyFill="1" applyBorder="1" applyAlignment="1" applyProtection="1">
      <alignment vertical="center"/>
    </xf>
    <xf numFmtId="164" fontId="48" fillId="0" borderId="4" xfId="13" applyNumberFormat="1" applyFont="1" applyFill="1" applyBorder="1" applyAlignment="1">
      <alignment horizontal="center" vertical="center"/>
    </xf>
    <xf numFmtId="164" fontId="4" fillId="0" borderId="4" xfId="13" applyNumberFormat="1" applyFont="1" applyFill="1" applyBorder="1" applyAlignment="1">
      <alignment horizontal="center" vertical="center"/>
    </xf>
    <xf numFmtId="164" fontId="6" fillId="0" borderId="4" xfId="13" applyNumberFormat="1" applyFont="1" applyFill="1" applyBorder="1" applyAlignment="1">
      <alignment horizontal="center" vertical="center"/>
    </xf>
    <xf numFmtId="0" fontId="6" fillId="0" borderId="4" xfId="13" applyFont="1" applyFill="1" applyBorder="1" applyAlignment="1">
      <alignment horizontal="center"/>
    </xf>
    <xf numFmtId="0" fontId="40" fillId="0" borderId="4" xfId="1" applyNumberFormat="1" applyFont="1" applyFill="1" applyBorder="1" applyAlignment="1" applyProtection="1">
      <alignment vertical="center"/>
    </xf>
    <xf numFmtId="0" fontId="33" fillId="0" borderId="4" xfId="1" applyNumberFormat="1" applyFont="1" applyFill="1" applyBorder="1" applyAlignment="1" applyProtection="1">
      <alignment vertical="center"/>
    </xf>
    <xf numFmtId="0" fontId="10" fillId="4" borderId="4" xfId="1" applyNumberFormat="1" applyFont="1" applyFill="1" applyBorder="1" applyAlignment="1" applyProtection="1">
      <alignment vertical="center"/>
    </xf>
    <xf numFmtId="0" fontId="4" fillId="0" borderId="9" xfId="1" applyNumberFormat="1" applyFont="1" applyFill="1" applyBorder="1" applyAlignment="1" applyProtection="1">
      <alignment vertical="center"/>
    </xf>
    <xf numFmtId="0" fontId="53" fillId="0" borderId="0" xfId="1" applyFont="1" applyAlignment="1">
      <alignment horizontal="center"/>
    </xf>
    <xf numFmtId="164" fontId="9" fillId="3" borderId="4" xfId="1" applyNumberFormat="1" applyFont="1" applyFill="1" applyBorder="1" applyAlignment="1">
      <alignment horizontal="center" vertical="center"/>
    </xf>
    <xf numFmtId="0" fontId="8" fillId="3" borderId="0" xfId="1" applyFont="1" applyFill="1" applyBorder="1" applyAlignment="1">
      <alignment horizontal="center"/>
    </xf>
    <xf numFmtId="0" fontId="17" fillId="2" borderId="0" xfId="1" applyFont="1" applyFill="1" applyBorder="1" applyAlignment="1">
      <alignment vertical="center"/>
    </xf>
    <xf numFmtId="0" fontId="16" fillId="0" borderId="0" xfId="1" applyFont="1" applyBorder="1"/>
    <xf numFmtId="164" fontId="9" fillId="0" borderId="0" xfId="1" applyNumberFormat="1" applyBorder="1" applyAlignment="1">
      <alignment horizontal="center"/>
    </xf>
    <xf numFmtId="164" fontId="9" fillId="0" borderId="4" xfId="1" applyNumberFormat="1" applyFont="1" applyBorder="1" applyAlignment="1">
      <alignment horizontal="center"/>
    </xf>
    <xf numFmtId="0" fontId="26" fillId="0" borderId="0" xfId="1" applyFont="1" applyAlignment="1"/>
    <xf numFmtId="0" fontId="29" fillId="0" borderId="0" xfId="1" applyFont="1" applyAlignment="1"/>
    <xf numFmtId="0" fontId="54" fillId="0" borderId="0" xfId="1" applyFont="1" applyAlignment="1"/>
    <xf numFmtId="0" fontId="16" fillId="0" borderId="4" xfId="1" applyFont="1" applyBorder="1" applyAlignment="1">
      <alignment horizontal="left"/>
    </xf>
    <xf numFmtId="164" fontId="19" fillId="7" borderId="4" xfId="1" applyNumberFormat="1" applyFont="1" applyFill="1" applyBorder="1"/>
    <xf numFmtId="0" fontId="35" fillId="0" borderId="0" xfId="1" applyFont="1" applyAlignment="1"/>
    <xf numFmtId="164" fontId="4" fillId="0" borderId="4" xfId="14" applyNumberFormat="1" applyFont="1" applyFill="1" applyBorder="1" applyAlignment="1">
      <alignment horizontal="center" vertical="center"/>
    </xf>
    <xf numFmtId="2" fontId="28" fillId="0" borderId="4" xfId="1" applyNumberFormat="1" applyFont="1" applyBorder="1" applyAlignment="1">
      <alignment horizontal="center"/>
    </xf>
    <xf numFmtId="2" fontId="28" fillId="0" borderId="7" xfId="1" applyNumberFormat="1" applyFont="1" applyFill="1" applyBorder="1" applyAlignment="1">
      <alignment horizontal="center"/>
    </xf>
    <xf numFmtId="0" fontId="39" fillId="0" borderId="0" xfId="1" applyFont="1" applyAlignment="1"/>
    <xf numFmtId="0" fontId="23" fillId="0" borderId="0" xfId="1" applyFont="1" applyAlignment="1"/>
    <xf numFmtId="0" fontId="48" fillId="0" borderId="0" xfId="14" applyFont="1" applyAlignment="1">
      <alignment vertical="center"/>
    </xf>
    <xf numFmtId="0" fontId="48" fillId="0" borderId="0" xfId="14" applyFont="1"/>
    <xf numFmtId="9" fontId="8" fillId="0" borderId="1" xfId="14" applyNumberFormat="1" applyFont="1" applyBorder="1" applyAlignment="1">
      <alignment horizontal="center" vertical="center"/>
    </xf>
    <xf numFmtId="0" fontId="29" fillId="0" borderId="4" xfId="14" applyFont="1" applyBorder="1" applyAlignment="1">
      <alignment horizontal="right" vertical="center"/>
    </xf>
    <xf numFmtId="0" fontId="73" fillId="0" borderId="4" xfId="14" applyFont="1" applyBorder="1"/>
    <xf numFmtId="0" fontId="74" fillId="0" borderId="4" xfId="14" applyFont="1" applyBorder="1" applyAlignment="1">
      <alignment horizontal="center" vertical="center"/>
    </xf>
    <xf numFmtId="0" fontId="35" fillId="0" borderId="4" xfId="14" applyFont="1" applyBorder="1" applyAlignment="1">
      <alignment horizontal="center" vertical="center"/>
    </xf>
    <xf numFmtId="0" fontId="35" fillId="0" borderId="4" xfId="14" applyFont="1" applyFill="1" applyBorder="1" applyAlignment="1">
      <alignment horizontal="right" vertical="center"/>
    </xf>
    <xf numFmtId="0" fontId="65" fillId="0" borderId="4" xfId="1" applyNumberFormat="1" applyFont="1" applyFill="1" applyBorder="1" applyAlignment="1" applyProtection="1">
      <alignment vertical="center"/>
    </xf>
    <xf numFmtId="164" fontId="10" fillId="0" borderId="4" xfId="14" applyNumberFormat="1" applyFont="1" applyFill="1" applyBorder="1" applyAlignment="1">
      <alignment horizontal="center" vertical="center"/>
    </xf>
    <xf numFmtId="164" fontId="19" fillId="0" borderId="4" xfId="1" applyNumberFormat="1" applyFont="1" applyBorder="1" applyAlignment="1">
      <alignment horizontal="center"/>
    </xf>
    <xf numFmtId="2" fontId="6" fillId="0" borderId="4" xfId="14" applyNumberFormat="1" applyFont="1" applyFill="1" applyBorder="1" applyAlignment="1">
      <alignment horizontal="center"/>
    </xf>
    <xf numFmtId="0" fontId="32" fillId="0" borderId="4" xfId="1" applyNumberFormat="1" applyFont="1" applyFill="1" applyBorder="1" applyAlignment="1" applyProtection="1">
      <alignment vertical="center"/>
    </xf>
    <xf numFmtId="0" fontId="64" fillId="0" borderId="4" xfId="1" applyNumberFormat="1" applyFont="1" applyFill="1" applyBorder="1" applyAlignment="1" applyProtection="1">
      <alignment vertical="center"/>
    </xf>
    <xf numFmtId="0" fontId="33" fillId="4" borderId="4" xfId="1" applyNumberFormat="1" applyFont="1" applyFill="1" applyBorder="1" applyAlignment="1" applyProtection="1">
      <alignment vertical="center"/>
    </xf>
    <xf numFmtId="0" fontId="65" fillId="4" borderId="4" xfId="1" applyNumberFormat="1" applyFont="1" applyFill="1" applyBorder="1" applyAlignment="1" applyProtection="1">
      <alignment vertical="center"/>
    </xf>
    <xf numFmtId="0" fontId="9" fillId="0" borderId="0" xfId="1" applyAlignment="1">
      <alignment vertical="center"/>
    </xf>
    <xf numFmtId="0" fontId="28" fillId="0" borderId="0" xfId="1" applyFont="1" applyAlignment="1">
      <alignment vertical="center"/>
    </xf>
    <xf numFmtId="0" fontId="58" fillId="0" borderId="1" xfId="14" applyFont="1" applyBorder="1" applyAlignment="1">
      <alignment horizontal="center" vertical="center"/>
    </xf>
    <xf numFmtId="0" fontId="58" fillId="0" borderId="3" xfId="14" applyFont="1" applyBorder="1" applyAlignment="1">
      <alignment horizontal="center" vertical="center"/>
    </xf>
    <xf numFmtId="0" fontId="35" fillId="0" borderId="4" xfId="14" applyFont="1" applyFill="1" applyBorder="1" applyAlignment="1">
      <alignment horizontal="center" vertical="center"/>
    </xf>
    <xf numFmtId="164" fontId="48" fillId="0" borderId="4" xfId="14" applyNumberFormat="1" applyFont="1" applyFill="1" applyBorder="1" applyAlignment="1">
      <alignment horizontal="center" vertical="center"/>
    </xf>
    <xf numFmtId="0" fontId="6" fillId="0" borderId="4" xfId="14" applyFont="1" applyFill="1" applyBorder="1" applyAlignment="1">
      <alignment horizontal="center"/>
    </xf>
    <xf numFmtId="0" fontId="7" fillId="0" borderId="4" xfId="14" applyFont="1" applyFill="1" applyBorder="1" applyAlignment="1">
      <alignment horizontal="center"/>
    </xf>
    <xf numFmtId="0" fontId="40" fillId="4" borderId="4" xfId="1" applyNumberFormat="1" applyFont="1" applyFill="1" applyBorder="1" applyAlignment="1" applyProtection="1">
      <alignment vertical="center"/>
    </xf>
    <xf numFmtId="0" fontId="40" fillId="0" borderId="0" xfId="1" applyNumberFormat="1" applyFont="1" applyFill="1" applyBorder="1" applyAlignment="1" applyProtection="1">
      <alignment vertical="center"/>
    </xf>
    <xf numFmtId="0" fontId="9" fillId="0" borderId="0" xfId="1" applyAlignment="1">
      <alignment horizontal="center"/>
    </xf>
    <xf numFmtId="0" fontId="9" fillId="0" borderId="0" xfId="1" applyFill="1"/>
    <xf numFmtId="0" fontId="29" fillId="0" borderId="8" xfId="1" applyFont="1" applyBorder="1" applyAlignment="1">
      <alignment horizontal="center"/>
    </xf>
    <xf numFmtId="0" fontId="3" fillId="0" borderId="4" xfId="1" applyFont="1" applyFill="1" applyBorder="1" applyAlignment="1">
      <alignment horizontal="center" vertical="center" wrapText="1"/>
    </xf>
    <xf numFmtId="0" fontId="23" fillId="3" borderId="4" xfId="1" applyFont="1" applyFill="1" applyBorder="1" applyAlignment="1">
      <alignment horizontal="center"/>
    </xf>
    <xf numFmtId="2" fontId="19" fillId="0" borderId="4" xfId="1" applyNumberFormat="1" applyFont="1" applyBorder="1" applyAlignment="1">
      <alignment horizontal="center"/>
    </xf>
    <xf numFmtId="164" fontId="19" fillId="0" borderId="4" xfId="1" applyNumberFormat="1" applyFont="1" applyFill="1" applyBorder="1" applyAlignment="1">
      <alignment horizontal="center"/>
    </xf>
    <xf numFmtId="1" fontId="23" fillId="3" borderId="4" xfId="1" applyNumberFormat="1" applyFont="1" applyFill="1" applyBorder="1" applyAlignment="1">
      <alignment horizontal="center"/>
    </xf>
    <xf numFmtId="0" fontId="23" fillId="0" borderId="4" xfId="1" applyFont="1" applyFill="1" applyBorder="1" applyAlignment="1">
      <alignment horizontal="center"/>
    </xf>
    <xf numFmtId="0" fontId="76" fillId="0" borderId="9" xfId="1" applyNumberFormat="1" applyFont="1" applyFill="1" applyBorder="1" applyAlignment="1" applyProtection="1">
      <alignment vertical="center"/>
    </xf>
    <xf numFmtId="0" fontId="77" fillId="0" borderId="0" xfId="1" applyFont="1"/>
    <xf numFmtId="0" fontId="78" fillId="0" borderId="0" xfId="1" applyFont="1"/>
    <xf numFmtId="0" fontId="77" fillId="0" borderId="0" xfId="1" applyFont="1" applyAlignment="1">
      <alignment horizontal="center"/>
    </xf>
    <xf numFmtId="0" fontId="77" fillId="0" borderId="0" xfId="1" applyFont="1" applyAlignment="1">
      <alignment horizontal="right"/>
    </xf>
    <xf numFmtId="0" fontId="77" fillId="0" borderId="0" xfId="1" applyFont="1" applyFill="1"/>
    <xf numFmtId="164" fontId="65" fillId="0" borderId="0" xfId="0" applyNumberFormat="1" applyFont="1" applyFill="1" applyBorder="1" applyAlignment="1">
      <alignment horizontal="center"/>
    </xf>
    <xf numFmtId="0" fontId="58" fillId="0" borderId="4" xfId="0" applyFont="1" applyFill="1" applyBorder="1" applyAlignment="1">
      <alignment vertical="center"/>
    </xf>
    <xf numFmtId="0" fontId="58" fillId="0" borderId="1" xfId="0" applyFont="1" applyFill="1" applyBorder="1" applyAlignment="1">
      <alignment vertical="center"/>
    </xf>
    <xf numFmtId="0" fontId="66" fillId="0" borderId="4" xfId="0" applyFont="1" applyFill="1" applyBorder="1" applyAlignment="1">
      <alignment vertical="center"/>
    </xf>
    <xf numFmtId="0" fontId="22" fillId="0" borderId="4" xfId="0" applyFont="1" applyFill="1" applyBorder="1"/>
    <xf numFmtId="0" fontId="67" fillId="0" borderId="4" xfId="0" applyFont="1" applyFill="1" applyBorder="1" applyAlignment="1">
      <alignment vertical="center"/>
    </xf>
    <xf numFmtId="0" fontId="66" fillId="0" borderId="4" xfId="0" applyFont="1" applyFill="1" applyBorder="1" applyAlignment="1">
      <alignment horizontal="left" vertical="center"/>
    </xf>
    <xf numFmtId="49" fontId="68" fillId="0" borderId="4" xfId="0" applyNumberFormat="1" applyFont="1" applyFill="1" applyBorder="1" applyAlignment="1">
      <alignment horizontal="left" vertical="center"/>
    </xf>
    <xf numFmtId="0" fontId="67" fillId="0" borderId="4" xfId="0" applyFont="1" applyFill="1" applyBorder="1" applyAlignment="1">
      <alignment horizontal="left" vertical="center"/>
    </xf>
    <xf numFmtId="0" fontId="22" fillId="0" borderId="4" xfId="0" applyFont="1" applyFill="1" applyBorder="1" applyAlignment="1">
      <alignment horizontal="left"/>
    </xf>
    <xf numFmtId="0" fontId="67" fillId="0" borderId="4" xfId="0" applyFont="1" applyFill="1" applyBorder="1" applyAlignment="1">
      <alignment horizontal="left"/>
    </xf>
    <xf numFmtId="164" fontId="79" fillId="0" borderId="4" xfId="0" applyNumberFormat="1" applyFont="1" applyBorder="1" applyAlignment="1">
      <alignment horizontal="center"/>
    </xf>
    <xf numFmtId="164" fontId="65" fillId="0" borderId="4" xfId="0" applyNumberFormat="1" applyFont="1" applyFill="1" applyBorder="1" applyAlignment="1">
      <alignment horizontal="center" vertical="center"/>
    </xf>
    <xf numFmtId="0" fontId="80" fillId="0" borderId="4" xfId="0" applyFont="1" applyBorder="1" applyAlignment="1">
      <alignment horizontal="center"/>
    </xf>
    <xf numFmtId="0" fontId="81" fillId="0" borderId="3" xfId="0" applyFont="1" applyFill="1" applyBorder="1" applyAlignment="1">
      <alignment vertical="center"/>
    </xf>
    <xf numFmtId="0" fontId="82" fillId="0" borderId="4" xfId="0" applyFont="1" applyBorder="1" applyAlignment="1">
      <alignment horizontal="left"/>
    </xf>
    <xf numFmtId="0" fontId="83" fillId="0" borderId="0" xfId="0" applyFont="1"/>
    <xf numFmtId="0" fontId="84" fillId="0" borderId="0" xfId="0" applyFont="1" applyFill="1"/>
    <xf numFmtId="0" fontId="83" fillId="0" borderId="0" xfId="0" applyFont="1" applyAlignment="1">
      <alignment horizontal="center"/>
    </xf>
    <xf numFmtId="0" fontId="22" fillId="5" borderId="4" xfId="0" applyFont="1" applyFill="1" applyBorder="1" applyAlignment="1">
      <alignment horizontal="center" vertical="center"/>
    </xf>
    <xf numFmtId="0" fontId="22" fillId="5" borderId="4" xfId="0" applyFont="1" applyFill="1" applyBorder="1" applyAlignment="1">
      <alignment horizontal="left"/>
    </xf>
    <xf numFmtId="0" fontId="0" fillId="0" borderId="4" xfId="0" applyBorder="1"/>
    <xf numFmtId="0" fontId="85" fillId="0" borderId="4" xfId="0" applyFont="1" applyFill="1" applyBorder="1" applyAlignment="1">
      <alignment horizontal="center" vertical="center"/>
    </xf>
    <xf numFmtId="0" fontId="86" fillId="0" borderId="4" xfId="0" applyFont="1" applyFill="1" applyBorder="1"/>
    <xf numFmtId="164" fontId="7" fillId="0" borderId="4" xfId="0" applyNumberFormat="1" applyFont="1" applyFill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0" fillId="0" borderId="0" xfId="0" applyFont="1" applyAlignment="1">
      <alignment vertical="center"/>
    </xf>
    <xf numFmtId="14" fontId="4" fillId="0" borderId="0" xfId="0" applyNumberFormat="1" applyFont="1" applyAlignment="1">
      <alignment horizontal="center" vertical="center"/>
    </xf>
    <xf numFmtId="0" fontId="55" fillId="0" borderId="4" xfId="0" applyFont="1" applyBorder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/>
    </xf>
    <xf numFmtId="9" fontId="8" fillId="0" borderId="2" xfId="0" applyNumberFormat="1" applyFont="1" applyBorder="1" applyAlignment="1">
      <alignment horizontal="center" vertical="center"/>
    </xf>
    <xf numFmtId="9" fontId="8" fillId="0" borderId="3" xfId="0" applyNumberFormat="1" applyFont="1" applyBorder="1" applyAlignment="1">
      <alignment horizontal="center" vertical="center"/>
    </xf>
    <xf numFmtId="9" fontId="8" fillId="0" borderId="1" xfId="0" applyNumberFormat="1" applyFont="1" applyFill="1" applyBorder="1" applyAlignment="1">
      <alignment horizontal="center" vertical="center"/>
    </xf>
    <xf numFmtId="9" fontId="8" fillId="0" borderId="2" xfId="0" applyNumberFormat="1" applyFont="1" applyFill="1" applyBorder="1" applyAlignment="1">
      <alignment horizontal="center" vertical="center"/>
    </xf>
    <xf numFmtId="9" fontId="8" fillId="0" borderId="3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5" fillId="0" borderId="1" xfId="0" applyFont="1" applyBorder="1" applyAlignment="1">
      <alignment horizontal="center" vertical="center"/>
    </xf>
    <xf numFmtId="0" fontId="55" fillId="0" borderId="2" xfId="0" applyFont="1" applyBorder="1" applyAlignment="1">
      <alignment horizontal="center" vertical="center"/>
    </xf>
    <xf numFmtId="0" fontId="0" fillId="0" borderId="2" xfId="0" applyBorder="1"/>
    <xf numFmtId="0" fontId="7" fillId="0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/>
    </xf>
    <xf numFmtId="9" fontId="7" fillId="0" borderId="2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3" xfId="0" applyBorder="1"/>
    <xf numFmtId="0" fontId="0" fillId="6" borderId="3" xfId="0" applyFill="1" applyBorder="1"/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7" fillId="0" borderId="1" xfId="0" applyFont="1" applyBorder="1" applyAlignment="1">
      <alignment horizontal="center" vertical="center"/>
    </xf>
    <xf numFmtId="0" fontId="57" fillId="0" borderId="3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/>
    </xf>
    <xf numFmtId="0" fontId="56" fillId="0" borderId="2" xfId="0" applyFont="1" applyBorder="1" applyAlignment="1">
      <alignment horizontal="center" vertical="center"/>
    </xf>
    <xf numFmtId="0" fontId="56" fillId="0" borderId="3" xfId="0" applyFont="1" applyBorder="1" applyAlignment="1">
      <alignment horizontal="center" vertical="center"/>
    </xf>
    <xf numFmtId="9" fontId="7" fillId="0" borderId="1" xfId="0" applyNumberFormat="1" applyFont="1" applyFill="1" applyBorder="1" applyAlignment="1">
      <alignment horizontal="center" vertical="center"/>
    </xf>
    <xf numFmtId="9" fontId="7" fillId="0" borderId="2" xfId="0" applyNumberFormat="1" applyFont="1" applyFill="1" applyBorder="1" applyAlignment="1">
      <alignment horizontal="center" vertical="center"/>
    </xf>
    <xf numFmtId="0" fontId="57" fillId="0" borderId="1" xfId="0" applyFont="1" applyFill="1" applyBorder="1" applyAlignment="1">
      <alignment horizontal="center" vertical="center"/>
    </xf>
    <xf numFmtId="0" fontId="57" fillId="0" borderId="3" xfId="0" applyFont="1" applyFill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3" fillId="0" borderId="0" xfId="0" applyFont="1" applyAlignment="1">
      <alignment horizontal="center"/>
    </xf>
    <xf numFmtId="0" fontId="19" fillId="0" borderId="1" xfId="14" applyFont="1" applyBorder="1" applyAlignment="1">
      <alignment horizontal="center" vertical="center" wrapText="1"/>
    </xf>
    <xf numFmtId="0" fontId="19" fillId="0" borderId="2" xfId="14" applyFont="1" applyBorder="1" applyAlignment="1">
      <alignment horizontal="center" vertical="center" wrapText="1"/>
    </xf>
    <xf numFmtId="0" fontId="19" fillId="0" borderId="3" xfId="14" applyFont="1" applyBorder="1" applyAlignment="1">
      <alignment horizontal="center" vertical="center" wrapText="1"/>
    </xf>
    <xf numFmtId="0" fontId="35" fillId="0" borderId="1" xfId="14" applyFont="1" applyBorder="1" applyAlignment="1">
      <alignment horizontal="center" vertical="center" wrapText="1"/>
    </xf>
    <xf numFmtId="0" fontId="35" fillId="0" borderId="2" xfId="14" applyFont="1" applyBorder="1" applyAlignment="1">
      <alignment horizontal="center" vertical="center" wrapText="1"/>
    </xf>
    <xf numFmtId="0" fontId="35" fillId="0" borderId="3" xfId="14" applyFont="1" applyBorder="1" applyAlignment="1">
      <alignment horizontal="center" vertical="center" wrapText="1"/>
    </xf>
    <xf numFmtId="0" fontId="19" fillId="0" borderId="1" xfId="14" applyFont="1" applyFill="1" applyBorder="1" applyAlignment="1">
      <alignment horizontal="center" vertical="center" wrapText="1"/>
    </xf>
    <xf numFmtId="0" fontId="19" fillId="0" borderId="2" xfId="14" applyFont="1" applyFill="1" applyBorder="1" applyAlignment="1">
      <alignment horizontal="center" vertical="center" wrapText="1"/>
    </xf>
    <xf numFmtId="0" fontId="19" fillId="0" borderId="3" xfId="14" applyFont="1" applyFill="1" applyBorder="1" applyAlignment="1">
      <alignment horizontal="center" vertical="center" wrapText="1"/>
    </xf>
    <xf numFmtId="14" fontId="9" fillId="0" borderId="0" xfId="1" applyNumberFormat="1" applyAlignment="1">
      <alignment horizontal="center"/>
    </xf>
    <xf numFmtId="0" fontId="53" fillId="0" borderId="4" xfId="14" applyFont="1" applyBorder="1" applyAlignment="1">
      <alignment horizontal="center" vertical="center"/>
    </xf>
    <xf numFmtId="0" fontId="58" fillId="0" borderId="1" xfId="14" applyFont="1" applyBorder="1" applyAlignment="1">
      <alignment horizontal="center" vertical="center"/>
    </xf>
    <xf numFmtId="0" fontId="58" fillId="0" borderId="3" xfId="14" applyFont="1" applyBorder="1" applyAlignment="1">
      <alignment horizontal="center" vertical="center"/>
    </xf>
    <xf numFmtId="9" fontId="8" fillId="0" borderId="1" xfId="14" applyNumberFormat="1" applyFont="1" applyBorder="1" applyAlignment="1">
      <alignment horizontal="center" vertical="center"/>
    </xf>
    <xf numFmtId="9" fontId="8" fillId="0" borderId="2" xfId="14" applyNumberFormat="1" applyFont="1" applyBorder="1" applyAlignment="1">
      <alignment horizontal="center" vertical="center"/>
    </xf>
    <xf numFmtId="9" fontId="8" fillId="0" borderId="3" xfId="14" applyNumberFormat="1" applyFont="1" applyBorder="1" applyAlignment="1">
      <alignment horizontal="center" vertical="center"/>
    </xf>
    <xf numFmtId="0" fontId="9" fillId="0" borderId="0" xfId="1" applyAlignment="1">
      <alignment horizontal="center"/>
    </xf>
    <xf numFmtId="0" fontId="39" fillId="0" borderId="5" xfId="14" applyFont="1" applyFill="1" applyBorder="1" applyAlignment="1">
      <alignment horizontal="center" vertical="center"/>
    </xf>
    <xf numFmtId="0" fontId="39" fillId="0" borderId="6" xfId="14" applyFont="1" applyFill="1" applyBorder="1" applyAlignment="1">
      <alignment horizontal="center" vertical="center"/>
    </xf>
    <xf numFmtId="0" fontId="51" fillId="0" borderId="5" xfId="14" applyFont="1" applyBorder="1" applyAlignment="1">
      <alignment horizontal="center"/>
    </xf>
    <xf numFmtId="0" fontId="51" fillId="0" borderId="6" xfId="14" applyFont="1" applyBorder="1" applyAlignment="1">
      <alignment horizontal="center"/>
    </xf>
    <xf numFmtId="0" fontId="30" fillId="0" borderId="5" xfId="14" applyFont="1" applyBorder="1" applyAlignment="1">
      <alignment horizontal="center" vertical="center"/>
    </xf>
    <xf numFmtId="0" fontId="30" fillId="0" borderId="6" xfId="14" applyFont="1" applyBorder="1" applyAlignment="1">
      <alignment horizontal="center" vertical="center"/>
    </xf>
    <xf numFmtId="0" fontId="39" fillId="0" borderId="1" xfId="14" applyFont="1" applyBorder="1" applyAlignment="1">
      <alignment horizontal="center" vertical="center" wrapText="1"/>
    </xf>
    <xf numFmtId="0" fontId="39" fillId="0" borderId="2" xfId="14" applyFont="1" applyBorder="1" applyAlignment="1">
      <alignment horizontal="center" vertical="center" wrapText="1"/>
    </xf>
    <xf numFmtId="0" fontId="39" fillId="0" borderId="3" xfId="14" applyFont="1" applyBorder="1" applyAlignment="1">
      <alignment horizontal="center" vertical="center" wrapText="1"/>
    </xf>
    <xf numFmtId="0" fontId="75" fillId="0" borderId="1" xfId="14" applyFont="1" applyFill="1" applyBorder="1" applyAlignment="1">
      <alignment horizontal="center" vertical="center" wrapText="1"/>
    </xf>
    <xf numFmtId="0" fontId="75" fillId="0" borderId="2" xfId="14" applyFont="1" applyFill="1" applyBorder="1" applyAlignment="1">
      <alignment horizontal="center" vertical="center" wrapText="1"/>
    </xf>
    <xf numFmtId="0" fontId="75" fillId="0" borderId="3" xfId="14" applyFont="1" applyFill="1" applyBorder="1" applyAlignment="1">
      <alignment horizontal="center" vertical="center" wrapText="1"/>
    </xf>
    <xf numFmtId="0" fontId="39" fillId="0" borderId="5" xfId="14" applyFont="1" applyBorder="1" applyAlignment="1">
      <alignment horizontal="center" vertical="center"/>
    </xf>
    <xf numFmtId="0" fontId="39" fillId="0" borderId="6" xfId="14" applyFont="1" applyBorder="1" applyAlignment="1">
      <alignment horizontal="center" vertical="center"/>
    </xf>
    <xf numFmtId="0" fontId="35" fillId="0" borderId="5" xfId="14" applyFont="1" applyBorder="1" applyAlignment="1">
      <alignment horizontal="center" vertical="center"/>
    </xf>
    <xf numFmtId="0" fontId="35" fillId="0" borderId="6" xfId="14" applyFont="1" applyBorder="1" applyAlignment="1">
      <alignment horizontal="center" vertical="center"/>
    </xf>
    <xf numFmtId="0" fontId="35" fillId="0" borderId="5" xfId="14" applyFont="1" applyFill="1" applyBorder="1" applyAlignment="1">
      <alignment horizontal="center" vertical="center"/>
    </xf>
    <xf numFmtId="0" fontId="35" fillId="0" borderId="6" xfId="14" applyFont="1" applyFill="1" applyBorder="1" applyAlignment="1">
      <alignment horizontal="center" vertical="center"/>
    </xf>
    <xf numFmtId="0" fontId="73" fillId="0" borderId="5" xfId="14" applyFont="1" applyBorder="1" applyAlignment="1">
      <alignment horizontal="center"/>
    </xf>
    <xf numFmtId="0" fontId="73" fillId="0" borderId="6" xfId="14" applyFont="1" applyBorder="1" applyAlignment="1">
      <alignment horizontal="center"/>
    </xf>
    <xf numFmtId="0" fontId="74" fillId="0" borderId="5" xfId="14" applyFont="1" applyBorder="1" applyAlignment="1">
      <alignment horizontal="center" vertical="center"/>
    </xf>
    <xf numFmtId="0" fontId="74" fillId="0" borderId="6" xfId="14" applyFont="1" applyBorder="1" applyAlignment="1">
      <alignment horizontal="center" vertical="center"/>
    </xf>
    <xf numFmtId="0" fontId="35" fillId="0" borderId="1" xfId="14" applyFont="1" applyBorder="1" applyAlignment="1">
      <alignment horizontal="center" vertical="center"/>
    </xf>
    <xf numFmtId="0" fontId="35" fillId="0" borderId="2" xfId="14" applyFont="1" applyBorder="1" applyAlignment="1">
      <alignment horizontal="center" vertical="center"/>
    </xf>
    <xf numFmtId="0" fontId="35" fillId="0" borderId="3" xfId="14" applyFont="1" applyBorder="1" applyAlignment="1">
      <alignment horizontal="center" vertical="center"/>
    </xf>
    <xf numFmtId="0" fontId="73" fillId="0" borderId="4" xfId="14" applyFont="1" applyBorder="1" applyAlignment="1">
      <alignment horizontal="center" vertical="center"/>
    </xf>
    <xf numFmtId="0" fontId="74" fillId="0" borderId="4" xfId="14" applyFont="1" applyBorder="1" applyAlignment="1">
      <alignment horizontal="center" vertical="center"/>
    </xf>
    <xf numFmtId="0" fontId="74" fillId="0" borderId="10" xfId="14" applyFont="1" applyBorder="1" applyAlignment="1">
      <alignment horizontal="center" vertical="center"/>
    </xf>
    <xf numFmtId="0" fontId="74" fillId="0" borderId="11" xfId="14" applyFont="1" applyBorder="1" applyAlignment="1">
      <alignment horizontal="center" vertical="center"/>
    </xf>
    <xf numFmtId="0" fontId="19" fillId="0" borderId="1" xfId="13" applyFont="1" applyBorder="1" applyAlignment="1">
      <alignment horizontal="center" vertical="center" wrapText="1"/>
    </xf>
    <xf numFmtId="0" fontId="19" fillId="0" borderId="2" xfId="13" applyFont="1" applyBorder="1" applyAlignment="1">
      <alignment horizontal="center" vertical="center" wrapText="1"/>
    </xf>
    <xf numFmtId="0" fontId="19" fillId="0" borderId="3" xfId="13" applyFont="1" applyBorder="1" applyAlignment="1">
      <alignment horizontal="center" vertical="center" wrapText="1"/>
    </xf>
    <xf numFmtId="0" fontId="35" fillId="0" borderId="1" xfId="13" applyFont="1" applyBorder="1" applyAlignment="1">
      <alignment horizontal="center" vertical="center" wrapText="1"/>
    </xf>
    <xf numFmtId="0" fontId="35" fillId="0" borderId="2" xfId="13" applyFont="1" applyBorder="1" applyAlignment="1">
      <alignment horizontal="center" vertical="center" wrapText="1"/>
    </xf>
    <xf numFmtId="0" fontId="35" fillId="0" borderId="3" xfId="13" applyFont="1" applyBorder="1" applyAlignment="1">
      <alignment horizontal="center" vertical="center" wrapText="1"/>
    </xf>
    <xf numFmtId="0" fontId="19" fillId="0" borderId="1" xfId="13" applyFont="1" applyFill="1" applyBorder="1" applyAlignment="1">
      <alignment horizontal="center" vertical="center" wrapText="1"/>
    </xf>
    <xf numFmtId="0" fontId="19" fillId="0" borderId="2" xfId="13" applyFont="1" applyFill="1" applyBorder="1" applyAlignment="1">
      <alignment horizontal="center" vertical="center" wrapText="1"/>
    </xf>
    <xf numFmtId="0" fontId="19" fillId="0" borderId="3" xfId="13" applyFont="1" applyFill="1" applyBorder="1" applyAlignment="1">
      <alignment horizontal="center" vertical="center" wrapText="1"/>
    </xf>
    <xf numFmtId="0" fontId="53" fillId="0" borderId="4" xfId="13" applyFont="1" applyBorder="1" applyAlignment="1">
      <alignment horizontal="center" vertical="center"/>
    </xf>
    <xf numFmtId="0" fontId="58" fillId="0" borderId="1" xfId="13" applyFont="1" applyBorder="1" applyAlignment="1">
      <alignment horizontal="center" vertical="center"/>
    </xf>
    <xf numFmtId="0" fontId="58" fillId="0" borderId="3" xfId="13" applyFont="1" applyBorder="1" applyAlignment="1">
      <alignment horizontal="center" vertical="center"/>
    </xf>
    <xf numFmtId="9" fontId="8" fillId="0" borderId="1" xfId="13" applyNumberFormat="1" applyFont="1" applyBorder="1" applyAlignment="1">
      <alignment horizontal="center" vertical="center"/>
    </xf>
    <xf numFmtId="9" fontId="8" fillId="0" borderId="2" xfId="13" applyNumberFormat="1" applyFont="1" applyBorder="1" applyAlignment="1">
      <alignment horizontal="center" vertical="center"/>
    </xf>
    <xf numFmtId="9" fontId="8" fillId="0" borderId="3" xfId="13" applyNumberFormat="1" applyFont="1" applyBorder="1" applyAlignment="1">
      <alignment horizontal="center" vertical="center"/>
    </xf>
    <xf numFmtId="0" fontId="29" fillId="0" borderId="0" xfId="1" applyFont="1" applyAlignment="1">
      <alignment horizontal="center"/>
    </xf>
    <xf numFmtId="49" fontId="30" fillId="3" borderId="4" xfId="1" applyNumberFormat="1" applyFont="1" applyFill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14" fontId="4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 wrapText="1"/>
    </xf>
    <xf numFmtId="9" fontId="14" fillId="0" borderId="4" xfId="0" applyNumberFormat="1" applyFont="1" applyBorder="1" applyAlignment="1">
      <alignment horizontal="center" vertical="center"/>
    </xf>
    <xf numFmtId="9" fontId="14" fillId="0" borderId="1" xfId="0" applyNumberFormat="1" applyFont="1" applyBorder="1" applyAlignment="1">
      <alignment horizontal="center" vertical="center"/>
    </xf>
    <xf numFmtId="9" fontId="14" fillId="0" borderId="2" xfId="0" applyNumberFormat="1" applyFont="1" applyBorder="1" applyAlignment="1">
      <alignment horizontal="center" vertical="center"/>
    </xf>
    <xf numFmtId="9" fontId="14" fillId="0" borderId="3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0" fillId="0" borderId="4" xfId="0" applyBorder="1"/>
    <xf numFmtId="0" fontId="24" fillId="0" borderId="10" xfId="0" applyFont="1" applyBorder="1" applyAlignment="1">
      <alignment horizontal="center" vertical="center"/>
    </xf>
    <xf numFmtId="0" fontId="0" fillId="0" borderId="11" xfId="0" applyBorder="1"/>
    <xf numFmtId="0" fontId="23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45" fillId="0" borderId="5" xfId="0" applyFont="1" applyBorder="1" applyAlignment="1">
      <alignment horizontal="center" vertical="center"/>
    </xf>
    <xf numFmtId="0" fontId="45" fillId="0" borderId="6" xfId="0" applyFont="1" applyBorder="1" applyAlignment="1">
      <alignment horizontal="center" vertical="center"/>
    </xf>
    <xf numFmtId="49" fontId="44" fillId="3" borderId="5" xfId="0" applyNumberFormat="1" applyFont="1" applyFill="1" applyBorder="1" applyAlignment="1">
      <alignment horizontal="center" vertical="center"/>
    </xf>
    <xf numFmtId="49" fontId="44" fillId="3" borderId="6" xfId="0" applyNumberFormat="1" applyFont="1" applyFill="1" applyBorder="1" applyAlignment="1">
      <alignment horizontal="center" vertical="center"/>
    </xf>
    <xf numFmtId="164" fontId="30" fillId="3" borderId="4" xfId="1" applyNumberFormat="1" applyFont="1" applyFill="1" applyBorder="1" applyAlignment="1">
      <alignment horizontal="center" vertical="center"/>
    </xf>
    <xf numFmtId="164" fontId="31" fillId="3" borderId="4" xfId="1" applyNumberFormat="1" applyFont="1" applyFill="1" applyBorder="1" applyAlignment="1">
      <alignment horizontal="center" vertical="center"/>
    </xf>
    <xf numFmtId="49" fontId="30" fillId="3" borderId="5" xfId="1" applyNumberFormat="1" applyFont="1" applyFill="1" applyBorder="1" applyAlignment="1">
      <alignment horizontal="center" vertical="center"/>
    </xf>
    <xf numFmtId="49" fontId="30" fillId="3" borderId="6" xfId="1" applyNumberFormat="1" applyFont="1" applyFill="1" applyBorder="1" applyAlignment="1">
      <alignment horizontal="center" vertical="center"/>
    </xf>
  </cellXfs>
  <cellStyles count="17">
    <cellStyle name="Milliers 2" xfId="2"/>
    <cellStyle name="Milliers 3" xfId="3"/>
    <cellStyle name="Milliers 4" xfId="4"/>
    <cellStyle name="Normal" xfId="0" builtinId="0"/>
    <cellStyle name="Normal 2" xfId="1"/>
    <cellStyle name="Normal 2 2" xfId="5"/>
    <cellStyle name="Normal 2 3" xfId="6"/>
    <cellStyle name="Normal 2 4" xfId="7"/>
    <cellStyle name="Normal 2 5" xfId="8"/>
    <cellStyle name="Normal 2 6" xfId="9"/>
    <cellStyle name="Normal 3" xfId="10"/>
    <cellStyle name="Normal 3 2" xfId="11"/>
    <cellStyle name="Normal 3 2 2" xfId="14"/>
    <cellStyle name="Normal 3 3" xfId="13"/>
    <cellStyle name="Normal 4" xfId="12"/>
    <cellStyle name="Normal 4 2" xfId="16"/>
    <cellStyle name="Pourcentage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wnloads/S3%20-%20Grille/M11%20S3-19-20%20FINAL%209%20juill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wnloads/S3%20-%20Grille/M10%20S3-19-20%20%20FINAL-09%20juillet%20ok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11AV"/>
      <sheetName val="M11- Prob"/>
      <sheetName val="Rat_Prob"/>
      <sheetName val="M11- CAE"/>
      <sheetName val="Rat_CAE"/>
      <sheetName val="M11 final"/>
      <sheetName val="M12FI"/>
    </sheetNames>
    <sheetDataSet>
      <sheetData sheetId="0">
        <row r="10">
          <cell r="D10">
            <v>13.75</v>
          </cell>
          <cell r="E10" t="str">
            <v/>
          </cell>
          <cell r="F10">
            <v>14</v>
          </cell>
          <cell r="G10" t="str">
            <v/>
          </cell>
        </row>
        <row r="11">
          <cell r="D11">
            <v>10.25</v>
          </cell>
          <cell r="E11" t="str">
            <v/>
          </cell>
          <cell r="F11">
            <v>15</v>
          </cell>
          <cell r="G11" t="str">
            <v/>
          </cell>
        </row>
        <row r="12">
          <cell r="D12">
            <v>12.75</v>
          </cell>
          <cell r="E12" t="str">
            <v/>
          </cell>
          <cell r="F12">
            <v>12.5</v>
          </cell>
          <cell r="G12" t="str">
            <v/>
          </cell>
        </row>
        <row r="13">
          <cell r="D13">
            <v>13</v>
          </cell>
          <cell r="E13" t="str">
            <v/>
          </cell>
          <cell r="F13">
            <v>17.25</v>
          </cell>
          <cell r="G13" t="str">
            <v/>
          </cell>
        </row>
        <row r="14">
          <cell r="D14">
            <v>14</v>
          </cell>
          <cell r="E14" t="str">
            <v/>
          </cell>
          <cell r="F14">
            <v>17</v>
          </cell>
          <cell r="G14" t="str">
            <v/>
          </cell>
        </row>
        <row r="15">
          <cell r="D15">
            <v>11.5</v>
          </cell>
          <cell r="E15" t="str">
            <v>R</v>
          </cell>
          <cell r="F15">
            <v>12.25</v>
          </cell>
          <cell r="G15" t="str">
            <v/>
          </cell>
        </row>
        <row r="16">
          <cell r="D16">
            <v>15.75</v>
          </cell>
          <cell r="E16" t="str">
            <v/>
          </cell>
          <cell r="F16">
            <v>6.75</v>
          </cell>
          <cell r="G16" t="str">
            <v>R</v>
          </cell>
        </row>
        <row r="17">
          <cell r="D17">
            <v>13.75</v>
          </cell>
          <cell r="E17" t="str">
            <v/>
          </cell>
          <cell r="F17">
            <v>18.25</v>
          </cell>
          <cell r="G17" t="str">
            <v/>
          </cell>
        </row>
        <row r="18">
          <cell r="D18">
            <v>15.75</v>
          </cell>
          <cell r="E18" t="str">
            <v/>
          </cell>
          <cell r="F18">
            <v>19</v>
          </cell>
          <cell r="G18" t="str">
            <v/>
          </cell>
        </row>
        <row r="19">
          <cell r="D19">
            <v>12.75</v>
          </cell>
          <cell r="E19" t="str">
            <v/>
          </cell>
          <cell r="F19">
            <v>9.5</v>
          </cell>
        </row>
        <row r="20">
          <cell r="D20">
            <v>16.5</v>
          </cell>
          <cell r="E20" t="str">
            <v/>
          </cell>
          <cell r="F20">
            <v>16</v>
          </cell>
          <cell r="G20" t="str">
            <v/>
          </cell>
        </row>
        <row r="21">
          <cell r="D21">
            <v>15</v>
          </cell>
          <cell r="E21" t="str">
            <v/>
          </cell>
          <cell r="F21">
            <v>19</v>
          </cell>
          <cell r="G21" t="str">
            <v/>
          </cell>
        </row>
        <row r="22">
          <cell r="D22">
            <v>16</v>
          </cell>
          <cell r="E22" t="str">
            <v/>
          </cell>
          <cell r="F22">
            <v>19.25</v>
          </cell>
          <cell r="G22" t="str">
            <v/>
          </cell>
        </row>
        <row r="23">
          <cell r="D23">
            <v>10.75</v>
          </cell>
          <cell r="E23" t="str">
            <v/>
          </cell>
          <cell r="F23">
            <v>18</v>
          </cell>
          <cell r="G23" t="str">
            <v/>
          </cell>
        </row>
        <row r="24">
          <cell r="D24">
            <v>15</v>
          </cell>
          <cell r="E24" t="str">
            <v/>
          </cell>
          <cell r="F24">
            <v>17.25</v>
          </cell>
          <cell r="G24" t="str">
            <v/>
          </cell>
        </row>
        <row r="25">
          <cell r="D25">
            <v>10.5</v>
          </cell>
          <cell r="E25" t="str">
            <v>R</v>
          </cell>
          <cell r="F25">
            <v>8.75</v>
          </cell>
          <cell r="G25" t="str">
            <v>R</v>
          </cell>
        </row>
        <row r="26">
          <cell r="D26">
            <v>12.75</v>
          </cell>
          <cell r="E26" t="str">
            <v/>
          </cell>
          <cell r="F26">
            <v>18.5</v>
          </cell>
          <cell r="G26" t="str">
            <v/>
          </cell>
        </row>
        <row r="27">
          <cell r="D27">
            <v>16</v>
          </cell>
          <cell r="E27" t="str">
            <v/>
          </cell>
          <cell r="F27">
            <v>9.5</v>
          </cell>
          <cell r="G27" t="str">
            <v/>
          </cell>
        </row>
        <row r="28">
          <cell r="D28">
            <v>12.25</v>
          </cell>
          <cell r="E28" t="str">
            <v/>
          </cell>
          <cell r="F28">
            <v>12.5</v>
          </cell>
          <cell r="G28" t="str">
            <v/>
          </cell>
        </row>
        <row r="29">
          <cell r="D29">
            <v>13.25</v>
          </cell>
          <cell r="E29" t="str">
            <v/>
          </cell>
          <cell r="F29">
            <v>13</v>
          </cell>
          <cell r="G29" t="str">
            <v/>
          </cell>
        </row>
        <row r="30">
          <cell r="D30">
            <v>17.5</v>
          </cell>
          <cell r="E30" t="str">
            <v/>
          </cell>
          <cell r="F30">
            <v>18.5</v>
          </cell>
          <cell r="G30" t="str">
            <v/>
          </cell>
        </row>
        <row r="31">
          <cell r="D31">
            <v>12.25</v>
          </cell>
          <cell r="E31" t="str">
            <v/>
          </cell>
          <cell r="F31">
            <v>18.75</v>
          </cell>
          <cell r="G31" t="str">
            <v/>
          </cell>
        </row>
        <row r="32">
          <cell r="D32">
            <v>12.5</v>
          </cell>
          <cell r="E32" t="str">
            <v/>
          </cell>
          <cell r="F32">
            <v>12</v>
          </cell>
          <cell r="G32" t="str">
            <v/>
          </cell>
        </row>
        <row r="33">
          <cell r="D33">
            <v>13.25</v>
          </cell>
          <cell r="E33" t="str">
            <v/>
          </cell>
          <cell r="F33">
            <v>4.5</v>
          </cell>
        </row>
        <row r="34">
          <cell r="D34">
            <v>11.25</v>
          </cell>
          <cell r="E34" t="str">
            <v>R</v>
          </cell>
          <cell r="F34">
            <v>9</v>
          </cell>
        </row>
        <row r="35">
          <cell r="D35">
            <v>16.25</v>
          </cell>
          <cell r="E35" t="str">
            <v/>
          </cell>
          <cell r="F35">
            <v>11.75</v>
          </cell>
          <cell r="G35" t="str">
            <v/>
          </cell>
        </row>
        <row r="36">
          <cell r="D36">
            <v>12.5</v>
          </cell>
          <cell r="E36" t="str">
            <v/>
          </cell>
          <cell r="F36">
            <v>16.25</v>
          </cell>
          <cell r="G36" t="str">
            <v/>
          </cell>
        </row>
        <row r="37">
          <cell r="D37">
            <v>9.5</v>
          </cell>
          <cell r="E37" t="str">
            <v>R</v>
          </cell>
          <cell r="F37">
            <v>12.5</v>
          </cell>
          <cell r="G37" t="str">
            <v/>
          </cell>
        </row>
        <row r="38">
          <cell r="D38">
            <v>13.5</v>
          </cell>
          <cell r="E38" t="str">
            <v/>
          </cell>
          <cell r="F38">
            <v>14.25</v>
          </cell>
          <cell r="G38" t="str">
            <v/>
          </cell>
        </row>
        <row r="39">
          <cell r="D39">
            <v>12.25</v>
          </cell>
          <cell r="E39" t="str">
            <v/>
          </cell>
          <cell r="F39">
            <v>9</v>
          </cell>
          <cell r="G39" t="str">
            <v>R</v>
          </cell>
        </row>
        <row r="40">
          <cell r="D40">
            <v>16.5</v>
          </cell>
          <cell r="E40" t="str">
            <v/>
          </cell>
          <cell r="F40">
            <v>8.25</v>
          </cell>
          <cell r="G40" t="str">
            <v/>
          </cell>
        </row>
        <row r="41">
          <cell r="D41">
            <v>9.5</v>
          </cell>
          <cell r="E41" t="str">
            <v>R</v>
          </cell>
          <cell r="F41">
            <v>9.5</v>
          </cell>
          <cell r="G41" t="str">
            <v>R</v>
          </cell>
        </row>
        <row r="42">
          <cell r="D42">
            <v>15</v>
          </cell>
          <cell r="E42" t="str">
            <v/>
          </cell>
          <cell r="F42">
            <v>15.75</v>
          </cell>
          <cell r="G42" t="str">
            <v/>
          </cell>
        </row>
        <row r="43">
          <cell r="D43">
            <v>16</v>
          </cell>
          <cell r="E43" t="str">
            <v/>
          </cell>
          <cell r="F43">
            <v>14.75</v>
          </cell>
          <cell r="G43" t="str">
            <v/>
          </cell>
        </row>
        <row r="44">
          <cell r="D44">
            <v>13.5</v>
          </cell>
          <cell r="E44" t="str">
            <v/>
          </cell>
          <cell r="F44">
            <v>18.5</v>
          </cell>
          <cell r="G44" t="str">
            <v/>
          </cell>
        </row>
        <row r="45">
          <cell r="D45">
            <v>15.5</v>
          </cell>
          <cell r="E45" t="str">
            <v/>
          </cell>
          <cell r="F45">
            <v>18</v>
          </cell>
          <cell r="G45" t="str">
            <v/>
          </cell>
        </row>
        <row r="46">
          <cell r="D46">
            <v>14.25</v>
          </cell>
          <cell r="E46" t="str">
            <v/>
          </cell>
          <cell r="F46">
            <v>16.25</v>
          </cell>
          <cell r="G46" t="str">
            <v/>
          </cell>
        </row>
        <row r="47">
          <cell r="D47">
            <v>12.25</v>
          </cell>
          <cell r="E47" t="str">
            <v/>
          </cell>
          <cell r="F47">
            <v>16</v>
          </cell>
          <cell r="G47" t="str">
            <v/>
          </cell>
        </row>
        <row r="48">
          <cell r="D48">
            <v>16.5</v>
          </cell>
          <cell r="E48" t="str">
            <v/>
          </cell>
          <cell r="F48">
            <v>9.75</v>
          </cell>
          <cell r="G48" t="str">
            <v/>
          </cell>
        </row>
        <row r="49">
          <cell r="D49">
            <v>15.5</v>
          </cell>
          <cell r="E49" t="str">
            <v/>
          </cell>
          <cell r="F49">
            <v>14.5</v>
          </cell>
          <cell r="G49" t="str">
            <v/>
          </cell>
        </row>
        <row r="50">
          <cell r="D50">
            <v>15.75</v>
          </cell>
          <cell r="E50" t="str">
            <v/>
          </cell>
          <cell r="F50">
            <v>7.5</v>
          </cell>
        </row>
        <row r="51">
          <cell r="D51">
            <v>15.25</v>
          </cell>
          <cell r="E51" t="str">
            <v/>
          </cell>
          <cell r="F51">
            <v>15.5</v>
          </cell>
          <cell r="G51" t="str">
            <v/>
          </cell>
        </row>
        <row r="52">
          <cell r="D52">
            <v>11.5</v>
          </cell>
          <cell r="E52" t="str">
            <v/>
          </cell>
          <cell r="F52">
            <v>17.25</v>
          </cell>
          <cell r="G52" t="str">
            <v/>
          </cell>
        </row>
        <row r="53">
          <cell r="D53">
            <v>15.75</v>
          </cell>
          <cell r="E53" t="str">
            <v/>
          </cell>
          <cell r="F53">
            <v>18.25</v>
          </cell>
          <cell r="G53" t="str">
            <v/>
          </cell>
        </row>
        <row r="54">
          <cell r="D54">
            <v>17</v>
          </cell>
          <cell r="E54" t="str">
            <v/>
          </cell>
          <cell r="F54">
            <v>19.75</v>
          </cell>
          <cell r="G54" t="str">
            <v/>
          </cell>
        </row>
        <row r="55">
          <cell r="D55">
            <v>11</v>
          </cell>
          <cell r="E55" t="str">
            <v>R</v>
          </cell>
          <cell r="F55">
            <v>10.25</v>
          </cell>
          <cell r="G55" t="str">
            <v>R</v>
          </cell>
        </row>
        <row r="56">
          <cell r="D56">
            <v>13</v>
          </cell>
          <cell r="E56" t="str">
            <v/>
          </cell>
          <cell r="F56">
            <v>15.25</v>
          </cell>
          <cell r="G56" t="str">
            <v/>
          </cell>
        </row>
        <row r="57">
          <cell r="D57">
            <v>14.75</v>
          </cell>
          <cell r="E57" t="str">
            <v/>
          </cell>
          <cell r="F57">
            <v>12</v>
          </cell>
          <cell r="G57" t="str">
            <v/>
          </cell>
        </row>
        <row r="58">
          <cell r="D58">
            <v>13.25</v>
          </cell>
          <cell r="E58" t="str">
            <v/>
          </cell>
          <cell r="F58">
            <v>13.25</v>
          </cell>
          <cell r="G58" t="str">
            <v/>
          </cell>
        </row>
        <row r="59">
          <cell r="D59">
            <v>14</v>
          </cell>
          <cell r="E59" t="str">
            <v/>
          </cell>
          <cell r="F59">
            <v>12.75</v>
          </cell>
          <cell r="G59" t="str">
            <v/>
          </cell>
        </row>
        <row r="60">
          <cell r="D60">
            <v>16</v>
          </cell>
          <cell r="E60" t="str">
            <v/>
          </cell>
          <cell r="F60">
            <v>16.75</v>
          </cell>
          <cell r="G60" t="str">
            <v/>
          </cell>
        </row>
        <row r="61">
          <cell r="D61">
            <v>15.75</v>
          </cell>
          <cell r="E61" t="str">
            <v/>
          </cell>
          <cell r="F61">
            <v>9.75</v>
          </cell>
          <cell r="G61" t="str">
            <v/>
          </cell>
        </row>
        <row r="62">
          <cell r="D62">
            <v>15.75</v>
          </cell>
          <cell r="E62" t="str">
            <v/>
          </cell>
          <cell r="F62">
            <v>17.5</v>
          </cell>
          <cell r="G62" t="str">
            <v/>
          </cell>
        </row>
        <row r="63">
          <cell r="D63">
            <v>13.25</v>
          </cell>
          <cell r="E63" t="str">
            <v/>
          </cell>
          <cell r="F63">
            <v>7.5</v>
          </cell>
          <cell r="G63" t="str">
            <v>R</v>
          </cell>
        </row>
        <row r="64">
          <cell r="D64">
            <v>13.5</v>
          </cell>
          <cell r="E64" t="str">
            <v/>
          </cell>
          <cell r="F64">
            <v>19</v>
          </cell>
          <cell r="G64" t="str">
            <v/>
          </cell>
        </row>
        <row r="65">
          <cell r="D65">
            <v>16.25</v>
          </cell>
          <cell r="E65" t="str">
            <v/>
          </cell>
          <cell r="F65">
            <v>15.75</v>
          </cell>
          <cell r="G65" t="str">
            <v/>
          </cell>
        </row>
        <row r="66">
          <cell r="D66">
            <v>14.25</v>
          </cell>
          <cell r="E66" t="str">
            <v/>
          </cell>
          <cell r="F66">
            <v>12.5</v>
          </cell>
          <cell r="G66" t="str">
            <v/>
          </cell>
        </row>
        <row r="67">
          <cell r="D67">
            <v>16</v>
          </cell>
          <cell r="E67" t="str">
            <v/>
          </cell>
          <cell r="F67">
            <v>20</v>
          </cell>
          <cell r="G67" t="str">
            <v/>
          </cell>
        </row>
        <row r="68">
          <cell r="D68">
            <v>16.5</v>
          </cell>
          <cell r="E68" t="str">
            <v/>
          </cell>
          <cell r="F68">
            <v>19</v>
          </cell>
          <cell r="G68" t="str">
            <v/>
          </cell>
        </row>
        <row r="69">
          <cell r="D69">
            <v>15.5</v>
          </cell>
          <cell r="E69" t="str">
            <v/>
          </cell>
          <cell r="F69">
            <v>18</v>
          </cell>
          <cell r="G69" t="str">
            <v/>
          </cell>
        </row>
        <row r="70">
          <cell r="D70">
            <v>11.5</v>
          </cell>
          <cell r="E70" t="str">
            <v/>
          </cell>
          <cell r="F70">
            <v>16.75</v>
          </cell>
          <cell r="G70" t="str">
            <v/>
          </cell>
        </row>
        <row r="71">
          <cell r="D71">
            <v>14.75</v>
          </cell>
          <cell r="E71" t="str">
            <v/>
          </cell>
          <cell r="F71">
            <v>13.5</v>
          </cell>
          <cell r="G71" t="str">
            <v/>
          </cell>
        </row>
        <row r="72">
          <cell r="D72">
            <v>15.5</v>
          </cell>
          <cell r="E72" t="str">
            <v/>
          </cell>
          <cell r="F72">
            <v>19</v>
          </cell>
          <cell r="G72" t="str">
            <v/>
          </cell>
        </row>
        <row r="73">
          <cell r="D73">
            <v>15.75</v>
          </cell>
          <cell r="E73" t="str">
            <v/>
          </cell>
          <cell r="F73">
            <v>19.75</v>
          </cell>
          <cell r="G73" t="str">
            <v/>
          </cell>
        </row>
        <row r="74">
          <cell r="D74">
            <v>18.25</v>
          </cell>
          <cell r="E74" t="str">
            <v/>
          </cell>
          <cell r="F74">
            <v>14.75</v>
          </cell>
          <cell r="G74" t="str">
            <v/>
          </cell>
        </row>
        <row r="75">
          <cell r="D75">
            <v>12.5</v>
          </cell>
          <cell r="E75" t="str">
            <v/>
          </cell>
          <cell r="F75">
            <v>9.5</v>
          </cell>
        </row>
        <row r="76">
          <cell r="D76">
            <v>11.25</v>
          </cell>
          <cell r="E76" t="str">
            <v>R</v>
          </cell>
          <cell r="F76">
            <v>12</v>
          </cell>
          <cell r="G76" t="str">
            <v/>
          </cell>
        </row>
        <row r="77">
          <cell r="D77">
            <v>13.5</v>
          </cell>
          <cell r="E77" t="str">
            <v/>
          </cell>
          <cell r="F77">
            <v>19.25</v>
          </cell>
          <cell r="G77" t="str">
            <v/>
          </cell>
        </row>
        <row r="78">
          <cell r="D78">
            <v>13.5</v>
          </cell>
          <cell r="E78" t="str">
            <v/>
          </cell>
          <cell r="F78">
            <v>14.75</v>
          </cell>
          <cell r="G78" t="str">
            <v/>
          </cell>
        </row>
        <row r="79">
          <cell r="D79">
            <v>15.25</v>
          </cell>
          <cell r="E79" t="str">
            <v/>
          </cell>
          <cell r="F79">
            <v>17</v>
          </cell>
          <cell r="G79" t="str">
            <v/>
          </cell>
        </row>
        <row r="80">
          <cell r="D80">
            <v>8</v>
          </cell>
          <cell r="E80" t="str">
            <v>R</v>
          </cell>
          <cell r="F80">
            <v>13.25</v>
          </cell>
          <cell r="G80" t="str">
            <v/>
          </cell>
        </row>
        <row r="81">
          <cell r="D81">
            <v>18.25</v>
          </cell>
          <cell r="E81" t="str">
            <v/>
          </cell>
          <cell r="F81">
            <v>20</v>
          </cell>
          <cell r="G81" t="str">
            <v/>
          </cell>
        </row>
        <row r="82">
          <cell r="D82">
            <v>15.5</v>
          </cell>
          <cell r="E82" t="str">
            <v/>
          </cell>
          <cell r="F82">
            <v>13</v>
          </cell>
          <cell r="G82" t="str">
            <v/>
          </cell>
        </row>
        <row r="83">
          <cell r="D83">
            <v>14.25</v>
          </cell>
          <cell r="E83" t="str">
            <v/>
          </cell>
          <cell r="F83">
            <v>17.75</v>
          </cell>
          <cell r="G83" t="str">
            <v/>
          </cell>
        </row>
        <row r="84">
          <cell r="D84">
            <v>12</v>
          </cell>
          <cell r="E84" t="str">
            <v/>
          </cell>
          <cell r="F84">
            <v>14.5</v>
          </cell>
          <cell r="G84" t="str">
            <v/>
          </cell>
        </row>
        <row r="85">
          <cell r="D85">
            <v>14.25</v>
          </cell>
          <cell r="E85" t="str">
            <v/>
          </cell>
          <cell r="F85">
            <v>10.75</v>
          </cell>
          <cell r="G85" t="str">
            <v/>
          </cell>
        </row>
        <row r="86">
          <cell r="D86">
            <v>13.5</v>
          </cell>
          <cell r="E86" t="str">
            <v/>
          </cell>
          <cell r="F86">
            <v>9.75</v>
          </cell>
        </row>
        <row r="87">
          <cell r="D87">
            <v>11.5</v>
          </cell>
          <cell r="E87" t="str">
            <v/>
          </cell>
          <cell r="F87">
            <v>18</v>
          </cell>
          <cell r="G87" t="str">
            <v/>
          </cell>
        </row>
        <row r="88">
          <cell r="D88">
            <v>12</v>
          </cell>
          <cell r="E88" t="str">
            <v/>
          </cell>
          <cell r="F88">
            <v>18.75</v>
          </cell>
          <cell r="G88" t="str">
            <v/>
          </cell>
        </row>
        <row r="89">
          <cell r="D89">
            <v>15.75</v>
          </cell>
          <cell r="E89" t="str">
            <v/>
          </cell>
          <cell r="F89">
            <v>14.25</v>
          </cell>
          <cell r="G89" t="str">
            <v/>
          </cell>
        </row>
        <row r="90">
          <cell r="D90">
            <v>14</v>
          </cell>
          <cell r="E90" t="str">
            <v/>
          </cell>
          <cell r="F90">
            <v>16.75</v>
          </cell>
          <cell r="G90" t="str">
            <v/>
          </cell>
        </row>
        <row r="91">
          <cell r="D91">
            <v>12</v>
          </cell>
          <cell r="E91" t="str">
            <v/>
          </cell>
          <cell r="F91">
            <v>15.5</v>
          </cell>
          <cell r="G91" t="str">
            <v/>
          </cell>
        </row>
        <row r="92">
          <cell r="D92">
            <v>16.25</v>
          </cell>
          <cell r="E92" t="str">
            <v/>
          </cell>
          <cell r="F92">
            <v>19.25</v>
          </cell>
          <cell r="G92" t="str">
            <v/>
          </cell>
        </row>
        <row r="93">
          <cell r="D93">
            <v>15.25</v>
          </cell>
          <cell r="E93" t="str">
            <v/>
          </cell>
          <cell r="F93">
            <v>12.5</v>
          </cell>
          <cell r="G93" t="str">
            <v/>
          </cell>
        </row>
        <row r="94">
          <cell r="D94">
            <v>12.5</v>
          </cell>
          <cell r="E94" t="str">
            <v/>
          </cell>
          <cell r="F94">
            <v>10.5</v>
          </cell>
          <cell r="G94" t="str">
            <v>R</v>
          </cell>
        </row>
        <row r="95">
          <cell r="D95">
            <v>13.75</v>
          </cell>
          <cell r="E95" t="str">
            <v/>
          </cell>
          <cell r="F95">
            <v>12.75</v>
          </cell>
          <cell r="G95" t="str">
            <v/>
          </cell>
        </row>
        <row r="96">
          <cell r="D96">
            <v>14.25</v>
          </cell>
          <cell r="E96" t="str">
            <v/>
          </cell>
          <cell r="F96">
            <v>9.25</v>
          </cell>
          <cell r="G96" t="str">
            <v>R</v>
          </cell>
        </row>
        <row r="97">
          <cell r="D97">
            <v>13.75</v>
          </cell>
          <cell r="E97" t="str">
            <v/>
          </cell>
          <cell r="F97">
            <v>13.75</v>
          </cell>
          <cell r="G97" t="str">
            <v/>
          </cell>
        </row>
        <row r="98">
          <cell r="D98">
            <v>12.75</v>
          </cell>
          <cell r="E98" t="str">
            <v/>
          </cell>
          <cell r="F98">
            <v>18.75</v>
          </cell>
          <cell r="G98" t="str">
            <v/>
          </cell>
        </row>
        <row r="99">
          <cell r="D99">
            <v>15</v>
          </cell>
          <cell r="E99" t="str">
            <v/>
          </cell>
          <cell r="F99">
            <v>11.5</v>
          </cell>
          <cell r="G99" t="str">
            <v/>
          </cell>
        </row>
        <row r="100">
          <cell r="D100">
            <v>12</v>
          </cell>
          <cell r="E100" t="str">
            <v/>
          </cell>
          <cell r="F100">
            <v>12.75</v>
          </cell>
          <cell r="G100" t="str">
            <v/>
          </cell>
        </row>
        <row r="101">
          <cell r="D101">
            <v>15.75</v>
          </cell>
          <cell r="E101" t="str">
            <v/>
          </cell>
          <cell r="F101">
            <v>19.25</v>
          </cell>
          <cell r="G101" t="str">
            <v/>
          </cell>
        </row>
        <row r="102">
          <cell r="D102">
            <v>11.75</v>
          </cell>
          <cell r="E102" t="str">
            <v>R</v>
          </cell>
          <cell r="F102">
            <v>10.25</v>
          </cell>
        </row>
        <row r="103">
          <cell r="D103">
            <v>14.25</v>
          </cell>
          <cell r="E103" t="str">
            <v/>
          </cell>
          <cell r="F103">
            <v>11.25</v>
          </cell>
          <cell r="G103" t="str">
            <v/>
          </cell>
        </row>
        <row r="104">
          <cell r="D104">
            <v>17</v>
          </cell>
          <cell r="E104" t="str">
            <v/>
          </cell>
          <cell r="F104">
            <v>14.5</v>
          </cell>
          <cell r="G104" t="str">
            <v/>
          </cell>
        </row>
        <row r="105">
          <cell r="D105">
            <v>17.75</v>
          </cell>
          <cell r="E105" t="str">
            <v/>
          </cell>
          <cell r="F105">
            <v>14.5</v>
          </cell>
          <cell r="G105" t="str">
            <v/>
          </cell>
        </row>
        <row r="106">
          <cell r="D106">
            <v>11</v>
          </cell>
          <cell r="E106" t="str">
            <v/>
          </cell>
          <cell r="F106">
            <v>13.5</v>
          </cell>
          <cell r="G106" t="str">
            <v/>
          </cell>
        </row>
        <row r="107">
          <cell r="D107">
            <v>17.75</v>
          </cell>
          <cell r="E107" t="str">
            <v/>
          </cell>
          <cell r="F107">
            <v>18.75</v>
          </cell>
          <cell r="G107" t="str">
            <v/>
          </cell>
        </row>
        <row r="108">
          <cell r="D108">
            <v>15.75</v>
          </cell>
          <cell r="E108" t="str">
            <v/>
          </cell>
          <cell r="F108">
            <v>19.75</v>
          </cell>
          <cell r="G108" t="str">
            <v/>
          </cell>
        </row>
        <row r="109">
          <cell r="D109">
            <v>18.5</v>
          </cell>
          <cell r="E109" t="str">
            <v/>
          </cell>
          <cell r="F109">
            <v>5.75</v>
          </cell>
        </row>
        <row r="110">
          <cell r="D110">
            <v>13.5</v>
          </cell>
          <cell r="E110" t="str">
            <v/>
          </cell>
          <cell r="F110">
            <v>20</v>
          </cell>
          <cell r="G110" t="str">
            <v/>
          </cell>
        </row>
        <row r="111">
          <cell r="D111">
            <v>13</v>
          </cell>
          <cell r="E111" t="str">
            <v/>
          </cell>
          <cell r="F111">
            <v>16.5</v>
          </cell>
          <cell r="G111" t="str">
            <v/>
          </cell>
        </row>
        <row r="112">
          <cell r="D112">
            <v>15.5</v>
          </cell>
          <cell r="E112" t="str">
            <v/>
          </cell>
          <cell r="F112">
            <v>16</v>
          </cell>
          <cell r="G112" t="str">
            <v/>
          </cell>
        </row>
        <row r="113">
          <cell r="D113">
            <v>9.75</v>
          </cell>
          <cell r="E113" t="str">
            <v>R</v>
          </cell>
          <cell r="F113">
            <v>14</v>
          </cell>
          <cell r="G113" t="str">
            <v/>
          </cell>
        </row>
        <row r="114">
          <cell r="D114">
            <v>13.5</v>
          </cell>
          <cell r="E114" t="str">
            <v/>
          </cell>
          <cell r="F114">
            <v>15</v>
          </cell>
          <cell r="G114" t="str">
            <v/>
          </cell>
        </row>
        <row r="115">
          <cell r="D115">
            <v>11</v>
          </cell>
          <cell r="E115" t="str">
            <v/>
          </cell>
          <cell r="F115">
            <v>17.5</v>
          </cell>
          <cell r="G115" t="str">
            <v/>
          </cell>
        </row>
        <row r="116">
          <cell r="D116">
            <v>15.75</v>
          </cell>
          <cell r="E116" t="str">
            <v/>
          </cell>
          <cell r="F116">
            <v>19.5</v>
          </cell>
          <cell r="G116" t="str">
            <v/>
          </cell>
        </row>
        <row r="117">
          <cell r="D117">
            <v>13</v>
          </cell>
          <cell r="E117" t="str">
            <v/>
          </cell>
          <cell r="F117">
            <v>13.25</v>
          </cell>
          <cell r="G117" t="str">
            <v/>
          </cell>
        </row>
        <row r="118">
          <cell r="D118">
            <v>17</v>
          </cell>
          <cell r="E118" t="str">
            <v/>
          </cell>
          <cell r="F118">
            <v>12.75</v>
          </cell>
          <cell r="G118" t="str">
            <v/>
          </cell>
        </row>
        <row r="119">
          <cell r="D119">
            <v>13.75</v>
          </cell>
          <cell r="E119" t="str">
            <v/>
          </cell>
          <cell r="F119">
            <v>12.5</v>
          </cell>
          <cell r="G119" t="str">
            <v/>
          </cell>
        </row>
        <row r="120">
          <cell r="D120">
            <v>14.75</v>
          </cell>
          <cell r="E120" t="str">
            <v/>
          </cell>
          <cell r="F120">
            <v>8.5</v>
          </cell>
        </row>
        <row r="121">
          <cell r="D121">
            <v>17.25</v>
          </cell>
          <cell r="E121" t="str">
            <v/>
          </cell>
          <cell r="F121">
            <v>20</v>
          </cell>
          <cell r="G121" t="str">
            <v/>
          </cell>
        </row>
        <row r="122">
          <cell r="D122">
            <v>15.5</v>
          </cell>
          <cell r="E122" t="str">
            <v/>
          </cell>
          <cell r="F122">
            <v>13.25</v>
          </cell>
          <cell r="G122" t="str">
            <v/>
          </cell>
        </row>
        <row r="123">
          <cell r="D123">
            <v>15.25</v>
          </cell>
          <cell r="E123" t="str">
            <v/>
          </cell>
          <cell r="F123">
            <v>13</v>
          </cell>
          <cell r="G123" t="str">
            <v/>
          </cell>
        </row>
        <row r="124">
          <cell r="D124">
            <v>13.75</v>
          </cell>
          <cell r="E124" t="str">
            <v/>
          </cell>
          <cell r="F124">
            <v>13.5</v>
          </cell>
          <cell r="G124" t="str">
            <v/>
          </cell>
        </row>
        <row r="125">
          <cell r="D125">
            <v>15.75</v>
          </cell>
          <cell r="E125" t="str">
            <v/>
          </cell>
          <cell r="F125">
            <v>16.25</v>
          </cell>
          <cell r="G125" t="str">
            <v/>
          </cell>
        </row>
        <row r="126">
          <cell r="D126">
            <v>16</v>
          </cell>
          <cell r="E126" t="str">
            <v/>
          </cell>
          <cell r="F126">
            <v>18.75</v>
          </cell>
          <cell r="G126" t="str">
            <v/>
          </cell>
        </row>
        <row r="127">
          <cell r="D127">
            <v>12.25</v>
          </cell>
          <cell r="E127" t="str">
            <v/>
          </cell>
          <cell r="F127">
            <v>10.25</v>
          </cell>
          <cell r="G127" t="str">
            <v>R</v>
          </cell>
        </row>
        <row r="128">
          <cell r="D128">
            <v>13</v>
          </cell>
          <cell r="E128" t="str">
            <v/>
          </cell>
          <cell r="F128">
            <v>18</v>
          </cell>
          <cell r="G128" t="str">
            <v/>
          </cell>
        </row>
        <row r="129">
          <cell r="D129">
            <v>17</v>
          </cell>
          <cell r="E129" t="str">
            <v/>
          </cell>
          <cell r="F129">
            <v>12.75</v>
          </cell>
          <cell r="G129" t="str">
            <v/>
          </cell>
        </row>
        <row r="130">
          <cell r="D130">
            <v>15.5</v>
          </cell>
          <cell r="E130" t="str">
            <v/>
          </cell>
          <cell r="F130">
            <v>16.5</v>
          </cell>
          <cell r="G130" t="str">
            <v/>
          </cell>
        </row>
      </sheetData>
      <sheetData sheetId="1" refreshError="1"/>
      <sheetData sheetId="2">
        <row r="10">
          <cell r="E10" t="str">
            <v/>
          </cell>
        </row>
        <row r="11">
          <cell r="E11" t="str">
            <v/>
          </cell>
        </row>
        <row r="12">
          <cell r="E12" t="str">
            <v/>
          </cell>
        </row>
        <row r="13">
          <cell r="E13" t="str">
            <v/>
          </cell>
        </row>
        <row r="14">
          <cell r="E14" t="str">
            <v/>
          </cell>
        </row>
        <row r="15">
          <cell r="E15">
            <v>12</v>
          </cell>
        </row>
        <row r="16">
          <cell r="E16" t="str">
            <v/>
          </cell>
        </row>
        <row r="17">
          <cell r="E17" t="str">
            <v/>
          </cell>
        </row>
        <row r="18">
          <cell r="E18" t="str">
            <v/>
          </cell>
        </row>
        <row r="19">
          <cell r="E19" t="str">
            <v/>
          </cell>
        </row>
        <row r="20">
          <cell r="E20" t="str">
            <v/>
          </cell>
        </row>
        <row r="21">
          <cell r="E21" t="str">
            <v/>
          </cell>
        </row>
        <row r="22">
          <cell r="E22" t="str">
            <v/>
          </cell>
        </row>
        <row r="23">
          <cell r="E23" t="str">
            <v/>
          </cell>
        </row>
        <row r="24">
          <cell r="E24" t="str">
            <v/>
          </cell>
        </row>
        <row r="25">
          <cell r="E25">
            <v>12</v>
          </cell>
        </row>
        <row r="26">
          <cell r="E26" t="str">
            <v/>
          </cell>
        </row>
        <row r="27">
          <cell r="E27" t="str">
            <v/>
          </cell>
        </row>
        <row r="28">
          <cell r="E28" t="str">
            <v/>
          </cell>
        </row>
        <row r="29">
          <cell r="E29" t="str">
            <v/>
          </cell>
        </row>
        <row r="30">
          <cell r="E30" t="str">
            <v/>
          </cell>
        </row>
        <row r="31">
          <cell r="E31" t="str">
            <v/>
          </cell>
        </row>
        <row r="32">
          <cell r="E32" t="str">
            <v/>
          </cell>
        </row>
        <row r="33">
          <cell r="E33" t="str">
            <v/>
          </cell>
        </row>
        <row r="34">
          <cell r="E34">
            <v>12</v>
          </cell>
        </row>
        <row r="35">
          <cell r="E35" t="str">
            <v/>
          </cell>
        </row>
        <row r="36">
          <cell r="E36" t="str">
            <v/>
          </cell>
        </row>
        <row r="37">
          <cell r="E37">
            <v>12</v>
          </cell>
        </row>
        <row r="38">
          <cell r="E38" t="str">
            <v/>
          </cell>
        </row>
        <row r="39">
          <cell r="E39" t="str">
            <v/>
          </cell>
        </row>
        <row r="40">
          <cell r="E40" t="str">
            <v/>
          </cell>
        </row>
        <row r="41">
          <cell r="E41">
            <v>12</v>
          </cell>
        </row>
        <row r="42">
          <cell r="E42" t="str">
            <v/>
          </cell>
        </row>
        <row r="43">
          <cell r="E43" t="str">
            <v/>
          </cell>
        </row>
        <row r="44">
          <cell r="E44" t="str">
            <v/>
          </cell>
        </row>
        <row r="45">
          <cell r="E45" t="str">
            <v/>
          </cell>
        </row>
        <row r="46">
          <cell r="E46" t="str">
            <v/>
          </cell>
        </row>
        <row r="47">
          <cell r="E47" t="str">
            <v/>
          </cell>
        </row>
        <row r="48">
          <cell r="E48" t="str">
            <v/>
          </cell>
        </row>
        <row r="49">
          <cell r="E49" t="str">
            <v/>
          </cell>
        </row>
        <row r="50">
          <cell r="E50" t="str">
            <v/>
          </cell>
        </row>
        <row r="51">
          <cell r="E51" t="str">
            <v/>
          </cell>
        </row>
        <row r="52">
          <cell r="E52" t="str">
            <v/>
          </cell>
        </row>
        <row r="53">
          <cell r="E53" t="str">
            <v/>
          </cell>
        </row>
        <row r="54">
          <cell r="E54" t="str">
            <v/>
          </cell>
        </row>
        <row r="55">
          <cell r="E55">
            <v>12</v>
          </cell>
        </row>
        <row r="56">
          <cell r="E56" t="str">
            <v/>
          </cell>
        </row>
        <row r="57">
          <cell r="E57" t="str">
            <v/>
          </cell>
        </row>
        <row r="58">
          <cell r="E58" t="str">
            <v/>
          </cell>
        </row>
        <row r="59">
          <cell r="E59" t="str">
            <v/>
          </cell>
        </row>
        <row r="60">
          <cell r="E60" t="str">
            <v/>
          </cell>
        </row>
        <row r="61">
          <cell r="E61" t="str">
            <v/>
          </cell>
        </row>
        <row r="62">
          <cell r="E62" t="str">
            <v/>
          </cell>
        </row>
        <row r="63">
          <cell r="E63" t="str">
            <v/>
          </cell>
        </row>
        <row r="64">
          <cell r="E64" t="str">
            <v/>
          </cell>
        </row>
        <row r="65">
          <cell r="E65" t="str">
            <v/>
          </cell>
        </row>
        <row r="66">
          <cell r="E66" t="str">
            <v/>
          </cell>
        </row>
        <row r="67">
          <cell r="E67" t="str">
            <v/>
          </cell>
        </row>
        <row r="68">
          <cell r="E68" t="str">
            <v/>
          </cell>
        </row>
        <row r="69">
          <cell r="E69" t="str">
            <v/>
          </cell>
        </row>
        <row r="70">
          <cell r="E70" t="str">
            <v/>
          </cell>
        </row>
        <row r="71">
          <cell r="E71" t="str">
            <v/>
          </cell>
        </row>
        <row r="72">
          <cell r="E72" t="str">
            <v/>
          </cell>
        </row>
        <row r="73">
          <cell r="E73" t="str">
            <v/>
          </cell>
        </row>
        <row r="74">
          <cell r="E74" t="str">
            <v/>
          </cell>
        </row>
        <row r="75">
          <cell r="E75" t="str">
            <v/>
          </cell>
        </row>
        <row r="76">
          <cell r="E76">
            <v>12</v>
          </cell>
        </row>
        <row r="77">
          <cell r="E77" t="str">
            <v/>
          </cell>
        </row>
        <row r="78">
          <cell r="E78" t="str">
            <v/>
          </cell>
        </row>
        <row r="79">
          <cell r="E79" t="str">
            <v/>
          </cell>
        </row>
        <row r="80">
          <cell r="E80">
            <v>12</v>
          </cell>
        </row>
        <row r="81">
          <cell r="E81" t="str">
            <v/>
          </cell>
        </row>
        <row r="82">
          <cell r="E82" t="str">
            <v/>
          </cell>
        </row>
        <row r="83">
          <cell r="E83" t="str">
            <v/>
          </cell>
        </row>
        <row r="84">
          <cell r="E84" t="str">
            <v/>
          </cell>
        </row>
        <row r="85">
          <cell r="E85" t="str">
            <v/>
          </cell>
        </row>
        <row r="86">
          <cell r="E86" t="str">
            <v/>
          </cell>
        </row>
        <row r="87">
          <cell r="E87" t="str">
            <v/>
          </cell>
        </row>
        <row r="88">
          <cell r="E88" t="str">
            <v/>
          </cell>
        </row>
        <row r="89">
          <cell r="E89" t="str">
            <v/>
          </cell>
        </row>
        <row r="90">
          <cell r="E90" t="str">
            <v/>
          </cell>
        </row>
        <row r="91">
          <cell r="E91" t="str">
            <v/>
          </cell>
        </row>
        <row r="92">
          <cell r="E92" t="str">
            <v/>
          </cell>
        </row>
        <row r="93">
          <cell r="E93" t="str">
            <v/>
          </cell>
        </row>
        <row r="94">
          <cell r="E94" t="str">
            <v/>
          </cell>
        </row>
        <row r="95">
          <cell r="E95" t="str">
            <v/>
          </cell>
        </row>
        <row r="96">
          <cell r="E96" t="str">
            <v/>
          </cell>
        </row>
        <row r="97">
          <cell r="E97" t="str">
            <v/>
          </cell>
        </row>
        <row r="98">
          <cell r="E98" t="str">
            <v/>
          </cell>
        </row>
        <row r="99">
          <cell r="E99" t="str">
            <v/>
          </cell>
        </row>
        <row r="100">
          <cell r="E100" t="str">
            <v/>
          </cell>
        </row>
        <row r="101">
          <cell r="E101" t="str">
            <v/>
          </cell>
        </row>
        <row r="102">
          <cell r="E102">
            <v>12</v>
          </cell>
        </row>
        <row r="103">
          <cell r="E103" t="str">
            <v/>
          </cell>
        </row>
        <row r="104">
          <cell r="E104" t="str">
            <v/>
          </cell>
        </row>
        <row r="105">
          <cell r="E105" t="str">
            <v/>
          </cell>
        </row>
        <row r="106">
          <cell r="E106" t="str">
            <v/>
          </cell>
        </row>
        <row r="107">
          <cell r="E107" t="str">
            <v/>
          </cell>
        </row>
        <row r="108">
          <cell r="E108" t="str">
            <v/>
          </cell>
        </row>
        <row r="109">
          <cell r="E109" t="str">
            <v/>
          </cell>
        </row>
        <row r="110">
          <cell r="E110" t="str">
            <v/>
          </cell>
        </row>
        <row r="111">
          <cell r="E111" t="str">
            <v/>
          </cell>
        </row>
        <row r="112">
          <cell r="E112" t="str">
            <v/>
          </cell>
        </row>
        <row r="113">
          <cell r="E113">
            <v>12</v>
          </cell>
        </row>
        <row r="114">
          <cell r="E114" t="str">
            <v/>
          </cell>
        </row>
        <row r="115">
          <cell r="E115" t="str">
            <v/>
          </cell>
        </row>
        <row r="116">
          <cell r="E116" t="str">
            <v/>
          </cell>
        </row>
        <row r="117">
          <cell r="E117" t="str">
            <v/>
          </cell>
        </row>
        <row r="118">
          <cell r="E118" t="str">
            <v/>
          </cell>
        </row>
        <row r="119">
          <cell r="E119" t="str">
            <v/>
          </cell>
        </row>
        <row r="120">
          <cell r="E120" t="str">
            <v/>
          </cell>
        </row>
        <row r="121">
          <cell r="E121" t="str">
            <v/>
          </cell>
        </row>
        <row r="122">
          <cell r="E122" t="str">
            <v/>
          </cell>
        </row>
        <row r="123">
          <cell r="E123" t="str">
            <v/>
          </cell>
        </row>
        <row r="124">
          <cell r="E124" t="str">
            <v/>
          </cell>
        </row>
        <row r="125">
          <cell r="E125" t="str">
            <v/>
          </cell>
        </row>
        <row r="126">
          <cell r="E126" t="str">
            <v/>
          </cell>
        </row>
        <row r="127">
          <cell r="E127" t="str">
            <v/>
          </cell>
        </row>
        <row r="128">
          <cell r="E128" t="str">
            <v/>
          </cell>
        </row>
        <row r="129">
          <cell r="E129" t="str">
            <v/>
          </cell>
        </row>
        <row r="130">
          <cell r="E130" t="str">
            <v/>
          </cell>
        </row>
      </sheetData>
      <sheetData sheetId="3" refreshError="1"/>
      <sheetData sheetId="4">
        <row r="16">
          <cell r="E16">
            <v>12</v>
          </cell>
        </row>
        <row r="25">
          <cell r="E25">
            <v>12</v>
          </cell>
        </row>
        <row r="39">
          <cell r="E39">
            <v>12</v>
          </cell>
        </row>
        <row r="41">
          <cell r="E41">
            <v>12</v>
          </cell>
        </row>
        <row r="55">
          <cell r="E55">
            <v>12</v>
          </cell>
        </row>
        <row r="63">
          <cell r="E63">
            <v>12</v>
          </cell>
        </row>
        <row r="94">
          <cell r="E94">
            <v>12</v>
          </cell>
        </row>
        <row r="96">
          <cell r="E96">
            <v>12</v>
          </cell>
        </row>
        <row r="127">
          <cell r="E127">
            <v>12</v>
          </cell>
        </row>
        <row r="130">
          <cell r="E130">
            <v>16.5</v>
          </cell>
        </row>
      </sheetData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10AV"/>
      <sheetName val="STRATEGIE"/>
      <sheetName val=" RatStrat"/>
      <sheetName val="GRH"/>
      <sheetName val="RatGRH"/>
      <sheetName val="Droit"/>
      <sheetName val="RatDroit"/>
      <sheetName val="M10FI"/>
    </sheetNames>
    <sheetDataSet>
      <sheetData sheetId="0">
        <row r="10">
          <cell r="E10">
            <v>13.75</v>
          </cell>
          <cell r="G10">
            <v>11</v>
          </cell>
          <cell r="H10" t="str">
            <v/>
          </cell>
          <cell r="I10">
            <v>12</v>
          </cell>
          <cell r="J10" t="str">
            <v/>
          </cell>
        </row>
        <row r="11">
          <cell r="E11">
            <v>11.375</v>
          </cell>
          <cell r="F11" t="str">
            <v>R</v>
          </cell>
          <cell r="G11">
            <v>12</v>
          </cell>
          <cell r="H11" t="str">
            <v/>
          </cell>
          <cell r="I11">
            <v>11.5</v>
          </cell>
          <cell r="J11" t="str">
            <v>R</v>
          </cell>
        </row>
        <row r="12">
          <cell r="E12">
            <v>9.625</v>
          </cell>
          <cell r="F12" t="str">
            <v>R</v>
          </cell>
          <cell r="G12">
            <v>9.75</v>
          </cell>
          <cell r="H12" t="str">
            <v>R</v>
          </cell>
          <cell r="I12">
            <v>13</v>
          </cell>
          <cell r="J12" t="str">
            <v/>
          </cell>
        </row>
        <row r="13">
          <cell r="E13">
            <v>13.625</v>
          </cell>
          <cell r="F13" t="str">
            <v/>
          </cell>
          <cell r="G13">
            <v>15</v>
          </cell>
          <cell r="H13" t="str">
            <v/>
          </cell>
          <cell r="I13">
            <v>12</v>
          </cell>
          <cell r="J13" t="str">
            <v/>
          </cell>
        </row>
        <row r="14">
          <cell r="E14">
            <v>14.25</v>
          </cell>
          <cell r="F14" t="str">
            <v/>
          </cell>
          <cell r="G14">
            <v>15.25</v>
          </cell>
          <cell r="H14" t="str">
            <v/>
          </cell>
          <cell r="I14">
            <v>13</v>
          </cell>
          <cell r="J14" t="str">
            <v/>
          </cell>
        </row>
        <row r="15">
          <cell r="E15">
            <v>13.375</v>
          </cell>
          <cell r="F15" t="str">
            <v/>
          </cell>
          <cell r="G15">
            <v>14.75</v>
          </cell>
          <cell r="H15" t="str">
            <v/>
          </cell>
          <cell r="I15">
            <v>12.5</v>
          </cell>
          <cell r="J15" t="str">
            <v/>
          </cell>
        </row>
        <row r="16">
          <cell r="E16">
            <v>12.25</v>
          </cell>
          <cell r="F16" t="str">
            <v/>
          </cell>
          <cell r="G16">
            <v>10.5</v>
          </cell>
          <cell r="H16" t="str">
            <v>R</v>
          </cell>
          <cell r="I16">
            <v>10.5</v>
          </cell>
          <cell r="J16" t="str">
            <v>R</v>
          </cell>
        </row>
        <row r="17">
          <cell r="E17">
            <v>12.125</v>
          </cell>
          <cell r="F17" t="str">
            <v/>
          </cell>
          <cell r="G17">
            <v>10.75</v>
          </cell>
          <cell r="H17" t="str">
            <v>R</v>
          </cell>
          <cell r="I17">
            <v>12</v>
          </cell>
          <cell r="J17" t="str">
            <v/>
          </cell>
        </row>
        <row r="18">
          <cell r="E18">
            <v>14.75</v>
          </cell>
          <cell r="F18" t="str">
            <v/>
          </cell>
          <cell r="G18">
            <v>14.75</v>
          </cell>
          <cell r="H18" t="str">
            <v/>
          </cell>
          <cell r="I18">
            <v>12</v>
          </cell>
          <cell r="J18" t="str">
            <v/>
          </cell>
        </row>
        <row r="19">
          <cell r="E19">
            <v>11.25</v>
          </cell>
          <cell r="F19" t="str">
            <v>R</v>
          </cell>
          <cell r="G19">
            <v>10.25</v>
          </cell>
          <cell r="H19" t="str">
            <v>R</v>
          </cell>
          <cell r="I19">
            <v>14</v>
          </cell>
          <cell r="J19" t="str">
            <v/>
          </cell>
        </row>
        <row r="20">
          <cell r="E20">
            <v>13.875</v>
          </cell>
          <cell r="F20" t="str">
            <v/>
          </cell>
          <cell r="G20">
            <v>14.75</v>
          </cell>
          <cell r="H20" t="str">
            <v/>
          </cell>
          <cell r="I20">
            <v>12.5</v>
          </cell>
          <cell r="J20" t="str">
            <v/>
          </cell>
        </row>
        <row r="21">
          <cell r="E21">
            <v>11.5</v>
          </cell>
          <cell r="F21" t="str">
            <v>R</v>
          </cell>
          <cell r="G21">
            <v>13</v>
          </cell>
          <cell r="H21" t="str">
            <v/>
          </cell>
          <cell r="I21">
            <v>11</v>
          </cell>
          <cell r="J21" t="str">
            <v>R</v>
          </cell>
        </row>
        <row r="22">
          <cell r="E22">
            <v>14.75</v>
          </cell>
          <cell r="F22" t="str">
            <v/>
          </cell>
          <cell r="G22">
            <v>13</v>
          </cell>
          <cell r="H22" t="str">
            <v/>
          </cell>
          <cell r="I22">
            <v>12.5</v>
          </cell>
          <cell r="J22" t="str">
            <v/>
          </cell>
        </row>
        <row r="23">
          <cell r="E23">
            <v>11.125</v>
          </cell>
          <cell r="F23" t="str">
            <v>R</v>
          </cell>
          <cell r="G23">
            <v>9.75</v>
          </cell>
          <cell r="H23" t="str">
            <v>R</v>
          </cell>
          <cell r="I23">
            <v>12</v>
          </cell>
          <cell r="J23" t="str">
            <v/>
          </cell>
        </row>
        <row r="24">
          <cell r="E24">
            <v>17.875</v>
          </cell>
          <cell r="F24" t="str">
            <v/>
          </cell>
          <cell r="G24">
            <v>14.5</v>
          </cell>
          <cell r="H24" t="str">
            <v/>
          </cell>
          <cell r="I24">
            <v>13.5</v>
          </cell>
          <cell r="J24" t="str">
            <v/>
          </cell>
        </row>
        <row r="25">
          <cell r="E25">
            <v>11.125</v>
          </cell>
          <cell r="F25" t="str">
            <v>R</v>
          </cell>
          <cell r="G25">
            <v>9</v>
          </cell>
          <cell r="H25" t="str">
            <v>R</v>
          </cell>
          <cell r="I25">
            <v>12</v>
          </cell>
          <cell r="J25" t="str">
            <v/>
          </cell>
        </row>
        <row r="26">
          <cell r="E26">
            <v>14.875</v>
          </cell>
          <cell r="F26" t="str">
            <v/>
          </cell>
          <cell r="G26">
            <v>15.5</v>
          </cell>
          <cell r="H26" t="str">
            <v/>
          </cell>
          <cell r="I26">
            <v>12.5</v>
          </cell>
          <cell r="J26" t="str">
            <v/>
          </cell>
        </row>
        <row r="27">
          <cell r="E27">
            <v>11.375</v>
          </cell>
          <cell r="F27" t="str">
            <v/>
          </cell>
          <cell r="G27">
            <v>12.5</v>
          </cell>
          <cell r="H27" t="str">
            <v/>
          </cell>
          <cell r="I27">
            <v>13</v>
          </cell>
          <cell r="J27" t="str">
            <v/>
          </cell>
        </row>
        <row r="28">
          <cell r="E28">
            <v>14.625</v>
          </cell>
          <cell r="F28" t="str">
            <v/>
          </cell>
          <cell r="G28">
            <v>7</v>
          </cell>
          <cell r="H28" t="str">
            <v>R</v>
          </cell>
          <cell r="I28">
            <v>13</v>
          </cell>
          <cell r="J28" t="str">
            <v/>
          </cell>
        </row>
        <row r="29">
          <cell r="E29">
            <v>11</v>
          </cell>
          <cell r="F29" t="str">
            <v>R</v>
          </cell>
          <cell r="G29">
            <v>10</v>
          </cell>
          <cell r="H29" t="str">
            <v>R</v>
          </cell>
          <cell r="I29">
            <v>10.5</v>
          </cell>
          <cell r="J29" t="str">
            <v>R</v>
          </cell>
        </row>
        <row r="30">
          <cell r="E30">
            <v>13.125</v>
          </cell>
          <cell r="F30" t="str">
            <v/>
          </cell>
          <cell r="G30">
            <v>14.25</v>
          </cell>
          <cell r="H30" t="str">
            <v/>
          </cell>
          <cell r="I30">
            <v>11</v>
          </cell>
          <cell r="J30" t="str">
            <v/>
          </cell>
        </row>
        <row r="31">
          <cell r="E31">
            <v>15.75</v>
          </cell>
          <cell r="F31" t="str">
            <v/>
          </cell>
          <cell r="G31">
            <v>15.5</v>
          </cell>
          <cell r="H31" t="str">
            <v/>
          </cell>
          <cell r="I31">
            <v>11</v>
          </cell>
          <cell r="J31" t="str">
            <v/>
          </cell>
        </row>
        <row r="32">
          <cell r="E32">
            <v>9.625</v>
          </cell>
          <cell r="F32" t="str">
            <v>R</v>
          </cell>
          <cell r="G32">
            <v>9.5</v>
          </cell>
          <cell r="H32" t="str">
            <v>R</v>
          </cell>
          <cell r="I32">
            <v>9.5</v>
          </cell>
          <cell r="J32" t="str">
            <v>R</v>
          </cell>
        </row>
        <row r="33">
          <cell r="E33">
            <v>11.25</v>
          </cell>
          <cell r="F33" t="str">
            <v/>
          </cell>
          <cell r="G33">
            <v>13.25</v>
          </cell>
          <cell r="H33" t="str">
            <v/>
          </cell>
          <cell r="I33">
            <v>14</v>
          </cell>
          <cell r="J33" t="str">
            <v/>
          </cell>
        </row>
        <row r="34">
          <cell r="E34">
            <v>12.875</v>
          </cell>
          <cell r="F34" t="str">
            <v/>
          </cell>
          <cell r="G34">
            <v>10.75</v>
          </cell>
          <cell r="H34" t="str">
            <v/>
          </cell>
          <cell r="I34">
            <v>13</v>
          </cell>
          <cell r="J34" t="str">
            <v/>
          </cell>
        </row>
        <row r="35">
          <cell r="E35">
            <v>14.25</v>
          </cell>
          <cell r="F35" t="str">
            <v/>
          </cell>
          <cell r="G35">
            <v>12</v>
          </cell>
          <cell r="H35" t="str">
            <v/>
          </cell>
          <cell r="I35">
            <v>13</v>
          </cell>
          <cell r="J35" t="str">
            <v/>
          </cell>
        </row>
        <row r="36">
          <cell r="E36">
            <v>10.5</v>
          </cell>
          <cell r="F36" t="str">
            <v>R</v>
          </cell>
          <cell r="G36">
            <v>12.25</v>
          </cell>
          <cell r="H36" t="str">
            <v/>
          </cell>
          <cell r="I36">
            <v>11.5</v>
          </cell>
          <cell r="J36" t="str">
            <v>R</v>
          </cell>
        </row>
        <row r="37">
          <cell r="E37">
            <v>12.5</v>
          </cell>
          <cell r="F37" t="str">
            <v/>
          </cell>
          <cell r="G37">
            <v>9.25</v>
          </cell>
          <cell r="H37" t="str">
            <v>R</v>
          </cell>
          <cell r="I37">
            <v>12</v>
          </cell>
          <cell r="J37" t="str">
            <v/>
          </cell>
        </row>
        <row r="38">
          <cell r="E38">
            <v>10</v>
          </cell>
          <cell r="F38" t="str">
            <v>R</v>
          </cell>
          <cell r="G38">
            <v>9.5</v>
          </cell>
          <cell r="H38" t="str">
            <v>R</v>
          </cell>
          <cell r="I38">
            <v>11</v>
          </cell>
          <cell r="J38" t="str">
            <v>R</v>
          </cell>
        </row>
        <row r="39">
          <cell r="E39">
            <v>11.375</v>
          </cell>
          <cell r="F39" t="str">
            <v>R</v>
          </cell>
          <cell r="G39">
            <v>12.25</v>
          </cell>
          <cell r="H39" t="str">
            <v/>
          </cell>
          <cell r="I39">
            <v>11.5</v>
          </cell>
          <cell r="J39" t="str">
            <v>R</v>
          </cell>
        </row>
        <row r="40">
          <cell r="E40">
            <v>12.125</v>
          </cell>
          <cell r="F40" t="str">
            <v/>
          </cell>
          <cell r="G40">
            <v>13.25</v>
          </cell>
          <cell r="H40" t="str">
            <v/>
          </cell>
          <cell r="I40">
            <v>14.5</v>
          </cell>
          <cell r="J40" t="str">
            <v/>
          </cell>
        </row>
        <row r="41">
          <cell r="E41">
            <v>10.5</v>
          </cell>
          <cell r="F41" t="str">
            <v>R</v>
          </cell>
          <cell r="G41">
            <v>10.25</v>
          </cell>
          <cell r="H41" t="str">
            <v>R</v>
          </cell>
          <cell r="I41">
            <v>13</v>
          </cell>
          <cell r="J41" t="str">
            <v/>
          </cell>
        </row>
        <row r="42">
          <cell r="E42">
            <v>13.5</v>
          </cell>
          <cell r="F42" t="str">
            <v/>
          </cell>
          <cell r="G42">
            <v>15.5</v>
          </cell>
          <cell r="H42" t="str">
            <v/>
          </cell>
          <cell r="I42">
            <v>14.5</v>
          </cell>
          <cell r="J42" t="str">
            <v/>
          </cell>
        </row>
        <row r="43">
          <cell r="E43">
            <v>15.375</v>
          </cell>
          <cell r="F43" t="str">
            <v/>
          </cell>
          <cell r="G43">
            <v>16.75</v>
          </cell>
          <cell r="H43" t="str">
            <v/>
          </cell>
          <cell r="I43">
            <v>14</v>
          </cell>
          <cell r="J43" t="str">
            <v/>
          </cell>
        </row>
        <row r="44">
          <cell r="E44">
            <v>9.5</v>
          </cell>
          <cell r="F44" t="str">
            <v/>
          </cell>
          <cell r="G44">
            <v>14.25</v>
          </cell>
          <cell r="H44" t="str">
            <v/>
          </cell>
          <cell r="I44">
            <v>12.5</v>
          </cell>
          <cell r="J44" t="str">
            <v/>
          </cell>
        </row>
        <row r="45">
          <cell r="E45">
            <v>14.5</v>
          </cell>
          <cell r="F45" t="str">
            <v/>
          </cell>
          <cell r="G45">
            <v>13</v>
          </cell>
          <cell r="H45" t="str">
            <v/>
          </cell>
          <cell r="I45">
            <v>13.5</v>
          </cell>
          <cell r="J45" t="str">
            <v/>
          </cell>
        </row>
        <row r="46">
          <cell r="E46">
            <v>16.75</v>
          </cell>
          <cell r="F46" t="str">
            <v/>
          </cell>
          <cell r="G46">
            <v>14.5</v>
          </cell>
          <cell r="H46" t="str">
            <v/>
          </cell>
          <cell r="I46">
            <v>13.5</v>
          </cell>
          <cell r="J46" t="str">
            <v/>
          </cell>
        </row>
        <row r="47">
          <cell r="E47">
            <v>12.375</v>
          </cell>
          <cell r="F47" t="str">
            <v/>
          </cell>
          <cell r="G47">
            <v>12.75</v>
          </cell>
          <cell r="H47" t="str">
            <v/>
          </cell>
          <cell r="I47">
            <v>13.5</v>
          </cell>
          <cell r="J47" t="str">
            <v/>
          </cell>
        </row>
        <row r="48">
          <cell r="E48">
            <v>13.875</v>
          </cell>
          <cell r="F48" t="str">
            <v/>
          </cell>
          <cell r="G48">
            <v>12.5</v>
          </cell>
          <cell r="H48" t="str">
            <v/>
          </cell>
          <cell r="I48">
            <v>12.5</v>
          </cell>
          <cell r="J48" t="str">
            <v/>
          </cell>
        </row>
        <row r="49">
          <cell r="E49">
            <v>11.625</v>
          </cell>
          <cell r="F49" t="str">
            <v>R</v>
          </cell>
          <cell r="G49">
            <v>10.25</v>
          </cell>
          <cell r="H49" t="str">
            <v>R</v>
          </cell>
          <cell r="I49">
            <v>13</v>
          </cell>
          <cell r="J49" t="str">
            <v/>
          </cell>
        </row>
        <row r="50">
          <cell r="E50">
            <v>11.75</v>
          </cell>
          <cell r="F50" t="str">
            <v>R</v>
          </cell>
          <cell r="G50">
            <v>7.75</v>
          </cell>
          <cell r="H50" t="str">
            <v>R</v>
          </cell>
          <cell r="I50">
            <v>12.5</v>
          </cell>
          <cell r="J50" t="str">
            <v/>
          </cell>
        </row>
        <row r="51">
          <cell r="E51">
            <v>13.75</v>
          </cell>
          <cell r="F51" t="str">
            <v/>
          </cell>
          <cell r="G51">
            <v>15</v>
          </cell>
          <cell r="H51" t="str">
            <v/>
          </cell>
          <cell r="I51">
            <v>13</v>
          </cell>
          <cell r="J51" t="str">
            <v/>
          </cell>
        </row>
        <row r="52">
          <cell r="E52">
            <v>13.625</v>
          </cell>
          <cell r="F52" t="str">
            <v/>
          </cell>
          <cell r="G52">
            <v>14.75</v>
          </cell>
          <cell r="H52" t="str">
            <v/>
          </cell>
          <cell r="I52">
            <v>12.5</v>
          </cell>
          <cell r="J52" t="str">
            <v/>
          </cell>
        </row>
        <row r="53">
          <cell r="E53">
            <v>13.75</v>
          </cell>
          <cell r="F53" t="str">
            <v/>
          </cell>
          <cell r="G53">
            <v>14</v>
          </cell>
          <cell r="H53" t="str">
            <v/>
          </cell>
          <cell r="I53">
            <v>13</v>
          </cell>
          <cell r="J53" t="str">
            <v/>
          </cell>
        </row>
        <row r="54">
          <cell r="E54">
            <v>13.875</v>
          </cell>
          <cell r="F54" t="str">
            <v/>
          </cell>
          <cell r="G54">
            <v>14</v>
          </cell>
          <cell r="H54" t="str">
            <v/>
          </cell>
          <cell r="I54">
            <v>12.5</v>
          </cell>
          <cell r="J54" t="str">
            <v/>
          </cell>
        </row>
        <row r="55">
          <cell r="E55">
            <v>12.5</v>
          </cell>
          <cell r="F55" t="str">
            <v/>
          </cell>
          <cell r="G55">
            <v>14</v>
          </cell>
          <cell r="H55" t="str">
            <v/>
          </cell>
          <cell r="I55">
            <v>10.5</v>
          </cell>
          <cell r="J55" t="str">
            <v/>
          </cell>
        </row>
        <row r="56">
          <cell r="E56">
            <v>12.375</v>
          </cell>
          <cell r="F56" t="str">
            <v/>
          </cell>
          <cell r="G56">
            <v>13.75</v>
          </cell>
          <cell r="H56" t="str">
            <v/>
          </cell>
          <cell r="I56">
            <v>13.5</v>
          </cell>
          <cell r="J56" t="str">
            <v/>
          </cell>
        </row>
        <row r="57">
          <cell r="E57">
            <v>12.25</v>
          </cell>
          <cell r="F57" t="str">
            <v/>
          </cell>
          <cell r="G57">
            <v>14.5</v>
          </cell>
          <cell r="H57" t="str">
            <v/>
          </cell>
          <cell r="I57">
            <v>11.5</v>
          </cell>
          <cell r="J57" t="str">
            <v/>
          </cell>
        </row>
        <row r="58">
          <cell r="E58">
            <v>15.5</v>
          </cell>
          <cell r="F58" t="str">
            <v/>
          </cell>
          <cell r="G58">
            <v>12.5</v>
          </cell>
          <cell r="H58" t="str">
            <v/>
          </cell>
          <cell r="I58">
            <v>12.5</v>
          </cell>
          <cell r="J58" t="str">
            <v/>
          </cell>
        </row>
        <row r="59">
          <cell r="E59">
            <v>11.75</v>
          </cell>
          <cell r="F59" t="str">
            <v>R</v>
          </cell>
          <cell r="G59">
            <v>6.5</v>
          </cell>
          <cell r="H59" t="str">
            <v>R</v>
          </cell>
          <cell r="I59">
            <v>10.5</v>
          </cell>
          <cell r="J59" t="str">
            <v>R</v>
          </cell>
        </row>
        <row r="60">
          <cell r="E60">
            <v>12.375</v>
          </cell>
          <cell r="F60" t="str">
            <v/>
          </cell>
          <cell r="G60">
            <v>11.25</v>
          </cell>
          <cell r="H60" t="str">
            <v>R</v>
          </cell>
          <cell r="I60">
            <v>12</v>
          </cell>
          <cell r="J60" t="str">
            <v/>
          </cell>
        </row>
        <row r="61">
          <cell r="E61">
            <v>14</v>
          </cell>
          <cell r="F61" t="str">
            <v/>
          </cell>
          <cell r="G61">
            <v>12.75</v>
          </cell>
          <cell r="H61" t="str">
            <v/>
          </cell>
          <cell r="I61">
            <v>11</v>
          </cell>
          <cell r="J61" t="str">
            <v/>
          </cell>
        </row>
        <row r="62">
          <cell r="E62">
            <v>15.125</v>
          </cell>
          <cell r="F62" t="str">
            <v/>
          </cell>
          <cell r="G62">
            <v>15</v>
          </cell>
          <cell r="H62" t="str">
            <v/>
          </cell>
          <cell r="I62">
            <v>13</v>
          </cell>
          <cell r="J62" t="str">
            <v/>
          </cell>
        </row>
        <row r="63">
          <cell r="E63">
            <v>13.75</v>
          </cell>
          <cell r="F63" t="str">
            <v/>
          </cell>
          <cell r="G63">
            <v>14.25</v>
          </cell>
          <cell r="H63" t="str">
            <v/>
          </cell>
          <cell r="I63">
            <v>12</v>
          </cell>
          <cell r="J63" t="str">
            <v/>
          </cell>
        </row>
        <row r="64">
          <cell r="E64">
            <v>12.75</v>
          </cell>
          <cell r="F64" t="str">
            <v/>
          </cell>
          <cell r="G64">
            <v>14.5</v>
          </cell>
          <cell r="H64" t="str">
            <v/>
          </cell>
          <cell r="I64">
            <v>12</v>
          </cell>
          <cell r="J64" t="str">
            <v/>
          </cell>
        </row>
        <row r="65">
          <cell r="E65">
            <v>16.25</v>
          </cell>
          <cell r="F65" t="str">
            <v/>
          </cell>
          <cell r="G65">
            <v>14.5</v>
          </cell>
          <cell r="H65" t="str">
            <v/>
          </cell>
          <cell r="I65">
            <v>14</v>
          </cell>
          <cell r="J65" t="str">
            <v/>
          </cell>
        </row>
        <row r="66">
          <cell r="E66">
            <v>13.25</v>
          </cell>
          <cell r="F66" t="str">
            <v/>
          </cell>
          <cell r="G66">
            <v>8.75</v>
          </cell>
          <cell r="H66" t="str">
            <v>R</v>
          </cell>
          <cell r="I66">
            <v>12.5</v>
          </cell>
          <cell r="J66" t="str">
            <v/>
          </cell>
        </row>
        <row r="67">
          <cell r="E67">
            <v>16.375</v>
          </cell>
          <cell r="F67" t="str">
            <v/>
          </cell>
          <cell r="G67">
            <v>15</v>
          </cell>
          <cell r="H67" t="str">
            <v/>
          </cell>
          <cell r="I67">
            <v>12.5</v>
          </cell>
          <cell r="J67" t="str">
            <v/>
          </cell>
        </row>
        <row r="68">
          <cell r="E68">
            <v>14.625</v>
          </cell>
          <cell r="F68" t="str">
            <v/>
          </cell>
          <cell r="G68">
            <v>15.75</v>
          </cell>
          <cell r="H68" t="str">
            <v/>
          </cell>
          <cell r="I68">
            <v>13.5</v>
          </cell>
          <cell r="J68" t="str">
            <v/>
          </cell>
        </row>
        <row r="69">
          <cell r="E69">
            <v>12.375</v>
          </cell>
          <cell r="F69" t="str">
            <v/>
          </cell>
          <cell r="G69">
            <v>15.75</v>
          </cell>
          <cell r="H69" t="str">
            <v/>
          </cell>
          <cell r="I69">
            <v>12.5</v>
          </cell>
          <cell r="J69" t="str">
            <v/>
          </cell>
        </row>
        <row r="70">
          <cell r="E70">
            <v>12.25</v>
          </cell>
          <cell r="F70" t="str">
            <v/>
          </cell>
          <cell r="G70">
            <v>12.75</v>
          </cell>
          <cell r="H70" t="str">
            <v/>
          </cell>
          <cell r="I70">
            <v>12.5</v>
          </cell>
          <cell r="J70" t="str">
            <v/>
          </cell>
        </row>
        <row r="71">
          <cell r="E71">
            <v>12.5</v>
          </cell>
          <cell r="F71" t="str">
            <v/>
          </cell>
          <cell r="G71">
            <v>10.25</v>
          </cell>
          <cell r="H71" t="str">
            <v>R</v>
          </cell>
          <cell r="I71">
            <v>11.5</v>
          </cell>
          <cell r="J71" t="str">
            <v>R</v>
          </cell>
        </row>
        <row r="72">
          <cell r="E72">
            <v>15.125</v>
          </cell>
          <cell r="F72" t="str">
            <v/>
          </cell>
          <cell r="G72">
            <v>15.5</v>
          </cell>
          <cell r="H72" t="str">
            <v/>
          </cell>
          <cell r="I72">
            <v>14</v>
          </cell>
          <cell r="J72" t="str">
            <v/>
          </cell>
        </row>
        <row r="73">
          <cell r="E73">
            <v>13.5</v>
          </cell>
          <cell r="F73" t="str">
            <v/>
          </cell>
          <cell r="G73">
            <v>12.25</v>
          </cell>
          <cell r="H73" t="str">
            <v/>
          </cell>
          <cell r="I73">
            <v>11</v>
          </cell>
          <cell r="J73" t="str">
            <v/>
          </cell>
        </row>
        <row r="74">
          <cell r="E74">
            <v>13.75</v>
          </cell>
          <cell r="F74" t="str">
            <v/>
          </cell>
          <cell r="G74">
            <v>12</v>
          </cell>
          <cell r="H74" t="str">
            <v/>
          </cell>
          <cell r="I74">
            <v>11.5</v>
          </cell>
          <cell r="J74" t="str">
            <v/>
          </cell>
        </row>
        <row r="75">
          <cell r="E75">
            <v>13.375</v>
          </cell>
          <cell r="F75" t="str">
            <v/>
          </cell>
          <cell r="G75">
            <v>14.75</v>
          </cell>
          <cell r="H75" t="str">
            <v/>
          </cell>
          <cell r="I75">
            <v>10</v>
          </cell>
          <cell r="J75" t="str">
            <v/>
          </cell>
        </row>
        <row r="76">
          <cell r="E76">
            <v>8.5</v>
          </cell>
          <cell r="F76" t="str">
            <v>R</v>
          </cell>
          <cell r="G76">
            <v>6.25</v>
          </cell>
          <cell r="H76" t="str">
            <v>R</v>
          </cell>
          <cell r="I76">
            <v>12</v>
          </cell>
          <cell r="J76" t="str">
            <v/>
          </cell>
        </row>
        <row r="77">
          <cell r="E77">
            <v>13.75</v>
          </cell>
          <cell r="F77" t="str">
            <v/>
          </cell>
          <cell r="G77">
            <v>11.5</v>
          </cell>
          <cell r="H77" t="str">
            <v/>
          </cell>
          <cell r="I77">
            <v>11.5</v>
          </cell>
          <cell r="J77" t="str">
            <v/>
          </cell>
        </row>
        <row r="78">
          <cell r="E78">
            <v>11.25</v>
          </cell>
          <cell r="F78" t="str">
            <v>R</v>
          </cell>
          <cell r="G78">
            <v>9.5</v>
          </cell>
          <cell r="H78" t="str">
            <v>R</v>
          </cell>
          <cell r="I78">
            <v>10.5</v>
          </cell>
          <cell r="J78" t="str">
            <v>R</v>
          </cell>
        </row>
        <row r="79">
          <cell r="E79">
            <v>10.25</v>
          </cell>
          <cell r="F79" t="str">
            <v>R</v>
          </cell>
          <cell r="G79">
            <v>12</v>
          </cell>
          <cell r="H79" t="str">
            <v/>
          </cell>
          <cell r="I79">
            <v>10</v>
          </cell>
          <cell r="J79" t="str">
            <v>R</v>
          </cell>
        </row>
        <row r="80">
          <cell r="E80">
            <v>11.5</v>
          </cell>
          <cell r="F80" t="str">
            <v/>
          </cell>
          <cell r="G80">
            <v>13.25</v>
          </cell>
          <cell r="H80" t="str">
            <v/>
          </cell>
          <cell r="I80">
            <v>13</v>
          </cell>
          <cell r="J80" t="str">
            <v/>
          </cell>
        </row>
        <row r="81">
          <cell r="E81">
            <v>15.125</v>
          </cell>
          <cell r="F81" t="str">
            <v/>
          </cell>
          <cell r="G81">
            <v>14</v>
          </cell>
          <cell r="H81" t="str">
            <v/>
          </cell>
          <cell r="I81">
            <v>12</v>
          </cell>
          <cell r="J81" t="str">
            <v/>
          </cell>
        </row>
        <row r="82">
          <cell r="E82">
            <v>14.25</v>
          </cell>
          <cell r="F82" t="str">
            <v/>
          </cell>
          <cell r="G82">
            <v>14.75</v>
          </cell>
          <cell r="H82" t="str">
            <v/>
          </cell>
          <cell r="I82">
            <v>11.5</v>
          </cell>
          <cell r="J82" t="str">
            <v/>
          </cell>
        </row>
        <row r="83">
          <cell r="E83">
            <v>13.625</v>
          </cell>
          <cell r="F83" t="str">
            <v/>
          </cell>
          <cell r="G83">
            <v>16.25</v>
          </cell>
          <cell r="H83" t="str">
            <v/>
          </cell>
          <cell r="I83">
            <v>13.5</v>
          </cell>
          <cell r="J83" t="str">
            <v/>
          </cell>
        </row>
        <row r="84">
          <cell r="E84">
            <v>14.25</v>
          </cell>
          <cell r="F84" t="str">
            <v/>
          </cell>
          <cell r="G84">
            <v>15.75</v>
          </cell>
          <cell r="H84" t="str">
            <v/>
          </cell>
          <cell r="I84">
            <v>12</v>
          </cell>
          <cell r="J84" t="str">
            <v/>
          </cell>
        </row>
        <row r="85">
          <cell r="E85">
            <v>14</v>
          </cell>
          <cell r="F85" t="str">
            <v/>
          </cell>
          <cell r="G85">
            <v>13.5</v>
          </cell>
          <cell r="H85" t="str">
            <v/>
          </cell>
          <cell r="I85">
            <v>12.5</v>
          </cell>
          <cell r="J85" t="str">
            <v/>
          </cell>
        </row>
        <row r="86">
          <cell r="E86">
            <v>12.5</v>
          </cell>
          <cell r="F86" t="str">
            <v/>
          </cell>
          <cell r="G86">
            <v>13</v>
          </cell>
          <cell r="H86" t="str">
            <v/>
          </cell>
          <cell r="I86">
            <v>12.5</v>
          </cell>
          <cell r="J86" t="str">
            <v/>
          </cell>
        </row>
        <row r="87">
          <cell r="E87">
            <v>11.875</v>
          </cell>
          <cell r="F87" t="str">
            <v>R</v>
          </cell>
          <cell r="G87">
            <v>10</v>
          </cell>
          <cell r="H87" t="str">
            <v>R</v>
          </cell>
          <cell r="I87">
            <v>12</v>
          </cell>
          <cell r="J87" t="str">
            <v/>
          </cell>
        </row>
        <row r="88">
          <cell r="E88">
            <v>12.5</v>
          </cell>
          <cell r="F88" t="str">
            <v/>
          </cell>
          <cell r="G88">
            <v>11.25</v>
          </cell>
          <cell r="H88" t="str">
            <v>R</v>
          </cell>
          <cell r="I88">
            <v>10.5</v>
          </cell>
          <cell r="J88" t="str">
            <v>R</v>
          </cell>
        </row>
        <row r="89">
          <cell r="E89">
            <v>12</v>
          </cell>
          <cell r="F89" t="str">
            <v/>
          </cell>
          <cell r="G89">
            <v>12.75</v>
          </cell>
          <cell r="H89" t="str">
            <v/>
          </cell>
          <cell r="I89">
            <v>11.5</v>
          </cell>
          <cell r="J89" t="str">
            <v/>
          </cell>
        </row>
        <row r="90">
          <cell r="E90">
            <v>13.25</v>
          </cell>
          <cell r="F90" t="str">
            <v/>
          </cell>
          <cell r="G90">
            <v>15.5</v>
          </cell>
          <cell r="H90" t="str">
            <v/>
          </cell>
          <cell r="I90">
            <v>12.5</v>
          </cell>
          <cell r="J90" t="str">
            <v/>
          </cell>
        </row>
        <row r="91">
          <cell r="E91">
            <v>11.375</v>
          </cell>
          <cell r="F91" t="str">
            <v>R</v>
          </cell>
          <cell r="G91">
            <v>8.75</v>
          </cell>
          <cell r="H91" t="str">
            <v>R</v>
          </cell>
          <cell r="I91">
            <v>11</v>
          </cell>
          <cell r="J91" t="str">
            <v>R</v>
          </cell>
        </row>
        <row r="92">
          <cell r="E92">
            <v>13.75</v>
          </cell>
          <cell r="F92" t="str">
            <v/>
          </cell>
          <cell r="G92">
            <v>12.75</v>
          </cell>
          <cell r="H92" t="str">
            <v/>
          </cell>
          <cell r="I92">
            <v>10.5</v>
          </cell>
          <cell r="J92" t="str">
            <v/>
          </cell>
        </row>
        <row r="93">
          <cell r="E93">
            <v>11.75</v>
          </cell>
          <cell r="F93" t="str">
            <v>R</v>
          </cell>
          <cell r="G93">
            <v>11.5</v>
          </cell>
          <cell r="H93" t="str">
            <v>R</v>
          </cell>
          <cell r="I93">
            <v>11.5</v>
          </cell>
          <cell r="J93" t="str">
            <v>R</v>
          </cell>
        </row>
        <row r="94">
          <cell r="E94">
            <v>14</v>
          </cell>
          <cell r="F94" t="str">
            <v/>
          </cell>
          <cell r="G94">
            <v>18.5</v>
          </cell>
          <cell r="H94" t="str">
            <v/>
          </cell>
          <cell r="I94">
            <v>12</v>
          </cell>
          <cell r="J94" t="str">
            <v/>
          </cell>
        </row>
        <row r="95">
          <cell r="E95">
            <v>14.125</v>
          </cell>
          <cell r="F95" t="str">
            <v/>
          </cell>
          <cell r="G95">
            <v>14.75</v>
          </cell>
          <cell r="H95" t="str">
            <v/>
          </cell>
          <cell r="I95">
            <v>11.5</v>
          </cell>
          <cell r="J95" t="str">
            <v/>
          </cell>
        </row>
        <row r="96">
          <cell r="E96">
            <v>14.75</v>
          </cell>
          <cell r="F96" t="str">
            <v/>
          </cell>
          <cell r="G96">
            <v>14.5</v>
          </cell>
          <cell r="H96" t="str">
            <v/>
          </cell>
          <cell r="I96">
            <v>12.5</v>
          </cell>
          <cell r="J96" t="str">
            <v/>
          </cell>
        </row>
        <row r="97">
          <cell r="E97">
            <v>10.625</v>
          </cell>
          <cell r="F97" t="str">
            <v>R</v>
          </cell>
          <cell r="G97">
            <v>8</v>
          </cell>
          <cell r="H97" t="str">
            <v>R</v>
          </cell>
          <cell r="I97">
            <v>11.5</v>
          </cell>
          <cell r="J97" t="str">
            <v>R</v>
          </cell>
        </row>
        <row r="98">
          <cell r="E98">
            <v>12.25</v>
          </cell>
          <cell r="F98" t="str">
            <v/>
          </cell>
          <cell r="G98">
            <v>10.5</v>
          </cell>
          <cell r="H98" t="str">
            <v>R</v>
          </cell>
          <cell r="I98">
            <v>12.5</v>
          </cell>
          <cell r="J98" t="str">
            <v/>
          </cell>
        </row>
        <row r="99">
          <cell r="E99">
            <v>14</v>
          </cell>
          <cell r="F99" t="str">
            <v/>
          </cell>
          <cell r="G99">
            <v>14.25</v>
          </cell>
          <cell r="H99" t="str">
            <v/>
          </cell>
          <cell r="I99">
            <v>12.5</v>
          </cell>
          <cell r="J99" t="str">
            <v/>
          </cell>
        </row>
        <row r="100">
          <cell r="E100">
            <v>12</v>
          </cell>
          <cell r="F100" t="str">
            <v/>
          </cell>
          <cell r="G100">
            <v>13</v>
          </cell>
          <cell r="H100" t="str">
            <v/>
          </cell>
          <cell r="I100">
            <v>12</v>
          </cell>
          <cell r="J100" t="str">
            <v/>
          </cell>
        </row>
        <row r="101">
          <cell r="E101">
            <v>14.375</v>
          </cell>
          <cell r="F101" t="str">
            <v/>
          </cell>
          <cell r="G101">
            <v>12.75</v>
          </cell>
          <cell r="H101" t="str">
            <v/>
          </cell>
          <cell r="I101">
            <v>12</v>
          </cell>
          <cell r="J101" t="str">
            <v/>
          </cell>
        </row>
        <row r="102">
          <cell r="E102">
            <v>12.25</v>
          </cell>
          <cell r="F102" t="str">
            <v/>
          </cell>
          <cell r="G102">
            <v>13</v>
          </cell>
          <cell r="H102" t="str">
            <v/>
          </cell>
          <cell r="I102">
            <v>12.5</v>
          </cell>
          <cell r="J102" t="str">
            <v/>
          </cell>
        </row>
        <row r="103">
          <cell r="E103">
            <v>13.375</v>
          </cell>
          <cell r="F103" t="str">
            <v/>
          </cell>
          <cell r="G103">
            <v>17.25</v>
          </cell>
          <cell r="H103" t="str">
            <v/>
          </cell>
          <cell r="I103">
            <v>12.5</v>
          </cell>
          <cell r="J103" t="str">
            <v/>
          </cell>
        </row>
        <row r="104">
          <cell r="E104">
            <v>13.5</v>
          </cell>
          <cell r="F104" t="str">
            <v/>
          </cell>
          <cell r="G104">
            <v>15.75</v>
          </cell>
          <cell r="H104" t="str">
            <v/>
          </cell>
          <cell r="I104">
            <v>13.5</v>
          </cell>
          <cell r="J104" t="str">
            <v/>
          </cell>
        </row>
        <row r="105">
          <cell r="E105">
            <v>13.25</v>
          </cell>
          <cell r="F105" t="str">
            <v/>
          </cell>
          <cell r="G105">
            <v>16.75</v>
          </cell>
          <cell r="H105" t="str">
            <v/>
          </cell>
          <cell r="I105">
            <v>12.5</v>
          </cell>
          <cell r="J105" t="str">
            <v/>
          </cell>
        </row>
        <row r="106">
          <cell r="E106">
            <v>11.125</v>
          </cell>
          <cell r="F106" t="str">
            <v>R</v>
          </cell>
          <cell r="G106">
            <v>11.5</v>
          </cell>
          <cell r="H106" t="str">
            <v>R</v>
          </cell>
          <cell r="I106">
            <v>11</v>
          </cell>
          <cell r="J106" t="str">
            <v>R</v>
          </cell>
        </row>
        <row r="107">
          <cell r="E107">
            <v>13.25</v>
          </cell>
          <cell r="F107" t="str">
            <v/>
          </cell>
          <cell r="G107">
            <v>16.75</v>
          </cell>
          <cell r="H107" t="str">
            <v/>
          </cell>
          <cell r="I107">
            <v>10.5</v>
          </cell>
          <cell r="J107" t="str">
            <v/>
          </cell>
        </row>
        <row r="108">
          <cell r="E108">
            <v>17.375</v>
          </cell>
          <cell r="F108" t="str">
            <v/>
          </cell>
          <cell r="G108">
            <v>16.75</v>
          </cell>
          <cell r="H108" t="str">
            <v/>
          </cell>
          <cell r="I108">
            <v>15.5</v>
          </cell>
          <cell r="J108" t="str">
            <v/>
          </cell>
        </row>
        <row r="109">
          <cell r="E109">
            <v>12.75</v>
          </cell>
          <cell r="F109" t="str">
            <v/>
          </cell>
          <cell r="G109">
            <v>11</v>
          </cell>
          <cell r="H109" t="str">
            <v>R</v>
          </cell>
          <cell r="I109">
            <v>12</v>
          </cell>
          <cell r="J109" t="str">
            <v/>
          </cell>
        </row>
        <row r="110">
          <cell r="E110">
            <v>14.75</v>
          </cell>
          <cell r="F110" t="str">
            <v/>
          </cell>
          <cell r="G110">
            <v>14.25</v>
          </cell>
          <cell r="H110" t="str">
            <v/>
          </cell>
          <cell r="I110">
            <v>12</v>
          </cell>
          <cell r="J110" t="str">
            <v/>
          </cell>
        </row>
        <row r="111">
          <cell r="E111">
            <v>11.25</v>
          </cell>
          <cell r="F111" t="str">
            <v>R</v>
          </cell>
          <cell r="G111">
            <v>12.5</v>
          </cell>
          <cell r="H111" t="str">
            <v/>
          </cell>
          <cell r="I111">
            <v>11.5</v>
          </cell>
          <cell r="J111" t="str">
            <v>R</v>
          </cell>
        </row>
        <row r="112">
          <cell r="E112">
            <v>14.875</v>
          </cell>
          <cell r="F112" t="str">
            <v/>
          </cell>
          <cell r="G112">
            <v>14.75</v>
          </cell>
          <cell r="H112" t="str">
            <v/>
          </cell>
          <cell r="I112">
            <v>12.5</v>
          </cell>
          <cell r="J112" t="str">
            <v/>
          </cell>
        </row>
        <row r="113">
          <cell r="E113">
            <v>12.375</v>
          </cell>
          <cell r="F113" t="str">
            <v/>
          </cell>
          <cell r="G113">
            <v>5.75</v>
          </cell>
          <cell r="H113" t="str">
            <v>R</v>
          </cell>
          <cell r="I113">
            <v>10</v>
          </cell>
          <cell r="J113" t="str">
            <v>R</v>
          </cell>
        </row>
        <row r="114">
          <cell r="E114">
            <v>14</v>
          </cell>
          <cell r="F114" t="str">
            <v/>
          </cell>
          <cell r="G114">
            <v>10.5</v>
          </cell>
          <cell r="H114" t="str">
            <v/>
          </cell>
          <cell r="I114">
            <v>12.5</v>
          </cell>
          <cell r="J114" t="str">
            <v/>
          </cell>
        </row>
        <row r="115">
          <cell r="E115">
            <v>14.375</v>
          </cell>
          <cell r="F115" t="str">
            <v/>
          </cell>
          <cell r="G115">
            <v>13.5</v>
          </cell>
          <cell r="H115" t="str">
            <v/>
          </cell>
          <cell r="I115">
            <v>12</v>
          </cell>
          <cell r="J115" t="str">
            <v/>
          </cell>
        </row>
        <row r="116">
          <cell r="E116">
            <v>15.75</v>
          </cell>
          <cell r="F116" t="str">
            <v/>
          </cell>
          <cell r="G116">
            <v>11.5</v>
          </cell>
          <cell r="H116" t="str">
            <v/>
          </cell>
          <cell r="I116">
            <v>12.5</v>
          </cell>
          <cell r="J116" t="str">
            <v/>
          </cell>
        </row>
        <row r="117">
          <cell r="E117">
            <v>14.75</v>
          </cell>
          <cell r="F117" t="str">
            <v/>
          </cell>
          <cell r="G117">
            <v>16.5</v>
          </cell>
          <cell r="H117" t="str">
            <v/>
          </cell>
          <cell r="I117">
            <v>12.5</v>
          </cell>
          <cell r="J117" t="str">
            <v/>
          </cell>
        </row>
        <row r="118">
          <cell r="E118">
            <v>11.875</v>
          </cell>
          <cell r="F118" t="str">
            <v>R</v>
          </cell>
          <cell r="G118">
            <v>12.25</v>
          </cell>
          <cell r="H118" t="str">
            <v/>
          </cell>
          <cell r="I118">
            <v>10.5</v>
          </cell>
          <cell r="J118" t="str">
            <v>R</v>
          </cell>
        </row>
        <row r="119">
          <cell r="E119">
            <v>12.125</v>
          </cell>
          <cell r="F119" t="str">
            <v/>
          </cell>
          <cell r="G119">
            <v>13.25</v>
          </cell>
          <cell r="H119" t="str">
            <v/>
          </cell>
          <cell r="I119">
            <v>10.5</v>
          </cell>
          <cell r="J119" t="str">
            <v/>
          </cell>
        </row>
        <row r="120">
          <cell r="E120">
            <v>10</v>
          </cell>
          <cell r="F120" t="str">
            <v>R</v>
          </cell>
          <cell r="G120">
            <v>8.25</v>
          </cell>
          <cell r="H120" t="str">
            <v>R</v>
          </cell>
          <cell r="I120">
            <v>10.5</v>
          </cell>
          <cell r="J120" t="str">
            <v>R</v>
          </cell>
        </row>
        <row r="121">
          <cell r="E121">
            <v>15.625</v>
          </cell>
          <cell r="F121" t="str">
            <v/>
          </cell>
          <cell r="G121">
            <v>16.25</v>
          </cell>
          <cell r="H121" t="str">
            <v/>
          </cell>
          <cell r="I121">
            <v>13</v>
          </cell>
          <cell r="J121" t="str">
            <v/>
          </cell>
        </row>
        <row r="122">
          <cell r="E122">
            <v>12.25</v>
          </cell>
          <cell r="F122" t="str">
            <v/>
          </cell>
          <cell r="G122">
            <v>12.75</v>
          </cell>
          <cell r="H122" t="str">
            <v/>
          </cell>
          <cell r="I122">
            <v>13</v>
          </cell>
          <cell r="J122" t="str">
            <v/>
          </cell>
        </row>
        <row r="123">
          <cell r="E123">
            <v>13.25</v>
          </cell>
          <cell r="F123" t="str">
            <v/>
          </cell>
          <cell r="G123">
            <v>9.75</v>
          </cell>
          <cell r="H123" t="str">
            <v>R</v>
          </cell>
          <cell r="I123">
            <v>13</v>
          </cell>
          <cell r="J123" t="str">
            <v/>
          </cell>
        </row>
        <row r="124">
          <cell r="E124">
            <v>14.25</v>
          </cell>
          <cell r="F124" t="str">
            <v/>
          </cell>
          <cell r="G124">
            <v>11</v>
          </cell>
          <cell r="H124" t="str">
            <v/>
          </cell>
          <cell r="I124">
            <v>13</v>
          </cell>
          <cell r="J124" t="str">
            <v/>
          </cell>
        </row>
        <row r="125">
          <cell r="E125">
            <v>10.5</v>
          </cell>
          <cell r="F125" t="str">
            <v>R</v>
          </cell>
          <cell r="G125">
            <v>13.25</v>
          </cell>
          <cell r="H125" t="str">
            <v/>
          </cell>
          <cell r="I125">
            <v>10.5</v>
          </cell>
          <cell r="J125" t="str">
            <v>R</v>
          </cell>
        </row>
        <row r="126">
          <cell r="E126">
            <v>11.875</v>
          </cell>
          <cell r="F126" t="str">
            <v/>
          </cell>
          <cell r="G126">
            <v>14.75</v>
          </cell>
          <cell r="H126" t="str">
            <v/>
          </cell>
          <cell r="I126">
            <v>13.5</v>
          </cell>
          <cell r="J126" t="str">
            <v/>
          </cell>
        </row>
        <row r="127">
          <cell r="E127">
            <v>11.125</v>
          </cell>
          <cell r="F127" t="str">
            <v>R</v>
          </cell>
          <cell r="G127">
            <v>12</v>
          </cell>
          <cell r="H127" t="str">
            <v/>
          </cell>
          <cell r="I127">
            <v>12.5</v>
          </cell>
          <cell r="J127" t="str">
            <v/>
          </cell>
        </row>
        <row r="128">
          <cell r="E128">
            <v>16.625</v>
          </cell>
          <cell r="F128" t="str">
            <v/>
          </cell>
          <cell r="G128">
            <v>14</v>
          </cell>
          <cell r="H128" t="str">
            <v/>
          </cell>
          <cell r="I128">
            <v>12</v>
          </cell>
          <cell r="J128" t="str">
            <v/>
          </cell>
        </row>
        <row r="129">
          <cell r="E129">
            <v>16.375</v>
          </cell>
          <cell r="F129" t="str">
            <v/>
          </cell>
          <cell r="G129">
            <v>13</v>
          </cell>
          <cell r="H129" t="str">
            <v/>
          </cell>
          <cell r="I129">
            <v>10</v>
          </cell>
          <cell r="J129" t="str">
            <v/>
          </cell>
        </row>
        <row r="130">
          <cell r="E130">
            <v>14.25</v>
          </cell>
          <cell r="F130" t="str">
            <v/>
          </cell>
          <cell r="G130">
            <v>17.5</v>
          </cell>
          <cell r="H130" t="str">
            <v/>
          </cell>
          <cell r="I130">
            <v>12.5</v>
          </cell>
          <cell r="J130" t="str">
            <v/>
          </cell>
        </row>
      </sheetData>
      <sheetData sheetId="1" refreshError="1"/>
      <sheetData sheetId="2">
        <row r="11">
          <cell r="E11">
            <v>12</v>
          </cell>
        </row>
        <row r="12">
          <cell r="E12">
            <v>11</v>
          </cell>
        </row>
        <row r="19">
          <cell r="E19">
            <v>12</v>
          </cell>
        </row>
        <row r="21">
          <cell r="E21">
            <v>12</v>
          </cell>
        </row>
        <row r="23">
          <cell r="E23">
            <v>12</v>
          </cell>
        </row>
        <row r="25">
          <cell r="E25">
            <v>12</v>
          </cell>
        </row>
        <row r="29">
          <cell r="E29">
            <v>12</v>
          </cell>
        </row>
        <row r="32">
          <cell r="E32">
            <v>10.5</v>
          </cell>
        </row>
        <row r="36">
          <cell r="E36">
            <v>11.5</v>
          </cell>
        </row>
        <row r="38">
          <cell r="E38">
            <v>8</v>
          </cell>
        </row>
        <row r="39">
          <cell r="E39">
            <v>12</v>
          </cell>
        </row>
        <row r="41">
          <cell r="E41">
            <v>12</v>
          </cell>
        </row>
        <row r="49">
          <cell r="E49">
            <v>12</v>
          </cell>
        </row>
        <row r="50">
          <cell r="E50">
            <v>12</v>
          </cell>
        </row>
        <row r="59">
          <cell r="E59">
            <v>0</v>
          </cell>
        </row>
        <row r="76">
          <cell r="E76">
            <v>10</v>
          </cell>
        </row>
        <row r="78">
          <cell r="E78">
            <v>0</v>
          </cell>
        </row>
        <row r="79">
          <cell r="E79">
            <v>10.5</v>
          </cell>
        </row>
        <row r="87">
          <cell r="E87">
            <v>12</v>
          </cell>
        </row>
        <row r="91">
          <cell r="E91">
            <v>0</v>
          </cell>
        </row>
        <row r="93">
          <cell r="E93">
            <v>12</v>
          </cell>
        </row>
        <row r="97">
          <cell r="E97">
            <v>11</v>
          </cell>
        </row>
        <row r="106">
          <cell r="E106">
            <v>12</v>
          </cell>
        </row>
        <row r="111">
          <cell r="E111">
            <v>0</v>
          </cell>
        </row>
        <row r="118">
          <cell r="E118">
            <v>12</v>
          </cell>
        </row>
        <row r="120">
          <cell r="E120">
            <v>12</v>
          </cell>
        </row>
        <row r="125">
          <cell r="E125">
            <v>10</v>
          </cell>
        </row>
        <row r="127">
          <cell r="E127">
            <v>12</v>
          </cell>
        </row>
      </sheetData>
      <sheetData sheetId="3" refreshError="1"/>
      <sheetData sheetId="4">
        <row r="12">
          <cell r="E12">
            <v>9.5</v>
          </cell>
        </row>
        <row r="16">
          <cell r="E16">
            <v>0</v>
          </cell>
        </row>
        <row r="17">
          <cell r="E17">
            <v>10</v>
          </cell>
        </row>
        <row r="19">
          <cell r="E19">
            <v>9.5</v>
          </cell>
        </row>
        <row r="23">
          <cell r="E23">
            <v>12</v>
          </cell>
        </row>
        <row r="25">
          <cell r="E25">
            <v>12</v>
          </cell>
        </row>
        <row r="28">
          <cell r="E28">
            <v>0</v>
          </cell>
        </row>
        <row r="29">
          <cell r="E29">
            <v>0</v>
          </cell>
        </row>
        <row r="32">
          <cell r="E32">
            <v>9.5</v>
          </cell>
        </row>
        <row r="37">
          <cell r="E37">
            <v>10.5</v>
          </cell>
        </row>
        <row r="38">
          <cell r="E38">
            <v>7.5</v>
          </cell>
        </row>
        <row r="41">
          <cell r="E41">
            <v>8.5</v>
          </cell>
        </row>
        <row r="49">
          <cell r="E49">
            <v>10.5</v>
          </cell>
        </row>
        <row r="50">
          <cell r="E50">
            <v>5.5</v>
          </cell>
        </row>
        <row r="59">
          <cell r="E59">
            <v>12</v>
          </cell>
        </row>
        <row r="60">
          <cell r="E60">
            <v>12</v>
          </cell>
        </row>
        <row r="66">
          <cell r="E66">
            <v>10.5</v>
          </cell>
        </row>
        <row r="71">
          <cell r="E71">
            <v>10</v>
          </cell>
        </row>
        <row r="76">
          <cell r="E76">
            <v>6</v>
          </cell>
        </row>
        <row r="78">
          <cell r="E78">
            <v>0</v>
          </cell>
        </row>
        <row r="87">
          <cell r="E87">
            <v>12</v>
          </cell>
        </row>
        <row r="88">
          <cell r="E88">
            <v>0</v>
          </cell>
        </row>
        <row r="91">
          <cell r="E91">
            <v>6.5</v>
          </cell>
        </row>
        <row r="93">
          <cell r="E93">
            <v>12</v>
          </cell>
        </row>
        <row r="97">
          <cell r="E97">
            <v>0</v>
          </cell>
        </row>
        <row r="98">
          <cell r="E98">
            <v>0</v>
          </cell>
        </row>
        <row r="106">
          <cell r="E106">
            <v>12</v>
          </cell>
        </row>
        <row r="109">
          <cell r="E109">
            <v>0</v>
          </cell>
        </row>
        <row r="113">
          <cell r="E113">
            <v>8</v>
          </cell>
        </row>
        <row r="120">
          <cell r="E120">
            <v>10.5</v>
          </cell>
        </row>
        <row r="123">
          <cell r="E123">
            <v>0</v>
          </cell>
        </row>
      </sheetData>
      <sheetData sheetId="5" refreshError="1"/>
      <sheetData sheetId="6">
        <row r="11">
          <cell r="E11">
            <v>12</v>
          </cell>
        </row>
        <row r="16">
          <cell r="E16">
            <v>11</v>
          </cell>
        </row>
        <row r="21">
          <cell r="E21">
            <v>13</v>
          </cell>
        </row>
        <row r="29">
          <cell r="E29">
            <v>10</v>
          </cell>
        </row>
        <row r="32">
          <cell r="E32">
            <v>10</v>
          </cell>
        </row>
        <row r="36">
          <cell r="E36">
            <v>10</v>
          </cell>
        </row>
        <row r="38">
          <cell r="E38">
            <v>10</v>
          </cell>
        </row>
        <row r="39">
          <cell r="E39">
            <v>15</v>
          </cell>
        </row>
        <row r="59">
          <cell r="E59">
            <v>15</v>
          </cell>
        </row>
        <row r="71">
          <cell r="E71">
            <v>12</v>
          </cell>
        </row>
        <row r="78">
          <cell r="E78">
            <v>10</v>
          </cell>
        </row>
        <row r="79">
          <cell r="E79">
            <v>14</v>
          </cell>
        </row>
        <row r="88">
          <cell r="E88">
            <v>10</v>
          </cell>
        </row>
        <row r="91">
          <cell r="E91">
            <v>10</v>
          </cell>
        </row>
        <row r="93">
          <cell r="E93">
            <v>10</v>
          </cell>
        </row>
        <row r="97">
          <cell r="E97">
            <v>10</v>
          </cell>
        </row>
        <row r="106">
          <cell r="E106">
            <v>11</v>
          </cell>
        </row>
        <row r="113">
          <cell r="E113">
            <v>12</v>
          </cell>
        </row>
        <row r="118">
          <cell r="E118">
            <v>10</v>
          </cell>
        </row>
        <row r="120">
          <cell r="E120">
            <v>13</v>
          </cell>
        </row>
        <row r="125">
          <cell r="E125">
            <v>13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K128"/>
  <sheetViews>
    <sheetView topLeftCell="A11" zoomScale="120" zoomScaleNormal="120" workbookViewId="0">
      <selection activeCell="I27" sqref="I27"/>
    </sheetView>
  </sheetViews>
  <sheetFormatPr baseColWidth="10" defaultRowHeight="14.4"/>
  <cols>
    <col min="1" max="1" width="1.33203125" customWidth="1"/>
    <col min="2" max="2" width="4.6640625" customWidth="1"/>
    <col min="3" max="3" width="11.88671875" style="110" customWidth="1"/>
    <col min="4" max="4" width="12" style="110" customWidth="1"/>
    <col min="5" max="5" width="13.6640625" customWidth="1"/>
    <col min="6" max="6" width="14.6640625" customWidth="1"/>
  </cols>
  <sheetData>
    <row r="1" spans="2:11">
      <c r="B1" s="153" t="s">
        <v>305</v>
      </c>
      <c r="F1" t="s">
        <v>355</v>
      </c>
    </row>
    <row r="2" spans="2:11" ht="14.25" customHeight="1">
      <c r="B2" s="153" t="s">
        <v>307</v>
      </c>
    </row>
    <row r="3" spans="2:11" ht="17.399999999999999">
      <c r="B3" s="153" t="s">
        <v>354</v>
      </c>
    </row>
    <row r="4" spans="2:11" ht="4.5" customHeight="1">
      <c r="B4" s="153"/>
    </row>
    <row r="5" spans="2:11" ht="18">
      <c r="B5" s="156" t="s">
        <v>353</v>
      </c>
      <c r="C5" s="304" t="s">
        <v>396</v>
      </c>
      <c r="D5" s="304"/>
      <c r="E5" s="304"/>
      <c r="F5" s="304"/>
      <c r="G5" s="304"/>
    </row>
    <row r="6" spans="2:11" ht="6.75" customHeight="1">
      <c r="B6" s="156"/>
      <c r="C6" s="162"/>
      <c r="D6" s="162"/>
      <c r="E6" s="157"/>
      <c r="F6" s="158"/>
    </row>
    <row r="7" spans="2:11" ht="17.399999999999999">
      <c r="B7" s="156"/>
      <c r="C7" s="280" t="s">
        <v>5</v>
      </c>
      <c r="D7" s="281" t="s">
        <v>342</v>
      </c>
      <c r="E7" s="194" t="s">
        <v>389</v>
      </c>
      <c r="F7" s="193" t="s">
        <v>346</v>
      </c>
      <c r="G7" s="193" t="s">
        <v>349</v>
      </c>
    </row>
    <row r="8" spans="2:11" ht="12" customHeight="1">
      <c r="B8" s="171">
        <f>RANK(E8,$E$8:$E$128)</f>
        <v>1</v>
      </c>
      <c r="C8" s="288" t="str">
        <f>'grille  S3+S4 triee'!B10</f>
        <v xml:space="preserve">SARGALI     </v>
      </c>
      <c r="D8" s="288" t="str">
        <f>'grille  S3+S4 triee'!C10</f>
        <v xml:space="preserve">IKHLAS            </v>
      </c>
      <c r="E8" s="99">
        <f>'grille  S3+S4 triee'!BS10</f>
        <v>16.987312500000002</v>
      </c>
      <c r="F8" s="191" t="s">
        <v>348</v>
      </c>
      <c r="G8" s="99" t="str">
        <f t="shared" ref="G8:G39" si="0">VLOOKUP(E8,Mention,2,TRUE)</f>
        <v>T.BIEN</v>
      </c>
    </row>
    <row r="9" spans="2:11" ht="12" customHeight="1">
      <c r="B9" s="171">
        <f>IF(E9=E8,RANK(E8,$E$8:$E$128),RANK(E9,$E$8:$E$128))</f>
        <v>2</v>
      </c>
      <c r="C9" s="288" t="str">
        <f>'grille  S3+S4 triee'!B11</f>
        <v xml:space="preserve">KAABAD </v>
      </c>
      <c r="D9" s="288" t="str">
        <f>'grille  S3+S4 triee'!C11</f>
        <v xml:space="preserve">ABDERRAHIM             </v>
      </c>
      <c r="E9" s="99">
        <f>'grille  S3+S4 triee'!BS11</f>
        <v>16.705312500000002</v>
      </c>
      <c r="F9" s="191" t="s">
        <v>348</v>
      </c>
      <c r="G9" s="99" t="str">
        <f t="shared" si="0"/>
        <v>T.BIEN</v>
      </c>
    </row>
    <row r="10" spans="2:11" ht="12" customHeight="1">
      <c r="B10" s="171">
        <f t="shared" ref="B10:B73" si="1">IF(E10=E9,RANK(E9,$E$8:$E$128),RANK(E10,$E$8:$E$128))</f>
        <v>3</v>
      </c>
      <c r="C10" s="288" t="str">
        <f>'grille  S3+S4 triee'!B12</f>
        <v xml:space="preserve">NAMOUH      </v>
      </c>
      <c r="D10" s="288" t="str">
        <f>'grille  S3+S4 triee'!C12</f>
        <v xml:space="preserve">NOHAILA          </v>
      </c>
      <c r="E10" s="99">
        <f>'grille  S3+S4 triee'!BS12</f>
        <v>16.680062500000002</v>
      </c>
      <c r="F10" s="191" t="s">
        <v>348</v>
      </c>
      <c r="G10" s="99" t="str">
        <f t="shared" si="0"/>
        <v>T.BIEN</v>
      </c>
    </row>
    <row r="11" spans="2:11" ht="12" customHeight="1">
      <c r="B11" s="171">
        <f t="shared" si="1"/>
        <v>4</v>
      </c>
      <c r="C11" s="288" t="str">
        <f>'grille  S3+S4 triee'!B13</f>
        <v xml:space="preserve">BAIOUI      </v>
      </c>
      <c r="D11" s="288" t="str">
        <f>'grille  S3+S4 triee'!C13</f>
        <v xml:space="preserve">BASMA             </v>
      </c>
      <c r="E11" s="99">
        <f>'grille  S3+S4 triee'!BS13</f>
        <v>16.419687499999998</v>
      </c>
      <c r="F11" s="191" t="s">
        <v>348</v>
      </c>
      <c r="G11" s="99" t="str">
        <f t="shared" si="0"/>
        <v>T.BIEN</v>
      </c>
      <c r="J11" s="300">
        <v>12</v>
      </c>
      <c r="K11" s="300" t="s">
        <v>397</v>
      </c>
    </row>
    <row r="12" spans="2:11" ht="12" customHeight="1">
      <c r="B12" s="171">
        <f t="shared" si="1"/>
        <v>5</v>
      </c>
      <c r="C12" s="288" t="str">
        <f>'grille  S3+S4 triee'!B14</f>
        <v xml:space="preserve">NADAFI        </v>
      </c>
      <c r="D12" s="288" t="str">
        <f>'grille  S3+S4 triee'!C14</f>
        <v xml:space="preserve">SALMA           </v>
      </c>
      <c r="E12" s="99">
        <f>'grille  S3+S4 triee'!BS14</f>
        <v>16.406624999999998</v>
      </c>
      <c r="F12" s="192" t="s">
        <v>348</v>
      </c>
      <c r="G12" s="99" t="str">
        <f t="shared" si="0"/>
        <v>T.BIEN</v>
      </c>
      <c r="J12" s="300">
        <v>14</v>
      </c>
      <c r="K12" s="300" t="s">
        <v>398</v>
      </c>
    </row>
    <row r="13" spans="2:11" ht="12" customHeight="1">
      <c r="B13" s="171">
        <f t="shared" si="1"/>
        <v>6</v>
      </c>
      <c r="C13" s="288" t="str">
        <f>'grille  S3+S4 triee'!B15</f>
        <v xml:space="preserve">ELKHESSAIMI    </v>
      </c>
      <c r="D13" s="288" t="str">
        <f>'grille  S3+S4 triee'!C15</f>
        <v xml:space="preserve">HICHAM         </v>
      </c>
      <c r="E13" s="99">
        <f>'grille  S3+S4 triee'!BS15</f>
        <v>16.367437500000001</v>
      </c>
      <c r="F13" s="191" t="s">
        <v>348</v>
      </c>
      <c r="G13" s="99" t="str">
        <f t="shared" si="0"/>
        <v>T.BIEN</v>
      </c>
      <c r="J13" s="300">
        <v>16</v>
      </c>
      <c r="K13" s="300" t="s">
        <v>399</v>
      </c>
    </row>
    <row r="14" spans="2:11" ht="12" customHeight="1">
      <c r="B14" s="171">
        <f t="shared" si="1"/>
        <v>7</v>
      </c>
      <c r="C14" s="288" t="str">
        <f>'grille  S3+S4 triee'!B16</f>
        <v xml:space="preserve">EL-LAHLOUHI  </v>
      </c>
      <c r="D14" s="288" t="str">
        <f>'grille  S3+S4 triee'!C16</f>
        <v xml:space="preserve">MERYEME          </v>
      </c>
      <c r="E14" s="99">
        <f>'grille  S3+S4 triee'!BS16</f>
        <v>16.2489375</v>
      </c>
      <c r="F14" s="192" t="s">
        <v>348</v>
      </c>
      <c r="G14" s="99" t="str">
        <f t="shared" si="0"/>
        <v>T.BIEN</v>
      </c>
    </row>
    <row r="15" spans="2:11" ht="12" customHeight="1">
      <c r="B15" s="171">
        <f t="shared" si="1"/>
        <v>8</v>
      </c>
      <c r="C15" s="288" t="str">
        <f>'grille  S3+S4 triee'!B17</f>
        <v xml:space="preserve">BOURFI           </v>
      </c>
      <c r="D15" s="288" t="str">
        <f>'grille  S3+S4 triee'!C17</f>
        <v xml:space="preserve">AMAL         </v>
      </c>
      <c r="E15" s="99">
        <f>'grille  S3+S4 triee'!BS17</f>
        <v>16.016500000000001</v>
      </c>
      <c r="F15" s="191" t="s">
        <v>348</v>
      </c>
      <c r="G15" s="99" t="str">
        <f t="shared" si="0"/>
        <v>T.BIEN</v>
      </c>
    </row>
    <row r="16" spans="2:11" ht="12" customHeight="1">
      <c r="B16" s="171">
        <f t="shared" si="1"/>
        <v>9</v>
      </c>
      <c r="C16" s="288" t="str">
        <f>'grille  S3+S4 triee'!B18</f>
        <v xml:space="preserve">ELMAHI       </v>
      </c>
      <c r="D16" s="288" t="str">
        <f>'grille  S3+S4 triee'!C18</f>
        <v xml:space="preserve">DOUNIA           </v>
      </c>
      <c r="E16" s="99">
        <f>'grille  S3+S4 triee'!BS18</f>
        <v>15.878812499999999</v>
      </c>
      <c r="F16" s="192" t="s">
        <v>348</v>
      </c>
      <c r="G16" s="99" t="str">
        <f t="shared" si="0"/>
        <v>BIEN</v>
      </c>
    </row>
    <row r="17" spans="2:9" ht="12" customHeight="1">
      <c r="B17" s="171">
        <f t="shared" si="1"/>
        <v>10</v>
      </c>
      <c r="C17" s="288" t="str">
        <f>'grille  S3+S4 triee'!B19</f>
        <v xml:space="preserve">MOUKRAM       </v>
      </c>
      <c r="D17" s="288" t="str">
        <f>'grille  S3+S4 triee'!C19</f>
        <v xml:space="preserve"> IMANE          </v>
      </c>
      <c r="E17" s="99">
        <f>'grille  S3+S4 triee'!BS19</f>
        <v>15.797562500000002</v>
      </c>
      <c r="F17" s="192" t="s">
        <v>348</v>
      </c>
      <c r="G17" s="99" t="str">
        <f t="shared" si="0"/>
        <v>BIEN</v>
      </c>
    </row>
    <row r="18" spans="2:9" ht="12" customHeight="1">
      <c r="B18" s="171">
        <f t="shared" si="1"/>
        <v>11</v>
      </c>
      <c r="C18" s="288" t="str">
        <f>'grille  S3+S4 triee'!B20</f>
        <v xml:space="preserve">ARGOUB           </v>
      </c>
      <c r="D18" s="288" t="str">
        <f>'grille  S3+S4 triee'!C20</f>
        <v xml:space="preserve"> IMANE       </v>
      </c>
      <c r="E18" s="99">
        <f>'grille  S3+S4 triee'!BS20</f>
        <v>15.766500000000001</v>
      </c>
      <c r="F18" s="192" t="s">
        <v>348</v>
      </c>
      <c r="G18" s="99" t="str">
        <f t="shared" si="0"/>
        <v>BIEN</v>
      </c>
    </row>
    <row r="19" spans="2:9" ht="12" customHeight="1">
      <c r="B19" s="171">
        <f t="shared" si="1"/>
        <v>12</v>
      </c>
      <c r="C19" s="288" t="str">
        <f>'grille  S3+S4 triee'!B21</f>
        <v>BOUHSINE</v>
      </c>
      <c r="D19" s="288" t="str">
        <f>'grille  S3+S4 triee'!C21</f>
        <v xml:space="preserve"> RAJAE                </v>
      </c>
      <c r="E19" s="99">
        <f>'grille  S3+S4 triee'!BS21</f>
        <v>15.740937500000001</v>
      </c>
      <c r="F19" s="191" t="s">
        <v>348</v>
      </c>
      <c r="G19" s="99" t="str">
        <f t="shared" si="0"/>
        <v>BIEN</v>
      </c>
    </row>
    <row r="20" spans="2:9" ht="12" customHeight="1">
      <c r="B20" s="171">
        <f t="shared" si="1"/>
        <v>13</v>
      </c>
      <c r="C20" s="288" t="str">
        <f>'grille  S3+S4 triee'!B22</f>
        <v xml:space="preserve">NAAMI       </v>
      </c>
      <c r="D20" s="288" t="str">
        <f>'grille  S3+S4 triee'!C22</f>
        <v xml:space="preserve">OUMAIMA           </v>
      </c>
      <c r="E20" s="99">
        <f>'grille  S3+S4 triee'!BS22</f>
        <v>15.733124999999999</v>
      </c>
      <c r="F20" s="192" t="s">
        <v>348</v>
      </c>
      <c r="G20" s="99" t="str">
        <f t="shared" si="0"/>
        <v>BIEN</v>
      </c>
    </row>
    <row r="21" spans="2:9" ht="12" customHeight="1">
      <c r="B21" s="171">
        <f t="shared" si="1"/>
        <v>14</v>
      </c>
      <c r="C21" s="288" t="str">
        <f>'grille  S3+S4 triee'!B23</f>
        <v xml:space="preserve">RHANIM       </v>
      </c>
      <c r="D21" s="288" t="str">
        <f>'grille  S3+S4 triee'!C23</f>
        <v xml:space="preserve">MOHAMMED        </v>
      </c>
      <c r="E21" s="99">
        <f>'grille  S3+S4 triee'!BS23</f>
        <v>15.72775</v>
      </c>
      <c r="F21" s="192" t="s">
        <v>348</v>
      </c>
      <c r="G21" s="99" t="str">
        <f t="shared" si="0"/>
        <v>BIEN</v>
      </c>
    </row>
    <row r="22" spans="2:9" ht="12" customHeight="1">
      <c r="B22" s="171">
        <f t="shared" si="1"/>
        <v>15</v>
      </c>
      <c r="C22" s="288" t="str">
        <f>'grille  S3+S4 triee'!B24</f>
        <v>AZIZY</v>
      </c>
      <c r="D22" s="288" t="str">
        <f>'grille  S3+S4 triee'!C24</f>
        <v xml:space="preserve"> RACHIDA                 </v>
      </c>
      <c r="E22" s="99">
        <f>'grille  S3+S4 triee'!BS24</f>
        <v>15.719500000000002</v>
      </c>
      <c r="F22" s="191" t="s">
        <v>348</v>
      </c>
      <c r="G22" s="99" t="str">
        <f t="shared" si="0"/>
        <v>BIEN</v>
      </c>
    </row>
    <row r="23" spans="2:9" ht="12" customHeight="1">
      <c r="B23" s="171">
        <f t="shared" si="1"/>
        <v>16</v>
      </c>
      <c r="C23" s="288" t="str">
        <f>'grille  S3+S4 triee'!B25</f>
        <v xml:space="preserve">BELMQUADDEM </v>
      </c>
      <c r="D23" s="288" t="str">
        <f>'grille  S3+S4 triee'!C25</f>
        <v xml:space="preserve">SOUAD             </v>
      </c>
      <c r="E23" s="99">
        <f>'grille  S3+S4 triee'!BS25</f>
        <v>15.672875000000003</v>
      </c>
      <c r="F23" s="192" t="s">
        <v>348</v>
      </c>
      <c r="G23" s="99" t="str">
        <f t="shared" si="0"/>
        <v>BIEN</v>
      </c>
    </row>
    <row r="24" spans="2:9" ht="12" customHeight="1">
      <c r="B24" s="171">
        <f t="shared" si="1"/>
        <v>17</v>
      </c>
      <c r="C24" s="288" t="str">
        <f>'grille  S3+S4 triee'!B26</f>
        <v xml:space="preserve">ESSAFI       </v>
      </c>
      <c r="D24" s="288" t="str">
        <f>'grille  S3+S4 triee'!C26</f>
        <v xml:space="preserve">HANANE           </v>
      </c>
      <c r="E24" s="99">
        <f>'grille  S3+S4 triee'!BS26</f>
        <v>15.660812500000002</v>
      </c>
      <c r="F24" s="192" t="s">
        <v>348</v>
      </c>
      <c r="G24" s="99" t="str">
        <f t="shared" si="0"/>
        <v>BIEN</v>
      </c>
    </row>
    <row r="25" spans="2:9" ht="12" customHeight="1">
      <c r="B25" s="171">
        <f t="shared" si="1"/>
        <v>18</v>
      </c>
      <c r="C25" s="288" t="str">
        <f>'grille  S3+S4 triee'!B27</f>
        <v xml:space="preserve">ELKAI </v>
      </c>
      <c r="D25" s="288" t="str">
        <f>'grille  S3+S4 triee'!C27</f>
        <v xml:space="preserve">NAJIA                   </v>
      </c>
      <c r="E25" s="99">
        <f>'grille  S3+S4 triee'!BS27</f>
        <v>15.647624999999998</v>
      </c>
      <c r="F25" s="192" t="s">
        <v>348</v>
      </c>
      <c r="G25" s="99" t="str">
        <f t="shared" si="0"/>
        <v>BIEN</v>
      </c>
    </row>
    <row r="26" spans="2:9" ht="12" customHeight="1">
      <c r="B26" s="171">
        <f t="shared" si="1"/>
        <v>19</v>
      </c>
      <c r="C26" s="288" t="str">
        <f>'grille  S3+S4 triee'!B28</f>
        <v xml:space="preserve">CHNIDIR           </v>
      </c>
      <c r="D26" s="288" t="str">
        <f>'grille  S3+S4 triee'!C28</f>
        <v xml:space="preserve">YASSINE     </v>
      </c>
      <c r="E26" s="99">
        <f>'grille  S3+S4 triee'!BS28</f>
        <v>15.646375000000001</v>
      </c>
      <c r="F26" s="191" t="s">
        <v>348</v>
      </c>
      <c r="G26" s="99" t="str">
        <f t="shared" si="0"/>
        <v>BIEN</v>
      </c>
    </row>
    <row r="27" spans="2:9" ht="12" customHeight="1">
      <c r="B27" s="171">
        <f t="shared" si="1"/>
        <v>20</v>
      </c>
      <c r="C27" s="288" t="str">
        <f>'grille  S3+S4 triee'!B29</f>
        <v xml:space="preserve">RHECHAOUI           </v>
      </c>
      <c r="D27" s="288" t="str">
        <f>'grille  S3+S4 triee'!C29</f>
        <v xml:space="preserve">WAFAA     </v>
      </c>
      <c r="E27" s="99">
        <f>'grille  S3+S4 triee'!BS29</f>
        <v>15.62275</v>
      </c>
      <c r="F27" s="192" t="s">
        <v>348</v>
      </c>
      <c r="G27" s="99" t="str">
        <f t="shared" si="0"/>
        <v>BIEN</v>
      </c>
    </row>
    <row r="28" spans="2:9" ht="12" customHeight="1">
      <c r="B28" s="171">
        <f t="shared" si="1"/>
        <v>21</v>
      </c>
      <c r="C28" s="288" t="str">
        <f>'grille  S3+S4 triee'!B30</f>
        <v xml:space="preserve">ELHADARI </v>
      </c>
      <c r="D28" s="288" t="str">
        <f>'grille  S3+S4 triee'!C30</f>
        <v xml:space="preserve">ELMEHDI              </v>
      </c>
      <c r="E28" s="99">
        <f>'grille  S3+S4 triee'!BS30</f>
        <v>15.595625000000002</v>
      </c>
      <c r="F28" s="192" t="s">
        <v>348</v>
      </c>
      <c r="G28" s="99" t="str">
        <f t="shared" si="0"/>
        <v>BIEN</v>
      </c>
    </row>
    <row r="29" spans="2:9" ht="12" customHeight="1">
      <c r="B29" s="171">
        <f t="shared" si="1"/>
        <v>22</v>
      </c>
      <c r="C29" s="288" t="str">
        <f>'grille  S3+S4 triee'!B31</f>
        <v xml:space="preserve">OUAHYB       </v>
      </c>
      <c r="D29" s="288" t="str">
        <f>'grille  S3+S4 triee'!C31</f>
        <v xml:space="preserve"> TARIK           </v>
      </c>
      <c r="E29" s="99">
        <f>'grille  S3+S4 triee'!BS31</f>
        <v>15.569875000000001</v>
      </c>
      <c r="F29" s="191" t="s">
        <v>348</v>
      </c>
      <c r="G29" s="99" t="str">
        <f t="shared" si="0"/>
        <v>BIEN</v>
      </c>
      <c r="I29" s="152"/>
    </row>
    <row r="30" spans="2:9" ht="12" customHeight="1">
      <c r="B30" s="171">
        <f t="shared" si="1"/>
        <v>23</v>
      </c>
      <c r="C30" s="288" t="str">
        <f>'grille  S3+S4 triee'!B32</f>
        <v xml:space="preserve">LAHLALI       </v>
      </c>
      <c r="D30" s="288" t="str">
        <f>'grille  S3+S4 triee'!C32</f>
        <v xml:space="preserve">ASMAHANE        </v>
      </c>
      <c r="E30" s="99">
        <f>'grille  S3+S4 triee'!BS32</f>
        <v>15.501125</v>
      </c>
      <c r="F30" s="191" t="s">
        <v>348</v>
      </c>
      <c r="G30" s="99" t="str">
        <f t="shared" si="0"/>
        <v>BIEN</v>
      </c>
    </row>
    <row r="31" spans="2:9" ht="12" customHeight="1">
      <c r="B31" s="171">
        <f t="shared" si="1"/>
        <v>24</v>
      </c>
      <c r="C31" s="288" t="str">
        <f>'grille  S3+S4 triee'!B33</f>
        <v xml:space="preserve">TABIBI  </v>
      </c>
      <c r="D31" s="288" t="str">
        <f>'grille  S3+S4 triee'!C33</f>
        <v xml:space="preserve">WISSAL               </v>
      </c>
      <c r="E31" s="99">
        <f>'grille  S3+S4 triee'!BS33</f>
        <v>15.471250000000001</v>
      </c>
      <c r="F31" s="191" t="s">
        <v>348</v>
      </c>
      <c r="G31" s="99" t="str">
        <f t="shared" si="0"/>
        <v>BIEN</v>
      </c>
    </row>
    <row r="32" spans="2:9" ht="12" customHeight="1">
      <c r="B32" s="171">
        <f t="shared" si="1"/>
        <v>25</v>
      </c>
      <c r="C32" s="288" t="str">
        <f>'grille  S3+S4 triee'!B34</f>
        <v xml:space="preserve">AITOUBAHOU      </v>
      </c>
      <c r="D32" s="288" t="str">
        <f>'grille  S3+S4 triee'!C34</f>
        <v xml:space="preserve">KHADIJA       </v>
      </c>
      <c r="E32" s="99">
        <f>'grille  S3+S4 triee'!BS34</f>
        <v>15.452750000000002</v>
      </c>
      <c r="F32" s="191" t="s">
        <v>348</v>
      </c>
      <c r="G32" s="99" t="str">
        <f t="shared" si="0"/>
        <v>BIEN</v>
      </c>
    </row>
    <row r="33" spans="2:7" ht="12" customHeight="1">
      <c r="B33" s="171">
        <f t="shared" si="1"/>
        <v>26</v>
      </c>
      <c r="C33" s="288" t="str">
        <f>'grille  S3+S4 triee'!B35</f>
        <v xml:space="preserve">BELKHALA      </v>
      </c>
      <c r="D33" s="288" t="str">
        <f>'grille  S3+S4 triee'!C35</f>
        <v xml:space="preserve">SALIMA          </v>
      </c>
      <c r="E33" s="99">
        <f>'grille  S3+S4 triee'!BS35</f>
        <v>15.425687499999999</v>
      </c>
      <c r="F33" s="191" t="s">
        <v>348</v>
      </c>
      <c r="G33" s="99" t="str">
        <f t="shared" si="0"/>
        <v>BIEN</v>
      </c>
    </row>
    <row r="34" spans="2:7" ht="12" customHeight="1">
      <c r="B34" s="171">
        <f t="shared" si="1"/>
        <v>27</v>
      </c>
      <c r="C34" s="288" t="str">
        <f>'grille  S3+S4 triee'!B36</f>
        <v xml:space="preserve">AWANE   </v>
      </c>
      <c r="D34" s="288" t="str">
        <f>'grille  S3+S4 triee'!C36</f>
        <v xml:space="preserve"> IKRAM                </v>
      </c>
      <c r="E34" s="99">
        <f>'grille  S3+S4 triee'!BS36</f>
        <v>15.418250000000002</v>
      </c>
      <c r="F34" s="191" t="s">
        <v>348</v>
      </c>
      <c r="G34" s="99" t="str">
        <f t="shared" si="0"/>
        <v>BIEN</v>
      </c>
    </row>
    <row r="35" spans="2:7" ht="12" customHeight="1">
      <c r="B35" s="171">
        <f t="shared" si="1"/>
        <v>28</v>
      </c>
      <c r="C35" s="288" t="str">
        <f>'grille  S3+S4 triee'!B37</f>
        <v xml:space="preserve">HYNE      </v>
      </c>
      <c r="D35" s="288" t="str">
        <f>'grille  S3+S4 triee'!C37</f>
        <v xml:space="preserve"> FATNA              </v>
      </c>
      <c r="E35" s="99">
        <f>'grille  S3+S4 triee'!BS37</f>
        <v>15.417124999999999</v>
      </c>
      <c r="F35" s="192" t="s">
        <v>348</v>
      </c>
      <c r="G35" s="99" t="str">
        <f t="shared" si="0"/>
        <v>BIEN</v>
      </c>
    </row>
    <row r="36" spans="2:7" ht="12" customHeight="1">
      <c r="B36" s="171">
        <f t="shared" si="1"/>
        <v>29</v>
      </c>
      <c r="C36" s="288" t="str">
        <f>'grille  S3+S4 triee'!B38</f>
        <v xml:space="preserve">ES-SEHYMY        </v>
      </c>
      <c r="D36" s="288" t="str">
        <f>'grille  S3+S4 triee'!C38</f>
        <v xml:space="preserve">NAJWA        </v>
      </c>
      <c r="E36" s="99">
        <f>'grille  S3+S4 triee'!BS38</f>
        <v>15.4115</v>
      </c>
      <c r="F36" s="191" t="s">
        <v>348</v>
      </c>
      <c r="G36" s="99" t="str">
        <f t="shared" si="0"/>
        <v>BIEN</v>
      </c>
    </row>
    <row r="37" spans="2:7" ht="12" customHeight="1">
      <c r="B37" s="171">
        <f t="shared" si="1"/>
        <v>30</v>
      </c>
      <c r="C37" s="288" t="str">
        <f>'grille  S3+S4 triee'!B39</f>
        <v xml:space="preserve">TATNI        </v>
      </c>
      <c r="D37" s="288" t="str">
        <f>'grille  S3+S4 triee'!C39</f>
        <v xml:space="preserve">OUMHANI         </v>
      </c>
      <c r="E37" s="99">
        <f>'grille  S3+S4 triee'!BS39</f>
        <v>15.397187499999999</v>
      </c>
      <c r="F37" s="191" t="s">
        <v>348</v>
      </c>
      <c r="G37" s="99" t="str">
        <f t="shared" si="0"/>
        <v>BIEN</v>
      </c>
    </row>
    <row r="38" spans="2:7" ht="12" customHeight="1">
      <c r="B38" s="171">
        <f t="shared" si="1"/>
        <v>31</v>
      </c>
      <c r="C38" s="288" t="str">
        <f>'grille  S3+S4 triee'!B40</f>
        <v xml:space="preserve">TOUTSI    </v>
      </c>
      <c r="D38" s="288" t="str">
        <f>'grille  S3+S4 triee'!C40</f>
        <v xml:space="preserve">SALAH EDDINE        </v>
      </c>
      <c r="E38" s="99">
        <f>'grille  S3+S4 triee'!BS40</f>
        <v>15.395187500000002</v>
      </c>
      <c r="F38" s="192" t="s">
        <v>348</v>
      </c>
      <c r="G38" s="99" t="str">
        <f t="shared" si="0"/>
        <v>BIEN</v>
      </c>
    </row>
    <row r="39" spans="2:7" ht="12" customHeight="1">
      <c r="B39" s="171">
        <f t="shared" si="1"/>
        <v>32</v>
      </c>
      <c r="C39" s="288" t="str">
        <f>'grille  S3+S4 triee'!B41</f>
        <v>BOUZIANE</v>
      </c>
      <c r="D39" s="288" t="str">
        <f>'grille  S3+S4 triee'!C41</f>
        <v xml:space="preserve">FATIMA-EZZAHRA     </v>
      </c>
      <c r="E39" s="99">
        <f>'grille  S3+S4 triee'!BS41</f>
        <v>15.368062500000001</v>
      </c>
      <c r="F39" s="191" t="s">
        <v>348</v>
      </c>
      <c r="G39" s="99" t="str">
        <f t="shared" si="0"/>
        <v>BIEN</v>
      </c>
    </row>
    <row r="40" spans="2:7" ht="12" customHeight="1">
      <c r="B40" s="171">
        <f t="shared" si="1"/>
        <v>33</v>
      </c>
      <c r="C40" s="288" t="str">
        <f>'grille  S3+S4 triee'!B42</f>
        <v xml:space="preserve">QJAOUJ     </v>
      </c>
      <c r="D40" s="288" t="str">
        <f>'grille  S3+S4 triee'!C42</f>
        <v xml:space="preserve"> KAOUTAR           </v>
      </c>
      <c r="E40" s="99">
        <f>'grille  S3+S4 triee'!BS42</f>
        <v>15.366312500000001</v>
      </c>
      <c r="F40" s="191" t="s">
        <v>348</v>
      </c>
      <c r="G40" s="99" t="str">
        <f t="shared" ref="G40:G71" si="2">VLOOKUP(E40,Mention,2,TRUE)</f>
        <v>BIEN</v>
      </c>
    </row>
    <row r="41" spans="2:7" ht="12" customHeight="1">
      <c r="B41" s="171">
        <f t="shared" si="1"/>
        <v>34</v>
      </c>
      <c r="C41" s="288" t="str">
        <f>'grille  S3+S4 triee'!B43</f>
        <v xml:space="preserve">DRAIGUI        </v>
      </c>
      <c r="D41" s="288" t="str">
        <f>'grille  S3+S4 triee'!C43</f>
        <v xml:space="preserve">NASSIMA        </v>
      </c>
      <c r="E41" s="99">
        <f>'grille  S3+S4 triee'!BS43</f>
        <v>15.3613125</v>
      </c>
      <c r="F41" s="192" t="s">
        <v>348</v>
      </c>
      <c r="G41" s="99" t="str">
        <f t="shared" si="2"/>
        <v>BIEN</v>
      </c>
    </row>
    <row r="42" spans="2:7" ht="12" customHeight="1">
      <c r="B42" s="171">
        <f t="shared" si="1"/>
        <v>35</v>
      </c>
      <c r="C42" s="288" t="str">
        <f>'grille  S3+S4 triee'!B44</f>
        <v>TADRI</v>
      </c>
      <c r="D42" s="288" t="str">
        <f>'grille  S3+S4 triee'!C44</f>
        <v>YASSINE</v>
      </c>
      <c r="E42" s="99">
        <f>'grille  S3+S4 triee'!BS44</f>
        <v>15.3091875</v>
      </c>
      <c r="F42" s="192" t="s">
        <v>348</v>
      </c>
      <c r="G42" s="99" t="str">
        <f t="shared" si="2"/>
        <v>BIEN</v>
      </c>
    </row>
    <row r="43" spans="2:7" ht="12" customHeight="1">
      <c r="B43" s="171">
        <f t="shared" si="1"/>
        <v>36</v>
      </c>
      <c r="C43" s="288" t="str">
        <f>'grille  S3+S4 triee'!B45</f>
        <v>BOUHAOULI</v>
      </c>
      <c r="D43" s="288" t="str">
        <f>'grille  S3+S4 triee'!C45</f>
        <v xml:space="preserve">SALMA          </v>
      </c>
      <c r="E43" s="99">
        <f>'grille  S3+S4 triee'!BS45</f>
        <v>15.274125</v>
      </c>
      <c r="F43" s="192" t="s">
        <v>348</v>
      </c>
      <c r="G43" s="99" t="str">
        <f t="shared" si="2"/>
        <v>BIEN</v>
      </c>
    </row>
    <row r="44" spans="2:7" ht="12" customHeight="1">
      <c r="B44" s="171">
        <f t="shared" si="1"/>
        <v>37</v>
      </c>
      <c r="C44" s="288" t="str">
        <f>'grille  S3+S4 triee'!B46</f>
        <v xml:space="preserve">LAHRACH               </v>
      </c>
      <c r="D44" s="288" t="str">
        <f>'grille  S3+S4 triee'!C46</f>
        <v xml:space="preserve">SALMA   </v>
      </c>
      <c r="E44" s="99">
        <f>'grille  S3+S4 triee'!BS46</f>
        <v>15.252125000000001</v>
      </c>
      <c r="F44" s="192" t="s">
        <v>348</v>
      </c>
      <c r="G44" s="99" t="str">
        <f t="shared" si="2"/>
        <v>BIEN</v>
      </c>
    </row>
    <row r="45" spans="2:7" ht="12" customHeight="1">
      <c r="B45" s="171">
        <f t="shared" si="1"/>
        <v>38</v>
      </c>
      <c r="C45" s="288" t="str">
        <f>'grille  S3+S4 triee'!B47</f>
        <v xml:space="preserve">ESSKHEIFI             </v>
      </c>
      <c r="D45" s="288" t="str">
        <f>'grille  S3+S4 triee'!C47</f>
        <v xml:space="preserve">AMINA   </v>
      </c>
      <c r="E45" s="99">
        <f>'grille  S3+S4 triee'!BS47</f>
        <v>15.249875000000001</v>
      </c>
      <c r="F45" s="192" t="s">
        <v>348</v>
      </c>
      <c r="G45" s="99" t="str">
        <f t="shared" si="2"/>
        <v>BIEN</v>
      </c>
    </row>
    <row r="46" spans="2:7" ht="12" customHeight="1">
      <c r="B46" s="171">
        <f t="shared" si="1"/>
        <v>39</v>
      </c>
      <c r="C46" s="288" t="str">
        <f>'grille  S3+S4 triee'!B48</f>
        <v xml:space="preserve">LACHBI               </v>
      </c>
      <c r="D46" s="288" t="str">
        <f>'grille  S3+S4 triee'!C48</f>
        <v xml:space="preserve"> IMANE                </v>
      </c>
      <c r="E46" s="99">
        <f>'grille  S3+S4 triee'!BS48</f>
        <v>15.199750000000003</v>
      </c>
      <c r="F46" s="192" t="s">
        <v>348</v>
      </c>
      <c r="G46" s="99" t="str">
        <f t="shared" si="2"/>
        <v>BIEN</v>
      </c>
    </row>
    <row r="47" spans="2:7" ht="12" customHeight="1">
      <c r="B47" s="171">
        <f t="shared" si="1"/>
        <v>40</v>
      </c>
      <c r="C47" s="288" t="str">
        <f>'grille  S3+S4 triee'!B49</f>
        <v xml:space="preserve">KARROUCH </v>
      </c>
      <c r="D47" s="288" t="str">
        <f>'grille  S3+S4 triee'!C49</f>
        <v xml:space="preserve">YOUNESS              </v>
      </c>
      <c r="E47" s="99">
        <f>'grille  S3+S4 triee'!BS49</f>
        <v>15.1745</v>
      </c>
      <c r="F47" s="191" t="s">
        <v>348</v>
      </c>
      <c r="G47" s="99" t="str">
        <f t="shared" si="2"/>
        <v>BIEN</v>
      </c>
    </row>
    <row r="48" spans="2:7" ht="12" customHeight="1">
      <c r="B48" s="171">
        <f t="shared" si="1"/>
        <v>41</v>
      </c>
      <c r="C48" s="288" t="str">
        <f>'grille  S3+S4 triee'!B50</f>
        <v xml:space="preserve">BELEGCHOUR </v>
      </c>
      <c r="D48" s="288" t="str">
        <f>'grille  S3+S4 triee'!C50</f>
        <v xml:space="preserve">FATIMA-EZZAHRA     </v>
      </c>
      <c r="E48" s="99">
        <f>'grille  S3+S4 triee'!BS50</f>
        <v>15.1254375</v>
      </c>
      <c r="F48" s="38" t="s">
        <v>348</v>
      </c>
      <c r="G48" s="99" t="str">
        <f t="shared" si="2"/>
        <v>BIEN</v>
      </c>
    </row>
    <row r="49" spans="2:7" ht="12" customHeight="1">
      <c r="B49" s="171">
        <f t="shared" si="1"/>
        <v>42</v>
      </c>
      <c r="C49" s="288" t="str">
        <f>'grille  S3+S4 triee'!B51</f>
        <v xml:space="preserve">LAHLALI        </v>
      </c>
      <c r="D49" s="288" t="str">
        <f>'grille  S3+S4 triee'!C51</f>
        <v xml:space="preserve">AMINA          </v>
      </c>
      <c r="E49" s="99">
        <f>'grille  S3+S4 triee'!BS51</f>
        <v>15.110250000000001</v>
      </c>
      <c r="F49" s="191" t="s">
        <v>348</v>
      </c>
      <c r="G49" s="99" t="str">
        <f t="shared" si="2"/>
        <v>BIEN</v>
      </c>
    </row>
    <row r="50" spans="2:7" ht="12" customHeight="1">
      <c r="B50" s="171">
        <f t="shared" si="1"/>
        <v>43</v>
      </c>
      <c r="C50" s="288" t="str">
        <f>'grille  S3+S4 triee'!B52</f>
        <v xml:space="preserve">ELASMAI     </v>
      </c>
      <c r="D50" s="288" t="str">
        <f>'grille  S3+S4 triee'!C52</f>
        <v xml:space="preserve">GHITA             </v>
      </c>
      <c r="E50" s="99">
        <f>'grille  S3+S4 triee'!BS52</f>
        <v>15.097812500000002</v>
      </c>
      <c r="F50" s="191" t="s">
        <v>348</v>
      </c>
      <c r="G50" s="99" t="str">
        <f t="shared" si="2"/>
        <v>BIEN</v>
      </c>
    </row>
    <row r="51" spans="2:7" ht="12" customHeight="1">
      <c r="B51" s="171">
        <f t="shared" si="1"/>
        <v>44</v>
      </c>
      <c r="C51" s="288" t="str">
        <f>'grille  S3+S4 triee'!B53</f>
        <v xml:space="preserve">ELGOURI      </v>
      </c>
      <c r="D51" s="288" t="str">
        <f>'grille  S3+S4 triee'!C53</f>
        <v xml:space="preserve"> LAILA           </v>
      </c>
      <c r="E51" s="99">
        <f>'grille  S3+S4 triee'!BS53</f>
        <v>15.055187499999999</v>
      </c>
      <c r="F51" s="192" t="s">
        <v>348</v>
      </c>
      <c r="G51" s="99" t="str">
        <f t="shared" si="2"/>
        <v>BIEN</v>
      </c>
    </row>
    <row r="52" spans="2:7" ht="12" customHeight="1">
      <c r="B52" s="171">
        <f t="shared" si="1"/>
        <v>45</v>
      </c>
      <c r="C52" s="288" t="str">
        <f>'grille  S3+S4 triee'!B54</f>
        <v xml:space="preserve">AIT ELHAJ </v>
      </c>
      <c r="D52" s="288" t="str">
        <f>'grille  S3+S4 triee'!C54</f>
        <v>CHAIMA</v>
      </c>
      <c r="E52" s="99">
        <f>'grille  S3+S4 triee'!BS54</f>
        <v>14.9460625</v>
      </c>
      <c r="F52" s="191" t="s">
        <v>348</v>
      </c>
      <c r="G52" s="99" t="str">
        <f t="shared" si="2"/>
        <v>BIEN</v>
      </c>
    </row>
    <row r="53" spans="2:7" ht="12" customHeight="1">
      <c r="B53" s="171">
        <f t="shared" si="1"/>
        <v>46</v>
      </c>
      <c r="C53" s="288" t="str">
        <f>'grille  S3+S4 triee'!B55</f>
        <v xml:space="preserve">CHEHAL        </v>
      </c>
      <c r="D53" s="288" t="str">
        <f>'grille  S3+S4 triee'!C55</f>
        <v xml:space="preserve">SALMA           </v>
      </c>
      <c r="E53" s="99">
        <f>'grille  S3+S4 triee'!BS55</f>
        <v>14.940250000000002</v>
      </c>
      <c r="F53" s="192" t="s">
        <v>348</v>
      </c>
      <c r="G53" s="99" t="str">
        <f t="shared" si="2"/>
        <v>BIEN</v>
      </c>
    </row>
    <row r="54" spans="2:7" ht="12" customHeight="1">
      <c r="B54" s="171">
        <f t="shared" si="1"/>
        <v>47</v>
      </c>
      <c r="C54" s="288" t="str">
        <f>'grille  S3+S4 triee'!B56</f>
        <v xml:space="preserve">ATRACH       </v>
      </c>
      <c r="D54" s="288" t="str">
        <f>'grille  S3+S4 triee'!C56</f>
        <v xml:space="preserve"> YAHIA           </v>
      </c>
      <c r="E54" s="99">
        <f>'grille  S3+S4 triee'!BS56</f>
        <v>14.938812500000001</v>
      </c>
      <c r="F54" s="191" t="s">
        <v>348</v>
      </c>
      <c r="G54" s="99" t="str">
        <f t="shared" si="2"/>
        <v>BIEN</v>
      </c>
    </row>
    <row r="55" spans="2:7" ht="12" customHeight="1">
      <c r="B55" s="171">
        <f t="shared" si="1"/>
        <v>48</v>
      </c>
      <c r="C55" s="288" t="str">
        <f>'grille  S3+S4 triee'!B57</f>
        <v xml:space="preserve">YASSINE     </v>
      </c>
      <c r="D55" s="288" t="str">
        <f>'grille  S3+S4 triee'!C57</f>
        <v xml:space="preserve"> SANAE            </v>
      </c>
      <c r="E55" s="99">
        <f>'grille  S3+S4 triee'!BS57</f>
        <v>14.837875</v>
      </c>
      <c r="F55" s="192" t="s">
        <v>348</v>
      </c>
      <c r="G55" s="99" t="str">
        <f t="shared" si="2"/>
        <v>BIEN</v>
      </c>
    </row>
    <row r="56" spans="2:7" ht="12" customHeight="1">
      <c r="B56" s="171">
        <f t="shared" si="1"/>
        <v>49</v>
      </c>
      <c r="C56" s="288" t="str">
        <f>'grille  S3+S4 triee'!B58</f>
        <v xml:space="preserve">BOUOTMAN </v>
      </c>
      <c r="D56" s="288" t="str">
        <f>'grille  S3+S4 triee'!C58</f>
        <v>CHAIMAE</v>
      </c>
      <c r="E56" s="99">
        <f>'grille  S3+S4 triee'!BS58</f>
        <v>14.699125000000002</v>
      </c>
      <c r="F56" s="192" t="s">
        <v>348</v>
      </c>
      <c r="G56" s="99" t="str">
        <f t="shared" si="2"/>
        <v>BIEN</v>
      </c>
    </row>
    <row r="57" spans="2:7" ht="12" customHeight="1">
      <c r="B57" s="171">
        <f t="shared" si="1"/>
        <v>50</v>
      </c>
      <c r="C57" s="288" t="str">
        <f>'grille  S3+S4 triee'!B59</f>
        <v xml:space="preserve">BOUNISSER       </v>
      </c>
      <c r="D57" s="288" t="str">
        <f>'grille  S3+S4 triee'!C59</f>
        <v xml:space="preserve">WATIKA        </v>
      </c>
      <c r="E57" s="99">
        <f>'grille  S3+S4 triee'!BS59</f>
        <v>14.6755</v>
      </c>
      <c r="F57" s="192" t="s">
        <v>348</v>
      </c>
      <c r="G57" s="99" t="str">
        <f t="shared" si="2"/>
        <v>BIEN</v>
      </c>
    </row>
    <row r="58" spans="2:7" ht="12" customHeight="1">
      <c r="B58" s="171">
        <f t="shared" si="1"/>
        <v>51</v>
      </c>
      <c r="C58" s="288" t="str">
        <f>'grille  S3+S4 triee'!B60</f>
        <v xml:space="preserve">RAMI            </v>
      </c>
      <c r="D58" s="288" t="str">
        <f>'grille  S3+S4 triee'!C60</f>
        <v xml:space="preserve">OUIAME        </v>
      </c>
      <c r="E58" s="99">
        <f>'grille  S3+S4 triee'!BS60</f>
        <v>14.673937500000001</v>
      </c>
      <c r="F58" s="191" t="s">
        <v>348</v>
      </c>
      <c r="G58" s="99" t="str">
        <f t="shared" si="2"/>
        <v>BIEN</v>
      </c>
    </row>
    <row r="59" spans="2:7" ht="12" customHeight="1">
      <c r="B59" s="171">
        <f t="shared" si="1"/>
        <v>52</v>
      </c>
      <c r="C59" s="288" t="str">
        <f>'grille  S3+S4 triee'!B61</f>
        <v xml:space="preserve">ELAMINE </v>
      </c>
      <c r="D59" s="288" t="str">
        <f>'grille  S3+S4 triee'!C61</f>
        <v xml:space="preserve"> KARIMA               </v>
      </c>
      <c r="E59" s="99">
        <f>'grille  S3+S4 triee'!BS61</f>
        <v>14.673125000000001</v>
      </c>
      <c r="F59" s="192" t="s">
        <v>348</v>
      </c>
      <c r="G59" s="99" t="str">
        <f t="shared" si="2"/>
        <v>BIEN</v>
      </c>
    </row>
    <row r="60" spans="2:7" ht="12" customHeight="1">
      <c r="B60" s="171">
        <f t="shared" si="1"/>
        <v>53</v>
      </c>
      <c r="C60" s="288" t="str">
        <f>'grille  S3+S4 triee'!B62</f>
        <v xml:space="preserve">ALOULI </v>
      </c>
      <c r="D60" s="288" t="str">
        <f>'grille  S3+S4 triee'!C62</f>
        <v xml:space="preserve">JALILA </v>
      </c>
      <c r="E60" s="99">
        <f>'grille  S3+S4 triee'!BS62</f>
        <v>14.672812500000001</v>
      </c>
      <c r="F60" s="191" t="s">
        <v>348</v>
      </c>
      <c r="G60" s="99" t="str">
        <f t="shared" si="2"/>
        <v>BIEN</v>
      </c>
    </row>
    <row r="61" spans="2:7" ht="12" customHeight="1">
      <c r="B61" s="171">
        <f t="shared" si="1"/>
        <v>54</v>
      </c>
      <c r="C61" s="288" t="str">
        <f>'grille  S3+S4 triee'!B63</f>
        <v xml:space="preserve">MRAH            </v>
      </c>
      <c r="D61" s="288" t="str">
        <f>'grille  S3+S4 triee'!C63</f>
        <v xml:space="preserve">HAJAR         </v>
      </c>
      <c r="E61" s="99">
        <f>'grille  S3+S4 triee'!BS63</f>
        <v>14.670375</v>
      </c>
      <c r="F61" s="192" t="s">
        <v>348</v>
      </c>
      <c r="G61" s="99" t="str">
        <f t="shared" si="2"/>
        <v>BIEN</v>
      </c>
    </row>
    <row r="62" spans="2:7" ht="12" customHeight="1">
      <c r="B62" s="171">
        <f t="shared" si="1"/>
        <v>55</v>
      </c>
      <c r="C62" s="288" t="str">
        <f>'grille  S3+S4 triee'!B64</f>
        <v xml:space="preserve">MOUTAWAKKIL           </v>
      </c>
      <c r="D62" s="288" t="str">
        <f>'grille  S3+S4 triee'!C64</f>
        <v xml:space="preserve">SAIDA   </v>
      </c>
      <c r="E62" s="99">
        <f>'grille  S3+S4 triee'!BS64</f>
        <v>14.664562500000001</v>
      </c>
      <c r="F62" s="192" t="s">
        <v>348</v>
      </c>
      <c r="G62" s="99" t="str">
        <f t="shared" si="2"/>
        <v>BIEN</v>
      </c>
    </row>
    <row r="63" spans="2:7" ht="12" customHeight="1">
      <c r="B63" s="171">
        <f t="shared" si="1"/>
        <v>56</v>
      </c>
      <c r="C63" s="288" t="str">
        <f>'grille  S3+S4 triee'!B65</f>
        <v xml:space="preserve">ER-RAFLAOUY </v>
      </c>
      <c r="D63" s="288" t="str">
        <f>'grille  S3+S4 triee'!C65</f>
        <v xml:space="preserve">ZAKARIA           </v>
      </c>
      <c r="E63" s="99">
        <f>'grille  S3+S4 triee'!BS65</f>
        <v>14.663875000000001</v>
      </c>
      <c r="F63" s="192" t="s">
        <v>348</v>
      </c>
      <c r="G63" s="99" t="str">
        <f t="shared" si="2"/>
        <v>BIEN</v>
      </c>
    </row>
    <row r="64" spans="2:7" ht="12" customHeight="1">
      <c r="B64" s="171">
        <f t="shared" si="1"/>
        <v>57</v>
      </c>
      <c r="C64" s="288" t="str">
        <f>'grille  S3+S4 triee'!B66</f>
        <v xml:space="preserve">MASBAHI      </v>
      </c>
      <c r="D64" s="288" t="str">
        <f>'grille  S3+S4 triee'!C66</f>
        <v xml:space="preserve">KHAOULA          </v>
      </c>
      <c r="E64" s="99">
        <f>'grille  S3+S4 triee'!BS66</f>
        <v>14.643750000000001</v>
      </c>
      <c r="F64" s="191" t="s">
        <v>348</v>
      </c>
      <c r="G64" s="99" t="str">
        <f t="shared" si="2"/>
        <v>BIEN</v>
      </c>
    </row>
    <row r="65" spans="2:7" ht="12" customHeight="1">
      <c r="B65" s="171">
        <f t="shared" si="1"/>
        <v>58</v>
      </c>
      <c r="C65" s="288" t="str">
        <f>'grille  S3+S4 triee'!B67</f>
        <v xml:space="preserve">LAKHDAR            </v>
      </c>
      <c r="D65" s="288" t="str">
        <f>'grille  S3+S4 triee'!C67</f>
        <v xml:space="preserve"> IMANE     </v>
      </c>
      <c r="E65" s="99">
        <f>'grille  S3+S4 triee'!BS67</f>
        <v>14.6175</v>
      </c>
      <c r="F65" s="192" t="s">
        <v>348</v>
      </c>
      <c r="G65" s="99" t="str">
        <f t="shared" si="2"/>
        <v>BIEN</v>
      </c>
    </row>
    <row r="66" spans="2:7" ht="12" customHeight="1">
      <c r="B66" s="171">
        <f t="shared" si="1"/>
        <v>59</v>
      </c>
      <c r="C66" s="288" t="str">
        <f>'grille  S3+S4 triee'!B68</f>
        <v xml:space="preserve">SARHANI     </v>
      </c>
      <c r="D66" s="288" t="str">
        <f>'grille  S3+S4 triee'!C68</f>
        <v xml:space="preserve"> KAOUTAR          </v>
      </c>
      <c r="E66" s="99">
        <f>'grille  S3+S4 triee'!BS68</f>
        <v>14.598750000000001</v>
      </c>
      <c r="F66" s="192" t="s">
        <v>348</v>
      </c>
      <c r="G66" s="99" t="str">
        <f t="shared" si="2"/>
        <v>BIEN</v>
      </c>
    </row>
    <row r="67" spans="2:7" ht="12" customHeight="1">
      <c r="B67" s="171">
        <f t="shared" si="1"/>
        <v>60</v>
      </c>
      <c r="C67" s="288" t="str">
        <f>'grille  S3+S4 triee'!B69</f>
        <v xml:space="preserve">HALLI  </v>
      </c>
      <c r="D67" s="288" t="str">
        <f>'grille  S3+S4 triee'!C69</f>
        <v>YASSMINE</v>
      </c>
      <c r="E67" s="99">
        <f>'grille  S3+S4 triee'!BS69</f>
        <v>14.593625000000001</v>
      </c>
      <c r="F67" s="191" t="s">
        <v>348</v>
      </c>
      <c r="G67" s="99" t="str">
        <f t="shared" si="2"/>
        <v>BIEN</v>
      </c>
    </row>
    <row r="68" spans="2:7" ht="12" customHeight="1">
      <c r="B68" s="171">
        <f t="shared" si="1"/>
        <v>61</v>
      </c>
      <c r="C68" s="288" t="str">
        <f>'grille  S3+S4 triee'!B70</f>
        <v xml:space="preserve">TABIA       </v>
      </c>
      <c r="D68" s="288" t="str">
        <f>'grille  S3+S4 triee'!C70</f>
        <v xml:space="preserve">KENZA             </v>
      </c>
      <c r="E68" s="99">
        <f>'grille  S3+S4 triee'!BS70</f>
        <v>14.575625</v>
      </c>
      <c r="F68" s="192" t="s">
        <v>348</v>
      </c>
      <c r="G68" s="99" t="str">
        <f t="shared" si="2"/>
        <v>BIEN</v>
      </c>
    </row>
    <row r="69" spans="2:7" ht="12" customHeight="1">
      <c r="B69" s="298">
        <f t="shared" si="1"/>
        <v>62</v>
      </c>
      <c r="C69" s="299" t="str">
        <f>'grille  S3+S4 triee'!B71</f>
        <v xml:space="preserve">RACHID </v>
      </c>
      <c r="D69" s="299" t="str">
        <f>'grille  S3+S4 triee'!C71</f>
        <v>SALAHEDDINE</v>
      </c>
      <c r="E69" s="99">
        <f>'grille  S3+S4 triee'!BS71</f>
        <v>14.515000000000001</v>
      </c>
      <c r="F69" s="192" t="s">
        <v>348</v>
      </c>
      <c r="G69" s="99" t="str">
        <f t="shared" si="2"/>
        <v>BIEN</v>
      </c>
    </row>
    <row r="70" spans="2:7" ht="12" customHeight="1">
      <c r="B70" s="171">
        <f t="shared" si="1"/>
        <v>63</v>
      </c>
      <c r="C70" s="288" t="str">
        <f>'grille  S3+S4 triee'!B72</f>
        <v xml:space="preserve">SKIRI     </v>
      </c>
      <c r="D70" s="288" t="str">
        <f>'grille  S3+S4 triee'!C72</f>
        <v xml:space="preserve">KENZA               </v>
      </c>
      <c r="E70" s="99">
        <f>'grille  S3+S4 triee'!BS72</f>
        <v>14.48875</v>
      </c>
      <c r="F70" s="192" t="s">
        <v>348</v>
      </c>
      <c r="G70" s="99" t="str">
        <f t="shared" si="2"/>
        <v>BIEN</v>
      </c>
    </row>
    <row r="71" spans="2:7" ht="12" customHeight="1">
      <c r="B71" s="171">
        <f t="shared" si="1"/>
        <v>64</v>
      </c>
      <c r="C71" s="288" t="str">
        <f>'grille  S3+S4 triee'!B73</f>
        <v xml:space="preserve">SABA                   </v>
      </c>
      <c r="D71" s="288" t="str">
        <f>'grille  S3+S4 triee'!C73</f>
        <v xml:space="preserve">NOURA  </v>
      </c>
      <c r="E71" s="99">
        <f>'grille  S3+S4 triee'!BS73</f>
        <v>14.483437499999999</v>
      </c>
      <c r="F71" s="191" t="s">
        <v>348</v>
      </c>
      <c r="G71" s="99" t="str">
        <f t="shared" si="2"/>
        <v>BIEN</v>
      </c>
    </row>
    <row r="72" spans="2:7" ht="12" customHeight="1">
      <c r="B72" s="171">
        <f t="shared" si="1"/>
        <v>65</v>
      </c>
      <c r="C72" s="288" t="str">
        <f>'grille  S3+S4 triee'!B74</f>
        <v xml:space="preserve">LAHLALI   </v>
      </c>
      <c r="D72" s="288" t="str">
        <f>'grille  S3+S4 triee'!C74</f>
        <v xml:space="preserve">ABDELAZIZ           </v>
      </c>
      <c r="E72" s="99">
        <f>'grille  S3+S4 triee'!BS74</f>
        <v>14.478875000000002</v>
      </c>
      <c r="F72" s="192" t="s">
        <v>348</v>
      </c>
      <c r="G72" s="99" t="str">
        <f t="shared" ref="G72:G103" si="3">VLOOKUP(E72,Mention,2,TRUE)</f>
        <v>BIEN</v>
      </c>
    </row>
    <row r="73" spans="2:7" ht="12" customHeight="1">
      <c r="B73" s="171">
        <f t="shared" si="1"/>
        <v>66</v>
      </c>
      <c r="C73" s="288" t="str">
        <f>'grille  S3+S4 triee'!B75</f>
        <v xml:space="preserve">BENJDID  </v>
      </c>
      <c r="D73" s="288" t="str">
        <f>'grille  S3+S4 triee'!C75</f>
        <v xml:space="preserve">OUMAIMA             </v>
      </c>
      <c r="E73" s="99">
        <f>'grille  S3+S4 triee'!BS75</f>
        <v>14.464500000000001</v>
      </c>
      <c r="F73" s="191" t="s">
        <v>348</v>
      </c>
      <c r="G73" s="99" t="str">
        <f t="shared" si="3"/>
        <v>BIEN</v>
      </c>
    </row>
    <row r="74" spans="2:7" ht="12" customHeight="1">
      <c r="B74" s="171">
        <f t="shared" ref="B74:B128" si="4">IF(E74=E73,RANK(E73,$E$8:$E$128),RANK(E74,$E$8:$E$128))</f>
        <v>67</v>
      </c>
      <c r="C74" s="288" t="str">
        <f>'grille  S3+S4 triee'!B76</f>
        <v xml:space="preserve">ELBEKKARI    </v>
      </c>
      <c r="D74" s="288" t="str">
        <f>'grille  S3+S4 triee'!C76</f>
        <v xml:space="preserve"> KAWTAR          </v>
      </c>
      <c r="E74" s="99">
        <f>'grille  S3+S4 triee'!BS76</f>
        <v>14.461500000000003</v>
      </c>
      <c r="F74" s="192" t="s">
        <v>348</v>
      </c>
      <c r="G74" s="99" t="str">
        <f t="shared" si="3"/>
        <v>BIEN</v>
      </c>
    </row>
    <row r="75" spans="2:7" ht="12" customHeight="1">
      <c r="B75" s="171">
        <f t="shared" si="4"/>
        <v>68</v>
      </c>
      <c r="C75" s="288" t="str">
        <f>'grille  S3+S4 triee'!B77</f>
        <v xml:space="preserve">KHEZAMI </v>
      </c>
      <c r="D75" s="288" t="str">
        <f>'grille  S3+S4 triee'!C77</f>
        <v xml:space="preserve">AZIZA                 </v>
      </c>
      <c r="E75" s="99">
        <f>'grille  S3+S4 triee'!BS77</f>
        <v>14.4456875</v>
      </c>
      <c r="F75" s="191" t="s">
        <v>348</v>
      </c>
      <c r="G75" s="99" t="str">
        <f t="shared" si="3"/>
        <v>BIEN</v>
      </c>
    </row>
    <row r="76" spans="2:7" ht="12" customHeight="1">
      <c r="B76" s="171">
        <f t="shared" si="4"/>
        <v>69</v>
      </c>
      <c r="C76" s="288" t="str">
        <f>'grille  S3+S4 triee'!B78</f>
        <v>LABSSITE</v>
      </c>
      <c r="D76" s="288" t="str">
        <f>'grille  S3+S4 triee'!C78</f>
        <v xml:space="preserve"> IMANE                </v>
      </c>
      <c r="E76" s="99">
        <f>'grille  S3+S4 triee'!BS78</f>
        <v>14.426625000000001</v>
      </c>
      <c r="F76" s="192" t="s">
        <v>348</v>
      </c>
      <c r="G76" s="99" t="str">
        <f t="shared" si="3"/>
        <v>BIEN</v>
      </c>
    </row>
    <row r="77" spans="2:7" ht="12" customHeight="1">
      <c r="B77" s="171">
        <f t="shared" si="4"/>
        <v>70</v>
      </c>
      <c r="C77" s="288" t="str">
        <f>'grille  S3+S4 triee'!B79</f>
        <v xml:space="preserve">METKAL         </v>
      </c>
      <c r="D77" s="288" t="str">
        <f>'grille  S3+S4 triee'!C79</f>
        <v xml:space="preserve"> ILYAS         </v>
      </c>
      <c r="E77" s="99">
        <f>'grille  S3+S4 triee'!BS79</f>
        <v>14.405125</v>
      </c>
      <c r="F77" s="192" t="s">
        <v>348</v>
      </c>
      <c r="G77" s="99" t="str">
        <f t="shared" si="3"/>
        <v>BIEN</v>
      </c>
    </row>
    <row r="78" spans="2:7" ht="12" customHeight="1">
      <c r="B78" s="171">
        <f t="shared" si="4"/>
        <v>71</v>
      </c>
      <c r="C78" s="288" t="str">
        <f>'grille  S3+S4 triee'!B80</f>
        <v>BELFASSAL</v>
      </c>
      <c r="D78" s="288" t="str">
        <f>'grille  S3+S4 triee'!C80</f>
        <v xml:space="preserve"> IMANE               </v>
      </c>
      <c r="E78" s="99">
        <f>'grille  S3+S4 triee'!BS80</f>
        <v>14.3734375</v>
      </c>
      <c r="F78" s="191" t="s">
        <v>348</v>
      </c>
      <c r="G78" s="99" t="str">
        <f t="shared" si="3"/>
        <v>BIEN</v>
      </c>
    </row>
    <row r="79" spans="2:7" ht="12" customHeight="1">
      <c r="B79" s="171">
        <f t="shared" si="4"/>
        <v>72</v>
      </c>
      <c r="C79" s="288" t="str">
        <f>'grille  S3+S4 triee'!B81</f>
        <v xml:space="preserve">BENKRARA </v>
      </c>
      <c r="D79" s="288" t="str">
        <f>'grille  S3+S4 triee'!C81</f>
        <v xml:space="preserve">SANAE                </v>
      </c>
      <c r="E79" s="99">
        <f>'grille  S3+S4 triee'!BS81</f>
        <v>14.365125000000001</v>
      </c>
      <c r="F79" s="191" t="s">
        <v>348</v>
      </c>
      <c r="G79" s="99" t="str">
        <f t="shared" si="3"/>
        <v>BIEN</v>
      </c>
    </row>
    <row r="80" spans="2:7" ht="12" customHeight="1">
      <c r="B80" s="171">
        <f t="shared" si="4"/>
        <v>73</v>
      </c>
      <c r="C80" s="288" t="str">
        <f>'grille  S3+S4 triee'!B82</f>
        <v xml:space="preserve">LAHIHE            </v>
      </c>
      <c r="D80" s="288" t="str">
        <f>'grille  S3+S4 triee'!C82</f>
        <v xml:space="preserve">CHAIMA     </v>
      </c>
      <c r="E80" s="99">
        <f>'grille  S3+S4 triee'!BS82</f>
        <v>14.338750000000001</v>
      </c>
      <c r="F80" s="192" t="s">
        <v>348</v>
      </c>
      <c r="G80" s="99" t="str">
        <f t="shared" si="3"/>
        <v>BIEN</v>
      </c>
    </row>
    <row r="81" spans="2:7" ht="12" customHeight="1">
      <c r="B81" s="171">
        <f t="shared" si="4"/>
        <v>74</v>
      </c>
      <c r="C81" s="288" t="str">
        <f>'grille  S3+S4 triee'!B83</f>
        <v xml:space="preserve">TAMRA            </v>
      </c>
      <c r="D81" s="288" t="str">
        <f>'grille  S3+S4 triee'!C83</f>
        <v xml:space="preserve"> MARYAM      </v>
      </c>
      <c r="E81" s="99">
        <f>'grille  S3+S4 triee'!BS83</f>
        <v>14.325875</v>
      </c>
      <c r="F81" s="192" t="s">
        <v>348</v>
      </c>
      <c r="G81" s="99" t="str">
        <f t="shared" si="3"/>
        <v>BIEN</v>
      </c>
    </row>
    <row r="82" spans="2:7" ht="12" customHeight="1">
      <c r="B82" s="171">
        <f t="shared" si="4"/>
        <v>75</v>
      </c>
      <c r="C82" s="288" t="str">
        <f>'grille  S3+S4 triee'!B84</f>
        <v xml:space="preserve">BIDDANE </v>
      </c>
      <c r="D82" s="288" t="str">
        <f>'grille  S3+S4 triee'!C84</f>
        <v xml:space="preserve">ABDELLAH              </v>
      </c>
      <c r="E82" s="99">
        <f>'grille  S3+S4 triee'!BS84</f>
        <v>14.305875000000002</v>
      </c>
      <c r="F82" s="192" t="s">
        <v>348</v>
      </c>
      <c r="G82" s="99" t="str">
        <f t="shared" si="3"/>
        <v>BIEN</v>
      </c>
    </row>
    <row r="83" spans="2:7" ht="12" customHeight="1">
      <c r="B83" s="171">
        <f t="shared" si="4"/>
        <v>76</v>
      </c>
      <c r="C83" s="288" t="str">
        <f>'grille  S3+S4 triee'!B85</f>
        <v xml:space="preserve">ELAJAMI      </v>
      </c>
      <c r="D83" s="288" t="str">
        <f>'grille  S3+S4 triee'!C85</f>
        <v xml:space="preserve"> SALMA           </v>
      </c>
      <c r="E83" s="99">
        <f>'grille  S3+S4 triee'!BS85</f>
        <v>14.298250000000001</v>
      </c>
      <c r="F83" s="192" t="s">
        <v>348</v>
      </c>
      <c r="G83" s="99" t="str">
        <f t="shared" si="3"/>
        <v>BIEN</v>
      </c>
    </row>
    <row r="84" spans="2:7" ht="12" customHeight="1">
      <c r="B84" s="171">
        <f t="shared" si="4"/>
        <v>77</v>
      </c>
      <c r="C84" s="288" t="str">
        <f>'grille  S3+S4 triee'!B86</f>
        <v xml:space="preserve">EL IBRAHIMI    </v>
      </c>
      <c r="D84" s="288" t="str">
        <f>'grille  S3+S4 triee'!C86</f>
        <v xml:space="preserve"> ALI           </v>
      </c>
      <c r="E84" s="99">
        <f>'grille  S3+S4 triee'!BS86</f>
        <v>14.297750000000001</v>
      </c>
      <c r="F84" s="191" t="s">
        <v>348</v>
      </c>
      <c r="G84" s="99" t="str">
        <f t="shared" si="3"/>
        <v>BIEN</v>
      </c>
    </row>
    <row r="85" spans="2:7" ht="12" customHeight="1">
      <c r="B85" s="171">
        <f t="shared" si="4"/>
        <v>78</v>
      </c>
      <c r="C85" s="288" t="str">
        <f>'grille  S3+S4 triee'!B87</f>
        <v xml:space="preserve">AZZOUZI     </v>
      </c>
      <c r="D85" s="288" t="str">
        <f>'grille  S3+S4 triee'!C87</f>
        <v xml:space="preserve">SALMA             </v>
      </c>
      <c r="E85" s="99">
        <f>'grille  S3+S4 triee'!BS87</f>
        <v>14.243375</v>
      </c>
      <c r="F85" s="192" t="s">
        <v>348</v>
      </c>
      <c r="G85" s="99" t="str">
        <f t="shared" si="3"/>
        <v>BIEN</v>
      </c>
    </row>
    <row r="86" spans="2:7" ht="12" customHeight="1">
      <c r="B86" s="171">
        <f t="shared" si="4"/>
        <v>79</v>
      </c>
      <c r="C86" s="288" t="str">
        <f>'grille  S3+S4 triee'!B88</f>
        <v xml:space="preserve">EL OMARI     </v>
      </c>
      <c r="D86" s="288" t="str">
        <f>'grille  S3+S4 triee'!C88</f>
        <v xml:space="preserve">ASSIA            </v>
      </c>
      <c r="E86" s="99">
        <f>'grille  S3+S4 triee'!BS88</f>
        <v>14.220187500000002</v>
      </c>
      <c r="F86" s="192" t="s">
        <v>348</v>
      </c>
      <c r="G86" s="99" t="str">
        <f t="shared" si="3"/>
        <v>BIEN</v>
      </c>
    </row>
    <row r="87" spans="2:7" ht="12" customHeight="1">
      <c r="B87" s="171">
        <f t="shared" si="4"/>
        <v>80</v>
      </c>
      <c r="C87" s="288" t="str">
        <f>'grille  S3+S4 triee'!B89</f>
        <v>BOUZANGAD</v>
      </c>
      <c r="D87" s="288" t="str">
        <f>'grille  S3+S4 triee'!C89</f>
        <v xml:space="preserve"> EL MEHDI   </v>
      </c>
      <c r="E87" s="99">
        <f>'grille  S3+S4 triee'!BS89</f>
        <v>14.2139375</v>
      </c>
      <c r="F87" s="40" t="s">
        <v>348</v>
      </c>
      <c r="G87" s="99" t="str">
        <f t="shared" si="3"/>
        <v>BIEN</v>
      </c>
    </row>
    <row r="88" spans="2:7" ht="12" customHeight="1">
      <c r="B88" s="171">
        <f t="shared" si="4"/>
        <v>81</v>
      </c>
      <c r="C88" s="288" t="str">
        <f>'grille  S3+S4 triee'!B90</f>
        <v xml:space="preserve">ELKANNOURI       </v>
      </c>
      <c r="D88" s="288" t="str">
        <f>'grille  S3+S4 triee'!C90</f>
        <v xml:space="preserve">MOUNIA       </v>
      </c>
      <c r="E88" s="99">
        <f>'grille  S3+S4 triee'!BS90</f>
        <v>14.21275</v>
      </c>
      <c r="F88" s="191" t="s">
        <v>348</v>
      </c>
      <c r="G88" s="99" t="str">
        <f t="shared" si="3"/>
        <v>BIEN</v>
      </c>
    </row>
    <row r="89" spans="2:7" ht="12" customHeight="1">
      <c r="B89" s="171">
        <f t="shared" si="4"/>
        <v>82</v>
      </c>
      <c r="C89" s="288" t="str">
        <f>'grille  S3+S4 triee'!B91</f>
        <v xml:space="preserve">SAADOUNI       </v>
      </c>
      <c r="D89" s="288" t="str">
        <f>'grille  S3+S4 triee'!C91</f>
        <v xml:space="preserve">MANAL          </v>
      </c>
      <c r="E89" s="99">
        <f>'grille  S3+S4 triee'!BS91</f>
        <v>14.209625000000001</v>
      </c>
      <c r="F89" s="192" t="s">
        <v>348</v>
      </c>
      <c r="G89" s="99" t="str">
        <f t="shared" si="3"/>
        <v>BIEN</v>
      </c>
    </row>
    <row r="90" spans="2:7" ht="12" customHeight="1">
      <c r="B90" s="171">
        <f t="shared" si="4"/>
        <v>83</v>
      </c>
      <c r="C90" s="288" t="str">
        <f>'grille  S3+S4 triee'!B92</f>
        <v xml:space="preserve">AKHDOUJE </v>
      </c>
      <c r="D90" s="288" t="str">
        <f>'grille  S3+S4 triee'!C92</f>
        <v xml:space="preserve">ABDESSAMAD           </v>
      </c>
      <c r="E90" s="99">
        <f>'grille  S3+S4 triee'!BS92</f>
        <v>14.182937500000001</v>
      </c>
      <c r="F90" s="191" t="s">
        <v>348</v>
      </c>
      <c r="G90" s="99" t="str">
        <f t="shared" si="3"/>
        <v>BIEN</v>
      </c>
    </row>
    <row r="91" spans="2:7" ht="12" customHeight="1">
      <c r="B91" s="171">
        <f t="shared" si="4"/>
        <v>84</v>
      </c>
      <c r="C91" s="288" t="str">
        <f>'grille  S3+S4 triee'!B93</f>
        <v xml:space="preserve">LEMNIDDEM        </v>
      </c>
      <c r="D91" s="288" t="str">
        <f>'grille  S3+S4 triee'!C93</f>
        <v xml:space="preserve"> DOUHA       </v>
      </c>
      <c r="E91" s="99">
        <f>'grille  S3+S4 triee'!BS93</f>
        <v>14.168187500000002</v>
      </c>
      <c r="F91" s="192" t="s">
        <v>348</v>
      </c>
      <c r="G91" s="99" t="str">
        <f t="shared" si="3"/>
        <v>BIEN</v>
      </c>
    </row>
    <row r="92" spans="2:7" ht="12" customHeight="1">
      <c r="B92" s="171">
        <f t="shared" si="4"/>
        <v>85</v>
      </c>
      <c r="C92" s="288" t="str">
        <f>'grille  S3+S4 triee'!B94</f>
        <v xml:space="preserve">EL AOUFI </v>
      </c>
      <c r="D92" s="288" t="str">
        <f>'grille  S3+S4 triee'!C94</f>
        <v xml:space="preserve">FATIMA-EZZAHRA     </v>
      </c>
      <c r="E92" s="99">
        <f>'grille  S3+S4 triee'!BS94</f>
        <v>14.157250000000001</v>
      </c>
      <c r="F92" s="191" t="s">
        <v>348</v>
      </c>
      <c r="G92" s="99" t="str">
        <f t="shared" si="3"/>
        <v>BIEN</v>
      </c>
    </row>
    <row r="93" spans="2:7" ht="12" customHeight="1">
      <c r="B93" s="171">
        <f t="shared" si="4"/>
        <v>86</v>
      </c>
      <c r="C93" s="288" t="str">
        <f>'grille  S3+S4 triee'!B95</f>
        <v>ETTALBI</v>
      </c>
      <c r="D93" s="288" t="str">
        <f>'grille  S3+S4 triee'!C95</f>
        <v xml:space="preserve">FATIMA-EZZAHRA     </v>
      </c>
      <c r="E93" s="99">
        <f>'grille  S3+S4 triee'!BS95</f>
        <v>14.102812499999999</v>
      </c>
      <c r="F93" s="192" t="s">
        <v>348</v>
      </c>
      <c r="G93" s="99" t="str">
        <f t="shared" si="3"/>
        <v>BIEN</v>
      </c>
    </row>
    <row r="94" spans="2:7" ht="12" customHeight="1">
      <c r="B94" s="171">
        <f t="shared" si="4"/>
        <v>87</v>
      </c>
      <c r="C94" s="288" t="str">
        <f>'grille  S3+S4 triee'!B96</f>
        <v xml:space="preserve">LADGHAM           </v>
      </c>
      <c r="D94" s="288" t="str">
        <f>'grille  S3+S4 triee'!C96</f>
        <v xml:space="preserve">ISMAHANE    </v>
      </c>
      <c r="E94" s="99">
        <f>'grille  S3+S4 triee'!BS96</f>
        <v>14.078374999999999</v>
      </c>
      <c r="F94" s="191" t="s">
        <v>348</v>
      </c>
      <c r="G94" s="99" t="str">
        <f t="shared" si="3"/>
        <v>BIEN</v>
      </c>
    </row>
    <row r="95" spans="2:7" ht="12" customHeight="1">
      <c r="B95" s="171">
        <f t="shared" si="4"/>
        <v>88</v>
      </c>
      <c r="C95" s="288" t="str">
        <f>'grille  S3+S4 triee'!B97</f>
        <v xml:space="preserve">BELISSAD       </v>
      </c>
      <c r="D95" s="288" t="str">
        <f>'grille  S3+S4 triee'!C97</f>
        <v xml:space="preserve">YASSIR         </v>
      </c>
      <c r="E95" s="99">
        <f>'grille  S3+S4 triee'!BS97</f>
        <v>14.049625000000001</v>
      </c>
      <c r="F95" s="191" t="s">
        <v>348</v>
      </c>
      <c r="G95" s="99" t="str">
        <f t="shared" si="3"/>
        <v>BIEN</v>
      </c>
    </row>
    <row r="96" spans="2:7" ht="12" customHeight="1">
      <c r="B96" s="171">
        <f t="shared" si="4"/>
        <v>89</v>
      </c>
      <c r="C96" s="288" t="str">
        <f>'grille  S3+S4 triee'!B98</f>
        <v xml:space="preserve">MANDOUCHE           </v>
      </c>
      <c r="D96" s="288" t="str">
        <f>'grille  S3+S4 triee'!C98</f>
        <v xml:space="preserve">OUMAIMA   </v>
      </c>
      <c r="E96" s="99">
        <f>'grille  S3+S4 triee'!BS98</f>
        <v>14.038</v>
      </c>
      <c r="F96" s="192" t="s">
        <v>348</v>
      </c>
      <c r="G96" s="99" t="str">
        <f t="shared" si="3"/>
        <v>BIEN</v>
      </c>
    </row>
    <row r="97" spans="2:7" ht="12" customHeight="1">
      <c r="B97" s="171">
        <f t="shared" si="4"/>
        <v>90</v>
      </c>
      <c r="C97" s="288" t="str">
        <f>'grille  S3+S4 triee'!B99</f>
        <v xml:space="preserve">BYERI  </v>
      </c>
      <c r="D97" s="288" t="str">
        <f>'grille  S3+S4 triee'!C99</f>
        <v xml:space="preserve"> IMANE                 </v>
      </c>
      <c r="E97" s="99">
        <f>'grille  S3+S4 triee'!BS99</f>
        <v>14.026249999999999</v>
      </c>
      <c r="F97" s="192" t="s">
        <v>348</v>
      </c>
      <c r="G97" s="99" t="str">
        <f t="shared" si="3"/>
        <v>BIEN</v>
      </c>
    </row>
    <row r="98" spans="2:7" ht="12" customHeight="1">
      <c r="B98" s="171">
        <f t="shared" si="4"/>
        <v>91</v>
      </c>
      <c r="C98" s="288" t="str">
        <f>'grille  S3+S4 triee'!B100</f>
        <v>CHENITFA</v>
      </c>
      <c r="D98" s="288" t="str">
        <f>'grille  S3+S4 triee'!C100</f>
        <v xml:space="preserve"> WISSAL               </v>
      </c>
      <c r="E98" s="99">
        <f>'grille  S3+S4 triee'!BS100</f>
        <v>13.988312500000001</v>
      </c>
      <c r="F98" s="191" t="s">
        <v>348</v>
      </c>
      <c r="G98" s="99" t="str">
        <f t="shared" si="3"/>
        <v>A.BIEN</v>
      </c>
    </row>
    <row r="99" spans="2:7" ht="12" customHeight="1">
      <c r="B99" s="171">
        <f t="shared" si="4"/>
        <v>92</v>
      </c>
      <c r="C99" s="288" t="str">
        <f>'grille  S3+S4 triee'!B101</f>
        <v xml:space="preserve">JEMALI       </v>
      </c>
      <c r="D99" s="288" t="str">
        <f>'grille  S3+S4 triee'!C101</f>
        <v xml:space="preserve">SALMA            </v>
      </c>
      <c r="E99" s="99">
        <f>'grille  S3+S4 triee'!BS101</f>
        <v>13.931375000000003</v>
      </c>
      <c r="F99" s="192" t="s">
        <v>348</v>
      </c>
      <c r="G99" s="99" t="str">
        <f t="shared" si="3"/>
        <v>A.BIEN</v>
      </c>
    </row>
    <row r="100" spans="2:7" ht="12" customHeight="1">
      <c r="B100" s="171">
        <f t="shared" si="4"/>
        <v>93</v>
      </c>
      <c r="C100" s="288" t="str">
        <f>'grille  S3+S4 triee'!B102</f>
        <v xml:space="preserve">HIKMANE            </v>
      </c>
      <c r="D100" s="288" t="str">
        <f>'grille  S3+S4 triee'!C102</f>
        <v xml:space="preserve">OMAR       </v>
      </c>
      <c r="E100" s="99">
        <f>'grille  S3+S4 triee'!BS102</f>
        <v>13.916250000000002</v>
      </c>
      <c r="F100" s="192" t="s">
        <v>348</v>
      </c>
      <c r="G100" s="99" t="str">
        <f t="shared" si="3"/>
        <v>A.BIEN</v>
      </c>
    </row>
    <row r="101" spans="2:7" ht="12" customHeight="1">
      <c r="B101" s="171">
        <f t="shared" si="4"/>
        <v>94</v>
      </c>
      <c r="C101" s="288" t="str">
        <f>'grille  S3+S4 triee'!B103</f>
        <v xml:space="preserve">ELRHASSOULI </v>
      </c>
      <c r="D101" s="288" t="str">
        <f>'grille  S3+S4 triee'!C103</f>
        <v xml:space="preserve"> IMAD             </v>
      </c>
      <c r="E101" s="99">
        <f>'grille  S3+S4 triee'!BS103</f>
        <v>13.832625</v>
      </c>
      <c r="F101" s="192" t="s">
        <v>348</v>
      </c>
      <c r="G101" s="99" t="str">
        <f t="shared" si="3"/>
        <v>A.BIEN</v>
      </c>
    </row>
    <row r="102" spans="2:7" ht="12" customHeight="1">
      <c r="B102" s="171">
        <f t="shared" si="4"/>
        <v>95</v>
      </c>
      <c r="C102" s="288" t="str">
        <f>'grille  S3+S4 triee'!B104</f>
        <v xml:space="preserve">ELGRICH            </v>
      </c>
      <c r="D102" s="288" t="str">
        <f>'grille  S3+S4 triee'!C104</f>
        <v xml:space="preserve">SALMA      </v>
      </c>
      <c r="E102" s="99">
        <f>'grille  S3+S4 triee'!BS104</f>
        <v>13.82025</v>
      </c>
      <c r="F102" s="191" t="s">
        <v>348</v>
      </c>
      <c r="G102" s="99" t="str">
        <f t="shared" si="3"/>
        <v>A.BIEN</v>
      </c>
    </row>
    <row r="103" spans="2:7" ht="12" customHeight="1">
      <c r="B103" s="171">
        <f t="shared" si="4"/>
        <v>96</v>
      </c>
      <c r="C103" s="288" t="str">
        <f>'grille  S3+S4 triee'!B105</f>
        <v xml:space="preserve">ABOUNOUAS         </v>
      </c>
      <c r="D103" s="288" t="str">
        <f>'grille  S3+S4 triee'!C105</f>
        <v xml:space="preserve">OUISSAL     </v>
      </c>
      <c r="E103" s="99">
        <f>'grille  S3+S4 triee'!BS105</f>
        <v>13.81875</v>
      </c>
      <c r="F103" s="192" t="s">
        <v>348</v>
      </c>
      <c r="G103" s="99" t="str">
        <f t="shared" si="3"/>
        <v>A.BIEN</v>
      </c>
    </row>
    <row r="104" spans="2:7" ht="12" customHeight="1">
      <c r="B104" s="171">
        <f t="shared" si="4"/>
        <v>97</v>
      </c>
      <c r="C104" s="288" t="str">
        <f>'grille  S3+S4 triee'!B106</f>
        <v xml:space="preserve">MANAF               </v>
      </c>
      <c r="D104" s="288" t="str">
        <f>'grille  S3+S4 triee'!C106</f>
        <v xml:space="preserve"> CHAIMAA  </v>
      </c>
      <c r="E104" s="99">
        <f>'grille  S3+S4 triee'!BS106</f>
        <v>13.805250000000001</v>
      </c>
      <c r="F104" s="192" t="s">
        <v>348</v>
      </c>
      <c r="G104" s="99" t="str">
        <f t="shared" ref="G104:G128" si="5">VLOOKUP(E104,Mention,2,TRUE)</f>
        <v>A.BIEN</v>
      </c>
    </row>
    <row r="105" spans="2:7" ht="12" customHeight="1">
      <c r="B105" s="171">
        <f t="shared" si="4"/>
        <v>98</v>
      </c>
      <c r="C105" s="288" t="str">
        <f>'grille  S3+S4 triee'!B107</f>
        <v xml:space="preserve">NOUFAIL </v>
      </c>
      <c r="D105" s="288" t="str">
        <f>'grille  S3+S4 triee'!C107</f>
        <v>ZAHRA</v>
      </c>
      <c r="E105" s="99">
        <f>'grille  S3+S4 triee'!BS107</f>
        <v>13.741</v>
      </c>
      <c r="F105" s="192" t="s">
        <v>348</v>
      </c>
      <c r="G105" s="99" t="str">
        <f t="shared" si="5"/>
        <v>A.BIEN</v>
      </c>
    </row>
    <row r="106" spans="2:7" ht="12" customHeight="1">
      <c r="B106" s="171">
        <f t="shared" si="4"/>
        <v>99</v>
      </c>
      <c r="C106" s="288" t="str">
        <f>'grille  S3+S4 triee'!B108</f>
        <v xml:space="preserve">BELHAMRI </v>
      </c>
      <c r="D106" s="288" t="str">
        <f>'grille  S3+S4 triee'!C108</f>
        <v>CHAYMAA</v>
      </c>
      <c r="E106" s="99">
        <f>'grille  S3+S4 triee'!BS108</f>
        <v>13.729562500000002</v>
      </c>
      <c r="F106" s="192" t="s">
        <v>348</v>
      </c>
      <c r="G106" s="99" t="str">
        <f t="shared" si="5"/>
        <v>A.BIEN</v>
      </c>
    </row>
    <row r="107" spans="2:7" ht="12" customHeight="1">
      <c r="B107" s="171">
        <f t="shared" si="4"/>
        <v>100</v>
      </c>
      <c r="C107" s="288" t="str">
        <f>'grille  S3+S4 triee'!B109</f>
        <v xml:space="preserve">BOUANANI </v>
      </c>
      <c r="D107" s="288" t="str">
        <f>'grille  S3+S4 triee'!C109</f>
        <v xml:space="preserve">FATIMA-EZZAHRA     </v>
      </c>
      <c r="E107" s="99">
        <f>'grille  S3+S4 triee'!BS109</f>
        <v>13.698062499999999</v>
      </c>
      <c r="F107" s="191" t="s">
        <v>348</v>
      </c>
      <c r="G107" s="99" t="str">
        <f t="shared" si="5"/>
        <v>A.BIEN</v>
      </c>
    </row>
    <row r="108" spans="2:7" ht="12" customHeight="1">
      <c r="B108" s="171">
        <f t="shared" si="4"/>
        <v>101</v>
      </c>
      <c r="C108" s="288" t="str">
        <f>'grille  S3+S4 triee'!B110</f>
        <v xml:space="preserve">LKARMA               </v>
      </c>
      <c r="D108" s="288" t="str">
        <f>'grille  S3+S4 triee'!C110</f>
        <v xml:space="preserve">MERYEM   </v>
      </c>
      <c r="E108" s="99">
        <f>'grille  S3+S4 triee'!BS110</f>
        <v>13.687000000000001</v>
      </c>
      <c r="F108" s="192" t="s">
        <v>348</v>
      </c>
      <c r="G108" s="99" t="str">
        <f t="shared" si="5"/>
        <v>A.BIEN</v>
      </c>
    </row>
    <row r="109" spans="2:7" ht="12" customHeight="1">
      <c r="B109" s="171">
        <f t="shared" si="4"/>
        <v>102</v>
      </c>
      <c r="C109" s="288" t="str">
        <f>'grille  S3+S4 triee'!B111</f>
        <v xml:space="preserve">LAHLALI </v>
      </c>
      <c r="D109" s="288" t="str">
        <f>'grille  S3+S4 triee'!C111</f>
        <v xml:space="preserve">MAJD                  </v>
      </c>
      <c r="E109" s="99">
        <f>'grille  S3+S4 triee'!BS111</f>
        <v>13.674312499999999</v>
      </c>
      <c r="F109" s="191" t="s">
        <v>348</v>
      </c>
      <c r="G109" s="99" t="str">
        <f t="shared" si="5"/>
        <v>A.BIEN</v>
      </c>
    </row>
    <row r="110" spans="2:7" ht="12" customHeight="1">
      <c r="B110" s="171">
        <f t="shared" si="4"/>
        <v>103</v>
      </c>
      <c r="C110" s="288" t="str">
        <f>'grille  S3+S4 triee'!B112</f>
        <v xml:space="preserve">BENJDID           </v>
      </c>
      <c r="D110" s="288" t="str">
        <f>'grille  S3+S4 triee'!C112</f>
        <v xml:space="preserve">IMANE       </v>
      </c>
      <c r="E110" s="99">
        <f>'grille  S3+S4 triee'!BS112</f>
        <v>13.647937499999999</v>
      </c>
      <c r="F110" s="191" t="s">
        <v>348</v>
      </c>
      <c r="G110" s="99" t="str">
        <f t="shared" si="5"/>
        <v>A.BIEN</v>
      </c>
    </row>
    <row r="111" spans="2:7" ht="12" customHeight="1">
      <c r="B111" s="171">
        <f t="shared" si="4"/>
        <v>104</v>
      </c>
      <c r="C111" s="288" t="str">
        <f>'grille  S3+S4 triee'!B113</f>
        <v xml:space="preserve">LAKHBIR             </v>
      </c>
      <c r="D111" s="288" t="str">
        <f>'grille  S3+S4 triee'!C113</f>
        <v xml:space="preserve">OUIAM     </v>
      </c>
      <c r="E111" s="99">
        <f>'grille  S3+S4 triee'!BS113</f>
        <v>13.639625000000001</v>
      </c>
      <c r="F111" s="191" t="s">
        <v>348</v>
      </c>
      <c r="G111" s="99" t="str">
        <f t="shared" si="5"/>
        <v>A.BIEN</v>
      </c>
    </row>
    <row r="112" spans="2:7" ht="12" customHeight="1">
      <c r="B112" s="171">
        <f t="shared" si="4"/>
        <v>105</v>
      </c>
      <c r="C112" s="288" t="str">
        <f>'grille  S3+S4 triee'!B114</f>
        <v xml:space="preserve">MOULAHI      </v>
      </c>
      <c r="D112" s="288" t="str">
        <f>'grille  S3+S4 triee'!C114</f>
        <v xml:space="preserve"> SIHAM           </v>
      </c>
      <c r="E112" s="99">
        <f>'grille  S3+S4 triee'!BS114</f>
        <v>13.639250000000001</v>
      </c>
      <c r="F112" s="192" t="s">
        <v>348</v>
      </c>
      <c r="G112" s="99" t="str">
        <f t="shared" si="5"/>
        <v>A.BIEN</v>
      </c>
    </row>
    <row r="113" spans="2:7" ht="12" customHeight="1">
      <c r="B113" s="171">
        <f t="shared" si="4"/>
        <v>106</v>
      </c>
      <c r="C113" s="288" t="str">
        <f>'grille  S3+S4 triee'!B115</f>
        <v xml:space="preserve">BETTACHI </v>
      </c>
      <c r="D113" s="288" t="str">
        <f>'grille  S3+S4 triee'!C115</f>
        <v xml:space="preserve">FATIMA-EZZAHRA     </v>
      </c>
      <c r="E113" s="99">
        <f>'grille  S3+S4 triee'!BS115</f>
        <v>13.601749999999999</v>
      </c>
      <c r="F113" s="191" t="s">
        <v>348</v>
      </c>
      <c r="G113" s="99" t="str">
        <f t="shared" si="5"/>
        <v>A.BIEN</v>
      </c>
    </row>
    <row r="114" spans="2:7" ht="12" customHeight="1">
      <c r="B114" s="171">
        <f t="shared" si="4"/>
        <v>107</v>
      </c>
      <c r="C114" s="288" t="str">
        <f>'grille  S3+S4 triee'!B116</f>
        <v xml:space="preserve">OUAKKA </v>
      </c>
      <c r="D114" s="288" t="str">
        <f>'grille  S3+S4 triee'!C116</f>
        <v xml:space="preserve">MOHAMED                </v>
      </c>
      <c r="E114" s="99">
        <f>'grille  S3+S4 triee'!BS116</f>
        <v>13.552624999999999</v>
      </c>
      <c r="F114" s="192" t="s">
        <v>348</v>
      </c>
      <c r="G114" s="99" t="str">
        <f t="shared" si="5"/>
        <v>A.BIEN</v>
      </c>
    </row>
    <row r="115" spans="2:7" ht="12" customHeight="1">
      <c r="B115" s="171">
        <f t="shared" si="4"/>
        <v>108</v>
      </c>
      <c r="C115" s="288" t="str">
        <f>'grille  S3+S4 triee'!B117</f>
        <v xml:space="preserve">ABOURABIA         </v>
      </c>
      <c r="D115" s="288" t="str">
        <f>'grille  S3+S4 triee'!C117</f>
        <v xml:space="preserve">YOUSRA      </v>
      </c>
      <c r="E115" s="99">
        <f>'grille  S3+S4 triee'!BS117</f>
        <v>13.504125000000002</v>
      </c>
      <c r="F115" s="192" t="s">
        <v>348</v>
      </c>
      <c r="G115" s="99" t="str">
        <f t="shared" si="5"/>
        <v>A.BIEN</v>
      </c>
    </row>
    <row r="116" spans="2:7" ht="12" customHeight="1">
      <c r="B116" s="171">
        <f t="shared" si="4"/>
        <v>109</v>
      </c>
      <c r="C116" s="288" t="str">
        <f>'grille  S3+S4 triee'!B118</f>
        <v xml:space="preserve">NACHDA     </v>
      </c>
      <c r="D116" s="288" t="str">
        <f>'grille  S3+S4 triee'!C118</f>
        <v xml:space="preserve">SALMA              </v>
      </c>
      <c r="E116" s="99">
        <f>'grille  S3+S4 triee'!BS118</f>
        <v>13.45025</v>
      </c>
      <c r="F116" s="192" t="s">
        <v>348</v>
      </c>
      <c r="G116" s="99" t="str">
        <f t="shared" si="5"/>
        <v>A.BIEN</v>
      </c>
    </row>
    <row r="117" spans="2:7" ht="12" customHeight="1">
      <c r="B117" s="171">
        <f t="shared" si="4"/>
        <v>110</v>
      </c>
      <c r="C117" s="288" t="str">
        <f>'grille  S3+S4 triee'!B119</f>
        <v xml:space="preserve">ALOUACHE </v>
      </c>
      <c r="D117" s="288" t="str">
        <f>'grille  S3+S4 triee'!C119</f>
        <v xml:space="preserve">AMAL                 </v>
      </c>
      <c r="E117" s="99">
        <f>'grille  S3+S4 triee'!BS119</f>
        <v>13.442374999999998</v>
      </c>
      <c r="F117" s="192" t="s">
        <v>348</v>
      </c>
      <c r="G117" s="99" t="str">
        <f t="shared" si="5"/>
        <v>A.BIEN</v>
      </c>
    </row>
    <row r="118" spans="2:7" ht="12" customHeight="1">
      <c r="B118" s="171">
        <f t="shared" si="4"/>
        <v>111</v>
      </c>
      <c r="C118" s="288" t="str">
        <f>'grille  S3+S4 triee'!B120</f>
        <v xml:space="preserve">BOUABED   </v>
      </c>
      <c r="D118" s="288" t="str">
        <f>'grille  S3+S4 triee'!C120</f>
        <v xml:space="preserve">HANAA               </v>
      </c>
      <c r="E118" s="99">
        <f>'grille  S3+S4 triee'!BS120</f>
        <v>13.436375</v>
      </c>
      <c r="F118" s="192" t="s">
        <v>348</v>
      </c>
      <c r="G118" s="99" t="str">
        <f t="shared" si="5"/>
        <v>A.BIEN</v>
      </c>
    </row>
    <row r="119" spans="2:7" ht="12" customHeight="1">
      <c r="B119" s="171">
        <f t="shared" si="4"/>
        <v>112</v>
      </c>
      <c r="C119" s="288" t="str">
        <f>'grille  S3+S4 triee'!B121</f>
        <v xml:space="preserve">ABOUL-BARAKET  </v>
      </c>
      <c r="D119" s="288" t="str">
        <f>'grille  S3+S4 triee'!C121</f>
        <v xml:space="preserve"> SAIB          </v>
      </c>
      <c r="E119" s="99">
        <f>'grille  S3+S4 triee'!BS121</f>
        <v>13.348374999999999</v>
      </c>
      <c r="F119" s="191" t="s">
        <v>348</v>
      </c>
      <c r="G119" s="99" t="str">
        <f t="shared" si="5"/>
        <v>A.BIEN</v>
      </c>
    </row>
    <row r="120" spans="2:7" ht="12" customHeight="1">
      <c r="B120" s="171">
        <f t="shared" si="4"/>
        <v>113</v>
      </c>
      <c r="C120" s="288" t="str">
        <f>'grille  S3+S4 triee'!B122</f>
        <v xml:space="preserve">BARTAL </v>
      </c>
      <c r="D120" s="288" t="str">
        <f>'grille  S3+S4 triee'!C122</f>
        <v xml:space="preserve">AMINA                  </v>
      </c>
      <c r="E120" s="99">
        <f>'grille  S3+S4 triee'!BS122</f>
        <v>13.331875</v>
      </c>
      <c r="F120" s="191" t="s">
        <v>348</v>
      </c>
      <c r="G120" s="99" t="str">
        <f t="shared" si="5"/>
        <v>A.BIEN</v>
      </c>
    </row>
    <row r="121" spans="2:7" ht="12" customHeight="1">
      <c r="B121" s="171">
        <f t="shared" si="4"/>
        <v>114</v>
      </c>
      <c r="C121" s="288" t="str">
        <f>'grille  S3+S4 triee'!B123</f>
        <v xml:space="preserve">CHAKI    </v>
      </c>
      <c r="D121" s="288" t="str">
        <f>'grille  S3+S4 triee'!C123</f>
        <v xml:space="preserve"> IMANE               </v>
      </c>
      <c r="E121" s="99">
        <f>'grille  S3+S4 triee'!BS123</f>
        <v>13.319875</v>
      </c>
      <c r="F121" s="191" t="s">
        <v>348</v>
      </c>
      <c r="G121" s="99" t="str">
        <f t="shared" si="5"/>
        <v>A.BIEN</v>
      </c>
    </row>
    <row r="122" spans="2:7" ht="12" customHeight="1">
      <c r="B122" s="171">
        <f t="shared" si="4"/>
        <v>115</v>
      </c>
      <c r="C122" s="288" t="str">
        <f>'grille  S3+S4 triee'!B124</f>
        <v xml:space="preserve">ARKHIS </v>
      </c>
      <c r="D122" s="288" t="str">
        <f>'grille  S3+S4 triee'!C124</f>
        <v xml:space="preserve">ELRHALIA               </v>
      </c>
      <c r="E122" s="99">
        <f>'grille  S3+S4 triee'!BS124</f>
        <v>13.296375000000001</v>
      </c>
      <c r="F122" s="191" t="s">
        <v>348</v>
      </c>
      <c r="G122" s="99" t="str">
        <f t="shared" si="5"/>
        <v>A.BIEN</v>
      </c>
    </row>
    <row r="123" spans="2:7" ht="12" customHeight="1">
      <c r="B123" s="171">
        <f t="shared" si="4"/>
        <v>116</v>
      </c>
      <c r="C123" s="288" t="str">
        <f>'grille  S3+S4 triee'!B125</f>
        <v xml:space="preserve">BENCHEIKH </v>
      </c>
      <c r="D123" s="288" t="str">
        <f>'grille  S3+S4 triee'!C125</f>
        <v xml:space="preserve">MERYAME             </v>
      </c>
      <c r="E123" s="99">
        <f>'grille  S3+S4 triee'!BS125</f>
        <v>13.208250000000001</v>
      </c>
      <c r="F123" s="192" t="s">
        <v>348</v>
      </c>
      <c r="G123" s="99" t="str">
        <f t="shared" si="5"/>
        <v>A.BIEN</v>
      </c>
    </row>
    <row r="124" spans="2:7" ht="12" customHeight="1">
      <c r="B124" s="171">
        <f t="shared" si="4"/>
        <v>117</v>
      </c>
      <c r="C124" s="288" t="str">
        <f>'grille  S3+S4 triee'!B126</f>
        <v xml:space="preserve">FIKRI </v>
      </c>
      <c r="D124" s="288" t="str">
        <f>'grille  S3+S4 triee'!C126</f>
        <v xml:space="preserve">MOHAMED ABDELBASSET     </v>
      </c>
      <c r="E124" s="99">
        <f>'grille  S3+S4 triee'!BS126</f>
        <v>13.186999999999999</v>
      </c>
      <c r="F124" s="192" t="s">
        <v>348</v>
      </c>
      <c r="G124" s="99" t="str">
        <f t="shared" si="5"/>
        <v>A.BIEN</v>
      </c>
    </row>
    <row r="125" spans="2:7" ht="12" customHeight="1">
      <c r="B125" s="171">
        <f t="shared" si="4"/>
        <v>118</v>
      </c>
      <c r="C125" s="288" t="str">
        <f>'grille  S3+S4 triee'!B127</f>
        <v xml:space="preserve">SAIF EL ISLAM   </v>
      </c>
      <c r="D125" s="288" t="str">
        <f>'grille  S3+S4 triee'!C127</f>
        <v xml:space="preserve"> ABIR         </v>
      </c>
      <c r="E125" s="99">
        <f>'grille  S3+S4 triee'!BS127</f>
        <v>13.117625</v>
      </c>
      <c r="F125" s="191" t="s">
        <v>348</v>
      </c>
      <c r="G125" s="99" t="str">
        <f t="shared" si="5"/>
        <v>A.BIEN</v>
      </c>
    </row>
    <row r="126" spans="2:7" ht="12" customHeight="1">
      <c r="B126" s="171">
        <f t="shared" si="4"/>
        <v>119</v>
      </c>
      <c r="C126" s="288" t="str">
        <f>'grille  S3+S4 triee'!B128</f>
        <v>BOUHALMOUCH</v>
      </c>
      <c r="D126" s="288" t="str">
        <f>'grille  S3+S4 triee'!C128</f>
        <v xml:space="preserve"> ABDELLAH          </v>
      </c>
      <c r="E126" s="99">
        <f>'grille  S3+S4 triee'!BS128</f>
        <v>12.935874999999999</v>
      </c>
      <c r="F126" s="192" t="s">
        <v>348</v>
      </c>
      <c r="G126" s="99" t="str">
        <f t="shared" si="5"/>
        <v>A.BIEN</v>
      </c>
    </row>
    <row r="127" spans="2:7" ht="12" customHeight="1">
      <c r="B127" s="171">
        <f t="shared" si="4"/>
        <v>120</v>
      </c>
      <c r="C127" s="288" t="str">
        <f>'grille  S3+S4 triee'!B129</f>
        <v xml:space="preserve">RACHID            </v>
      </c>
      <c r="D127" s="288" t="str">
        <f>'grille  S3+S4 triee'!C129</f>
        <v xml:space="preserve"> MERYEME    </v>
      </c>
      <c r="E127" s="99">
        <f>'grille  S3+S4 triee'!BS129</f>
        <v>12.818312500000001</v>
      </c>
      <c r="F127" s="192" t="s">
        <v>348</v>
      </c>
      <c r="G127" s="99" t="str">
        <f t="shared" si="5"/>
        <v>A.BIEN</v>
      </c>
    </row>
    <row r="128" spans="2:7" ht="12" customHeight="1">
      <c r="B128" s="171">
        <f t="shared" si="4"/>
        <v>121</v>
      </c>
      <c r="C128" s="288" t="str">
        <f>'grille  S3+S4 triee'!B130</f>
        <v xml:space="preserve">BEN MANSSOUR </v>
      </c>
      <c r="D128" s="288" t="str">
        <f>'grille  S3+S4 triee'!C130</f>
        <v xml:space="preserve">BOUTAINA         </v>
      </c>
      <c r="E128" s="99">
        <f>'grille  S3+S4 triee'!BS130</f>
        <v>12.789249999999999</v>
      </c>
      <c r="F128" s="191" t="s">
        <v>348</v>
      </c>
      <c r="G128" s="99" t="str">
        <f t="shared" si="5"/>
        <v>A.BIEN</v>
      </c>
    </row>
  </sheetData>
  <sortState ref="B8:G128">
    <sortCondition descending="1" ref="E8:E128"/>
  </sortState>
  <mergeCells count="1">
    <mergeCell ref="C5:G5"/>
  </mergeCells>
  <pageMargins left="0.7" right="0.7" top="0.17" bottom="0.56000000000000005" header="0.17" footer="0.17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T143"/>
  <sheetViews>
    <sheetView workbookViewId="0">
      <selection activeCell="E96" sqref="E96"/>
    </sheetView>
  </sheetViews>
  <sheetFormatPr baseColWidth="10" defaultColWidth="11.44140625" defaultRowHeight="13.2"/>
  <cols>
    <col min="1" max="1" width="4.5546875" style="49" customWidth="1"/>
    <col min="2" max="2" width="18" style="49" customWidth="1"/>
    <col min="3" max="3" width="15.88671875" style="49" customWidth="1"/>
    <col min="4" max="4" width="7" style="49" customWidth="1"/>
    <col min="5" max="5" width="4.6640625" style="49" customWidth="1"/>
    <col min="6" max="6" width="4.33203125" style="49" customWidth="1"/>
    <col min="7" max="7" width="7" style="49" customWidth="1"/>
    <col min="8" max="8" width="5.109375" style="49" customWidth="1"/>
    <col min="9" max="9" width="4.33203125" style="49" customWidth="1"/>
    <col min="10" max="10" width="7" style="49" customWidth="1"/>
    <col min="11" max="11" width="5.44140625" style="49" customWidth="1"/>
    <col min="12" max="12" width="5" style="49" customWidth="1"/>
    <col min="13" max="13" width="6.5546875" style="49" customWidth="1"/>
    <col min="14" max="14" width="6.109375" style="49" customWidth="1"/>
    <col min="15" max="16384" width="11.44140625" style="49"/>
  </cols>
  <sheetData>
    <row r="1" spans="1:20" ht="11.25" customHeight="1">
      <c r="A1" s="196" t="s">
        <v>254</v>
      </c>
      <c r="B1" s="196"/>
      <c r="C1" s="197" t="s">
        <v>357</v>
      </c>
      <c r="D1" s="96" t="s">
        <v>358</v>
      </c>
      <c r="E1" s="96"/>
    </row>
    <row r="2" spans="1:20" ht="13.5" customHeight="1">
      <c r="A2" s="196" t="s">
        <v>256</v>
      </c>
      <c r="B2" s="196"/>
      <c r="C2" s="197"/>
      <c r="D2" s="198"/>
      <c r="E2" s="198"/>
      <c r="J2" s="356"/>
      <c r="K2" s="356"/>
      <c r="L2" s="356"/>
      <c r="M2" s="356"/>
    </row>
    <row r="3" spans="1:20" ht="11.25" customHeight="1">
      <c r="A3" s="196" t="s">
        <v>257</v>
      </c>
      <c r="B3" s="196"/>
      <c r="C3" s="197"/>
      <c r="D3" s="198"/>
      <c r="E3" s="198"/>
    </row>
    <row r="4" spans="1:20" ht="12.75" customHeight="1">
      <c r="A4" s="196" t="s">
        <v>258</v>
      </c>
      <c r="B4" s="196"/>
      <c r="C4" s="197"/>
      <c r="D4" s="198"/>
      <c r="E4" s="198"/>
    </row>
    <row r="5" spans="1:20" ht="15.75" customHeight="1">
      <c r="A5" s="44"/>
      <c r="B5" s="199" t="s">
        <v>359</v>
      </c>
      <c r="C5" s="199"/>
      <c r="D5" s="199"/>
      <c r="E5" s="199"/>
      <c r="F5" s="199"/>
      <c r="G5" s="199"/>
      <c r="H5" s="199"/>
      <c r="I5" s="199"/>
    </row>
    <row r="6" spans="1:20" ht="14.25" customHeight="1">
      <c r="A6" s="200"/>
      <c r="B6" s="402" t="s">
        <v>360</v>
      </c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402"/>
      <c r="N6" s="402"/>
    </row>
    <row r="7" spans="1:20" ht="8.25" customHeight="1">
      <c r="A7" s="201"/>
      <c r="B7" s="403" t="s">
        <v>3</v>
      </c>
      <c r="C7" s="404"/>
      <c r="D7" s="405">
        <v>0.22</v>
      </c>
      <c r="E7" s="406"/>
      <c r="F7" s="407"/>
      <c r="G7" s="405">
        <v>0.22</v>
      </c>
      <c r="H7" s="406"/>
      <c r="I7" s="407">
        <v>0.5</v>
      </c>
      <c r="J7" s="405">
        <v>0.56000000000000005</v>
      </c>
      <c r="K7" s="406"/>
      <c r="L7" s="407"/>
      <c r="M7" s="202"/>
      <c r="N7" s="203"/>
    </row>
    <row r="8" spans="1:20" ht="15.75" customHeight="1">
      <c r="A8" s="201"/>
      <c r="B8" s="204"/>
      <c r="C8" s="205"/>
      <c r="D8" s="393" t="s">
        <v>361</v>
      </c>
      <c r="E8" s="394"/>
      <c r="F8" s="395"/>
      <c r="G8" s="396" t="s">
        <v>362</v>
      </c>
      <c r="H8" s="397"/>
      <c r="I8" s="398"/>
      <c r="J8" s="399" t="s">
        <v>363</v>
      </c>
      <c r="K8" s="400"/>
      <c r="L8" s="401"/>
      <c r="M8" s="202"/>
      <c r="N8" s="203"/>
    </row>
    <row r="9" spans="1:20" ht="15.75" customHeight="1">
      <c r="A9" s="206" t="s">
        <v>261</v>
      </c>
      <c r="B9" s="207" t="s">
        <v>5</v>
      </c>
      <c r="C9" s="207" t="s">
        <v>6</v>
      </c>
      <c r="D9" s="208" t="s">
        <v>298</v>
      </c>
      <c r="E9" s="208" t="s">
        <v>299</v>
      </c>
      <c r="F9" s="208" t="s">
        <v>297</v>
      </c>
      <c r="G9" s="208" t="s">
        <v>298</v>
      </c>
      <c r="H9" s="208" t="s">
        <v>299</v>
      </c>
      <c r="I9" s="208" t="s">
        <v>297</v>
      </c>
      <c r="J9" s="208" t="s">
        <v>298</v>
      </c>
      <c r="K9" s="208" t="s">
        <v>299</v>
      </c>
      <c r="L9" s="208" t="s">
        <v>297</v>
      </c>
      <c r="M9" s="209" t="s">
        <v>10</v>
      </c>
      <c r="N9" s="210" t="s">
        <v>11</v>
      </c>
    </row>
    <row r="10" spans="1:20" ht="12.6" customHeight="1">
      <c r="A10" s="53">
        <v>1</v>
      </c>
      <c r="B10" s="211" t="s">
        <v>18</v>
      </c>
      <c r="C10" s="211" t="s">
        <v>19</v>
      </c>
      <c r="D10" s="212">
        <v>12</v>
      </c>
      <c r="E10" s="212"/>
      <c r="F10" s="213"/>
      <c r="G10" s="212">
        <v>10</v>
      </c>
      <c r="H10" s="213" t="s">
        <v>364</v>
      </c>
      <c r="I10" s="213"/>
      <c r="J10" s="212">
        <v>12</v>
      </c>
      <c r="K10" s="214"/>
      <c r="L10" s="214"/>
      <c r="M10" s="212">
        <f t="shared" ref="M10:M73" si="0">D10*0.22+G10*0.22+J10*0.56</f>
        <v>11.56</v>
      </c>
      <c r="N10" s="215" t="str">
        <f t="shared" ref="N10:N73" si="1">IF(M10&gt;=12,"V", "NV")</f>
        <v>NV</v>
      </c>
      <c r="T10" s="49">
        <v>10</v>
      </c>
    </row>
    <row r="11" spans="1:20" ht="12.6" customHeight="1">
      <c r="A11" s="53">
        <v>2</v>
      </c>
      <c r="B11" s="211" t="s">
        <v>20</v>
      </c>
      <c r="C11" s="211" t="s">
        <v>21</v>
      </c>
      <c r="D11" s="212">
        <v>14.5</v>
      </c>
      <c r="E11" s="212"/>
      <c r="F11" s="213"/>
      <c r="G11" s="212">
        <v>8</v>
      </c>
      <c r="H11" s="213" t="s">
        <v>364</v>
      </c>
      <c r="I11" s="213"/>
      <c r="J11" s="212">
        <v>6</v>
      </c>
      <c r="K11" s="214" t="s">
        <v>364</v>
      </c>
      <c r="L11" s="214"/>
      <c r="M11" s="212">
        <f t="shared" si="0"/>
        <v>8.31</v>
      </c>
      <c r="N11" s="215" t="str">
        <f t="shared" si="1"/>
        <v>NV</v>
      </c>
    </row>
    <row r="12" spans="1:20" ht="12.6" customHeight="1">
      <c r="A12" s="53">
        <v>3</v>
      </c>
      <c r="B12" s="211" t="s">
        <v>22</v>
      </c>
      <c r="C12" s="211" t="s">
        <v>23</v>
      </c>
      <c r="D12" s="212">
        <v>13.5</v>
      </c>
      <c r="E12" s="212"/>
      <c r="F12" s="213"/>
      <c r="G12" s="212">
        <v>14</v>
      </c>
      <c r="H12" s="213"/>
      <c r="I12" s="213"/>
      <c r="J12" s="212">
        <v>4</v>
      </c>
      <c r="K12" s="214" t="s">
        <v>364</v>
      </c>
      <c r="L12" s="214"/>
      <c r="M12" s="212">
        <f t="shared" si="0"/>
        <v>8.2900000000000009</v>
      </c>
      <c r="N12" s="215" t="str">
        <f t="shared" si="1"/>
        <v>NV</v>
      </c>
    </row>
    <row r="13" spans="1:20" ht="12.6" customHeight="1">
      <c r="A13" s="53">
        <v>4</v>
      </c>
      <c r="B13" s="211" t="s">
        <v>24</v>
      </c>
      <c r="C13" s="211" t="s">
        <v>25</v>
      </c>
      <c r="D13" s="212">
        <v>18</v>
      </c>
      <c r="E13" s="212"/>
      <c r="F13" s="213"/>
      <c r="G13" s="212">
        <v>20</v>
      </c>
      <c r="H13" s="213"/>
      <c r="I13" s="213"/>
      <c r="J13" s="212">
        <v>10.25</v>
      </c>
      <c r="K13" s="214"/>
      <c r="L13" s="214"/>
      <c r="M13" s="212">
        <f t="shared" si="0"/>
        <v>14.1</v>
      </c>
      <c r="N13" s="215" t="str">
        <f t="shared" si="1"/>
        <v>V</v>
      </c>
    </row>
    <row r="14" spans="1:20" ht="12.6" customHeight="1">
      <c r="A14" s="53">
        <v>5</v>
      </c>
      <c r="B14" s="211" t="s">
        <v>26</v>
      </c>
      <c r="C14" s="211" t="s">
        <v>27</v>
      </c>
      <c r="D14" s="212">
        <v>14</v>
      </c>
      <c r="E14" s="212"/>
      <c r="F14" s="213"/>
      <c r="G14" s="212">
        <v>16</v>
      </c>
      <c r="H14" s="213"/>
      <c r="I14" s="213"/>
      <c r="J14" s="212">
        <v>16</v>
      </c>
      <c r="K14" s="214"/>
      <c r="L14" s="214"/>
      <c r="M14" s="212">
        <f t="shared" si="0"/>
        <v>15.56</v>
      </c>
      <c r="N14" s="215" t="str">
        <f t="shared" si="1"/>
        <v>V</v>
      </c>
    </row>
    <row r="15" spans="1:20" ht="12.6" customHeight="1">
      <c r="A15" s="53">
        <v>6</v>
      </c>
      <c r="B15" s="211" t="s">
        <v>28</v>
      </c>
      <c r="C15" s="211" t="s">
        <v>29</v>
      </c>
      <c r="D15" s="212">
        <v>17.5</v>
      </c>
      <c r="E15" s="212"/>
      <c r="F15" s="213"/>
      <c r="G15" s="212">
        <v>19</v>
      </c>
      <c r="H15" s="213"/>
      <c r="I15" s="213"/>
      <c r="J15" s="212">
        <v>13.5</v>
      </c>
      <c r="K15" s="214"/>
      <c r="L15" s="214"/>
      <c r="M15" s="212">
        <f t="shared" si="0"/>
        <v>15.59</v>
      </c>
      <c r="N15" s="215" t="str">
        <f t="shared" si="1"/>
        <v>V</v>
      </c>
    </row>
    <row r="16" spans="1:20" ht="12.6" customHeight="1">
      <c r="A16" s="53">
        <v>7</v>
      </c>
      <c r="B16" s="211" t="s">
        <v>30</v>
      </c>
      <c r="C16" s="211" t="s">
        <v>31</v>
      </c>
      <c r="D16" s="212">
        <v>16.5</v>
      </c>
      <c r="E16" s="212"/>
      <c r="F16" s="213"/>
      <c r="G16" s="212">
        <v>14</v>
      </c>
      <c r="H16" s="213"/>
      <c r="I16" s="213"/>
      <c r="J16" s="212">
        <v>5.5</v>
      </c>
      <c r="K16" s="214" t="s">
        <v>364</v>
      </c>
      <c r="L16" s="214"/>
      <c r="M16" s="212">
        <f t="shared" si="0"/>
        <v>9.7899999999999991</v>
      </c>
      <c r="N16" s="215" t="str">
        <f t="shared" si="1"/>
        <v>NV</v>
      </c>
    </row>
    <row r="17" spans="1:14" ht="12.6" customHeight="1">
      <c r="A17" s="53">
        <v>8</v>
      </c>
      <c r="B17" s="211" t="s">
        <v>32</v>
      </c>
      <c r="C17" s="211" t="s">
        <v>33</v>
      </c>
      <c r="D17" s="212">
        <v>17</v>
      </c>
      <c r="E17" s="212"/>
      <c r="F17" s="213"/>
      <c r="G17" s="212">
        <v>19</v>
      </c>
      <c r="H17" s="213"/>
      <c r="I17" s="213"/>
      <c r="J17" s="212">
        <v>8.5</v>
      </c>
      <c r="K17" s="214"/>
      <c r="L17" s="214"/>
      <c r="M17" s="212">
        <f t="shared" si="0"/>
        <v>12.68</v>
      </c>
      <c r="N17" s="215" t="str">
        <f t="shared" si="1"/>
        <v>V</v>
      </c>
    </row>
    <row r="18" spans="1:14" ht="12.6" customHeight="1">
      <c r="A18" s="53">
        <v>9</v>
      </c>
      <c r="B18" s="211" t="s">
        <v>34</v>
      </c>
      <c r="C18" s="211" t="s">
        <v>35</v>
      </c>
      <c r="D18" s="212">
        <v>18</v>
      </c>
      <c r="E18" s="212"/>
      <c r="F18" s="213"/>
      <c r="G18" s="212">
        <v>17</v>
      </c>
      <c r="H18" s="213"/>
      <c r="I18" s="213"/>
      <c r="J18" s="212">
        <v>17.5</v>
      </c>
      <c r="K18" s="214"/>
      <c r="L18" s="214"/>
      <c r="M18" s="212">
        <f t="shared" si="0"/>
        <v>17.5</v>
      </c>
      <c r="N18" s="215" t="str">
        <f t="shared" si="1"/>
        <v>V</v>
      </c>
    </row>
    <row r="19" spans="1:14" ht="12.6" customHeight="1">
      <c r="A19" s="53">
        <v>10</v>
      </c>
      <c r="B19" s="211" t="s">
        <v>36</v>
      </c>
      <c r="C19" s="211" t="s">
        <v>37</v>
      </c>
      <c r="D19" s="212">
        <v>16</v>
      </c>
      <c r="E19" s="212"/>
      <c r="F19" s="213"/>
      <c r="G19" s="212">
        <v>12</v>
      </c>
      <c r="H19" s="213"/>
      <c r="I19" s="213"/>
      <c r="J19" s="212">
        <v>13.5</v>
      </c>
      <c r="K19" s="214"/>
      <c r="L19" s="214"/>
      <c r="M19" s="212">
        <f t="shared" si="0"/>
        <v>13.72</v>
      </c>
      <c r="N19" s="215" t="str">
        <f t="shared" si="1"/>
        <v>V</v>
      </c>
    </row>
    <row r="20" spans="1:14" ht="12.6" customHeight="1">
      <c r="A20" s="53">
        <v>11</v>
      </c>
      <c r="B20" s="211" t="s">
        <v>38</v>
      </c>
      <c r="C20" s="211" t="s">
        <v>39</v>
      </c>
      <c r="D20" s="212">
        <v>19</v>
      </c>
      <c r="E20" s="212"/>
      <c r="F20" s="213"/>
      <c r="G20" s="212">
        <v>13</v>
      </c>
      <c r="H20" s="213"/>
      <c r="I20" s="213"/>
      <c r="J20" s="212">
        <v>12.5</v>
      </c>
      <c r="K20" s="214"/>
      <c r="L20" s="214"/>
      <c r="M20" s="212">
        <f t="shared" si="0"/>
        <v>14.04</v>
      </c>
      <c r="N20" s="215" t="str">
        <f t="shared" si="1"/>
        <v>V</v>
      </c>
    </row>
    <row r="21" spans="1:14" ht="12.6" customHeight="1">
      <c r="A21" s="53">
        <v>12</v>
      </c>
      <c r="B21" s="211" t="s">
        <v>40</v>
      </c>
      <c r="C21" s="211" t="s">
        <v>41</v>
      </c>
      <c r="D21" s="212">
        <v>18</v>
      </c>
      <c r="E21" s="212"/>
      <c r="F21" s="213"/>
      <c r="G21" s="212">
        <v>16</v>
      </c>
      <c r="H21" s="213"/>
      <c r="I21" s="213"/>
      <c r="J21" s="212">
        <v>19.5</v>
      </c>
      <c r="K21" s="214"/>
      <c r="L21" s="214"/>
      <c r="M21" s="212">
        <f t="shared" si="0"/>
        <v>18.400000000000002</v>
      </c>
      <c r="N21" s="215" t="str">
        <f t="shared" si="1"/>
        <v>V</v>
      </c>
    </row>
    <row r="22" spans="1:14" ht="12.6" customHeight="1">
      <c r="A22" s="53">
        <v>13</v>
      </c>
      <c r="B22" s="211" t="s">
        <v>42</v>
      </c>
      <c r="C22" s="211" t="s">
        <v>43</v>
      </c>
      <c r="D22" s="212">
        <v>20</v>
      </c>
      <c r="E22" s="212"/>
      <c r="F22" s="213"/>
      <c r="G22" s="212">
        <v>14</v>
      </c>
      <c r="H22" s="213"/>
      <c r="I22" s="213"/>
      <c r="J22" s="212">
        <v>17.5</v>
      </c>
      <c r="K22" s="214"/>
      <c r="L22" s="214"/>
      <c r="M22" s="212">
        <f t="shared" si="0"/>
        <v>17.28</v>
      </c>
      <c r="N22" s="215" t="str">
        <f t="shared" si="1"/>
        <v>V</v>
      </c>
    </row>
    <row r="23" spans="1:14" ht="12.6" customHeight="1">
      <c r="A23" s="53">
        <v>14</v>
      </c>
      <c r="B23" s="211" t="s">
        <v>44</v>
      </c>
      <c r="C23" s="211" t="s">
        <v>45</v>
      </c>
      <c r="D23" s="212">
        <v>13.5</v>
      </c>
      <c r="E23" s="212"/>
      <c r="F23" s="213"/>
      <c r="G23" s="212">
        <v>16</v>
      </c>
      <c r="H23" s="213"/>
      <c r="I23" s="213"/>
      <c r="J23" s="212">
        <v>10.5</v>
      </c>
      <c r="K23" s="214"/>
      <c r="L23" s="214"/>
      <c r="M23" s="212">
        <f t="shared" si="0"/>
        <v>12.370000000000001</v>
      </c>
      <c r="N23" s="215" t="str">
        <f t="shared" si="1"/>
        <v>V</v>
      </c>
    </row>
    <row r="24" spans="1:14" ht="12.6" customHeight="1">
      <c r="A24" s="53">
        <v>15</v>
      </c>
      <c r="B24" s="211" t="s">
        <v>46</v>
      </c>
      <c r="C24" s="211" t="s">
        <v>47</v>
      </c>
      <c r="D24" s="212">
        <v>17</v>
      </c>
      <c r="E24" s="212"/>
      <c r="F24" s="213"/>
      <c r="G24" s="212">
        <v>16</v>
      </c>
      <c r="H24" s="213"/>
      <c r="I24" s="213"/>
      <c r="J24" s="212">
        <v>19.5</v>
      </c>
      <c r="K24" s="214"/>
      <c r="L24" s="214"/>
      <c r="M24" s="212">
        <f t="shared" si="0"/>
        <v>18.18</v>
      </c>
      <c r="N24" s="215" t="str">
        <f t="shared" si="1"/>
        <v>V</v>
      </c>
    </row>
    <row r="25" spans="1:14" ht="12.6" customHeight="1">
      <c r="A25" s="53">
        <v>16</v>
      </c>
      <c r="B25" s="211" t="s">
        <v>48</v>
      </c>
      <c r="C25" s="211" t="s">
        <v>49</v>
      </c>
      <c r="D25" s="212">
        <v>14</v>
      </c>
      <c r="E25" s="212"/>
      <c r="F25" s="213"/>
      <c r="G25" s="212">
        <v>17</v>
      </c>
      <c r="H25" s="213"/>
      <c r="I25" s="213"/>
      <c r="J25" s="212">
        <v>6</v>
      </c>
      <c r="K25" s="214" t="s">
        <v>364</v>
      </c>
      <c r="L25" s="214"/>
      <c r="M25" s="212">
        <f t="shared" si="0"/>
        <v>10.18</v>
      </c>
      <c r="N25" s="215" t="str">
        <f t="shared" si="1"/>
        <v>NV</v>
      </c>
    </row>
    <row r="26" spans="1:14" ht="12.6" customHeight="1">
      <c r="A26" s="53">
        <v>17</v>
      </c>
      <c r="B26" s="211" t="s">
        <v>50</v>
      </c>
      <c r="C26" s="216" t="s">
        <v>51</v>
      </c>
      <c r="D26" s="212">
        <v>13.5</v>
      </c>
      <c r="E26" s="212"/>
      <c r="F26" s="213"/>
      <c r="G26" s="212">
        <v>17</v>
      </c>
      <c r="H26" s="213"/>
      <c r="I26" s="213"/>
      <c r="J26" s="212">
        <v>15.75</v>
      </c>
      <c r="K26" s="214"/>
      <c r="L26" s="214"/>
      <c r="M26" s="212">
        <f t="shared" si="0"/>
        <v>15.530000000000001</v>
      </c>
      <c r="N26" s="215" t="str">
        <f t="shared" si="1"/>
        <v>V</v>
      </c>
    </row>
    <row r="27" spans="1:14" ht="12.6" customHeight="1">
      <c r="A27" s="53">
        <v>18</v>
      </c>
      <c r="B27" s="211" t="s">
        <v>52</v>
      </c>
      <c r="C27" s="211" t="s">
        <v>53</v>
      </c>
      <c r="D27" s="212">
        <v>16</v>
      </c>
      <c r="E27" s="212"/>
      <c r="F27" s="213"/>
      <c r="G27" s="212">
        <v>13</v>
      </c>
      <c r="H27" s="213"/>
      <c r="I27" s="213"/>
      <c r="J27" s="212">
        <v>17.5</v>
      </c>
      <c r="K27" s="214"/>
      <c r="L27" s="214"/>
      <c r="M27" s="212">
        <f t="shared" si="0"/>
        <v>16.18</v>
      </c>
      <c r="N27" s="215" t="str">
        <f t="shared" si="1"/>
        <v>V</v>
      </c>
    </row>
    <row r="28" spans="1:14" ht="12.6" customHeight="1">
      <c r="A28" s="53">
        <v>19</v>
      </c>
      <c r="B28" s="217" t="s">
        <v>246</v>
      </c>
      <c r="C28" s="211" t="s">
        <v>247</v>
      </c>
      <c r="D28" s="212">
        <v>12</v>
      </c>
      <c r="E28" s="212"/>
      <c r="F28" s="213"/>
      <c r="G28" s="212">
        <v>8</v>
      </c>
      <c r="H28" s="213" t="s">
        <v>364</v>
      </c>
      <c r="I28" s="213"/>
      <c r="J28" s="212">
        <v>13</v>
      </c>
      <c r="K28" s="214"/>
      <c r="L28" s="214"/>
      <c r="M28" s="212">
        <f t="shared" si="0"/>
        <v>11.680000000000001</v>
      </c>
      <c r="N28" s="215" t="str">
        <f t="shared" si="1"/>
        <v>NV</v>
      </c>
    </row>
    <row r="29" spans="1:14" ht="12.6" customHeight="1">
      <c r="A29" s="53">
        <v>20</v>
      </c>
      <c r="B29" s="211" t="s">
        <v>54</v>
      </c>
      <c r="C29" s="211" t="s">
        <v>55</v>
      </c>
      <c r="D29" s="212">
        <v>15</v>
      </c>
      <c r="E29" s="212"/>
      <c r="F29" s="213"/>
      <c r="G29" s="212">
        <v>15</v>
      </c>
      <c r="H29" s="213"/>
      <c r="I29" s="213"/>
      <c r="J29" s="212">
        <v>14</v>
      </c>
      <c r="K29" s="214"/>
      <c r="L29" s="214"/>
      <c r="M29" s="212">
        <f t="shared" si="0"/>
        <v>14.440000000000001</v>
      </c>
      <c r="N29" s="215" t="str">
        <f t="shared" si="1"/>
        <v>V</v>
      </c>
    </row>
    <row r="30" spans="1:14" ht="12.6" customHeight="1">
      <c r="A30" s="53">
        <v>21</v>
      </c>
      <c r="B30" s="211" t="s">
        <v>56</v>
      </c>
      <c r="C30" s="211" t="s">
        <v>57</v>
      </c>
      <c r="D30" s="212">
        <v>19</v>
      </c>
      <c r="E30" s="212"/>
      <c r="F30" s="213"/>
      <c r="G30" s="212">
        <v>14</v>
      </c>
      <c r="H30" s="213"/>
      <c r="I30" s="213"/>
      <c r="J30" s="212">
        <v>15</v>
      </c>
      <c r="K30" s="214"/>
      <c r="L30" s="214"/>
      <c r="M30" s="212">
        <f t="shared" si="0"/>
        <v>15.66</v>
      </c>
      <c r="N30" s="215" t="str">
        <f t="shared" si="1"/>
        <v>V</v>
      </c>
    </row>
    <row r="31" spans="1:14" ht="12.6" customHeight="1">
      <c r="A31" s="53">
        <v>22</v>
      </c>
      <c r="B31" s="211" t="s">
        <v>58</v>
      </c>
      <c r="C31" s="211" t="s">
        <v>59</v>
      </c>
      <c r="D31" s="212">
        <v>16</v>
      </c>
      <c r="E31" s="212"/>
      <c r="F31" s="213"/>
      <c r="G31" s="212">
        <v>18</v>
      </c>
      <c r="H31" s="213"/>
      <c r="I31" s="213"/>
      <c r="J31" s="212">
        <v>19.5</v>
      </c>
      <c r="K31" s="214"/>
      <c r="L31" s="214"/>
      <c r="M31" s="212">
        <f t="shared" si="0"/>
        <v>18.400000000000002</v>
      </c>
      <c r="N31" s="215" t="str">
        <f t="shared" si="1"/>
        <v>V</v>
      </c>
    </row>
    <row r="32" spans="1:14" ht="12.6" customHeight="1">
      <c r="A32" s="53">
        <v>23</v>
      </c>
      <c r="B32" s="211" t="s">
        <v>60</v>
      </c>
      <c r="C32" s="211" t="s">
        <v>61</v>
      </c>
      <c r="D32" s="212">
        <v>13.5</v>
      </c>
      <c r="E32" s="212"/>
      <c r="F32" s="213"/>
      <c r="G32" s="212">
        <v>16</v>
      </c>
      <c r="H32" s="213"/>
      <c r="I32" s="213"/>
      <c r="J32" s="212">
        <v>8.5</v>
      </c>
      <c r="K32" s="214" t="s">
        <v>364</v>
      </c>
      <c r="L32" s="214"/>
      <c r="M32" s="212">
        <f t="shared" si="0"/>
        <v>11.25</v>
      </c>
      <c r="N32" s="215" t="str">
        <f t="shared" si="1"/>
        <v>NV</v>
      </c>
    </row>
    <row r="33" spans="1:14" ht="12.6" customHeight="1">
      <c r="A33" s="53">
        <v>24</v>
      </c>
      <c r="B33" s="211" t="s">
        <v>62</v>
      </c>
      <c r="C33" s="211" t="s">
        <v>63</v>
      </c>
      <c r="D33" s="212">
        <v>13.5</v>
      </c>
      <c r="E33" s="212"/>
      <c r="F33" s="213"/>
      <c r="G33" s="212">
        <v>14</v>
      </c>
      <c r="H33" s="213"/>
      <c r="I33" s="213"/>
      <c r="J33" s="212">
        <v>8.25</v>
      </c>
      <c r="K33" s="214" t="s">
        <v>364</v>
      </c>
      <c r="L33" s="214"/>
      <c r="M33" s="212">
        <f t="shared" si="0"/>
        <v>10.670000000000002</v>
      </c>
      <c r="N33" s="215" t="str">
        <f t="shared" si="1"/>
        <v>NV</v>
      </c>
    </row>
    <row r="34" spans="1:14" ht="12.6" customHeight="1">
      <c r="A34" s="53">
        <v>25</v>
      </c>
      <c r="B34" s="211" t="s">
        <v>64</v>
      </c>
      <c r="C34" s="211" t="s">
        <v>65</v>
      </c>
      <c r="D34" s="212">
        <v>15</v>
      </c>
      <c r="E34" s="212"/>
      <c r="F34" s="213"/>
      <c r="G34" s="212">
        <v>10</v>
      </c>
      <c r="H34" s="213"/>
      <c r="I34" s="213"/>
      <c r="J34" s="212">
        <v>14.25</v>
      </c>
      <c r="K34" s="214"/>
      <c r="L34" s="214"/>
      <c r="M34" s="212">
        <f t="shared" si="0"/>
        <v>13.48</v>
      </c>
      <c r="N34" s="215" t="str">
        <f t="shared" si="1"/>
        <v>V</v>
      </c>
    </row>
    <row r="35" spans="1:14" ht="12.6" customHeight="1">
      <c r="A35" s="53">
        <v>26</v>
      </c>
      <c r="B35" s="211" t="s">
        <v>66</v>
      </c>
      <c r="C35" s="211" t="s">
        <v>67</v>
      </c>
      <c r="D35" s="212">
        <v>18</v>
      </c>
      <c r="E35" s="212"/>
      <c r="F35" s="213"/>
      <c r="G35" s="212">
        <v>12</v>
      </c>
      <c r="H35" s="213"/>
      <c r="I35" s="213"/>
      <c r="J35" s="212">
        <v>17.5</v>
      </c>
      <c r="K35" s="214"/>
      <c r="L35" s="214"/>
      <c r="M35" s="212">
        <f t="shared" si="0"/>
        <v>16.399999999999999</v>
      </c>
      <c r="N35" s="215" t="str">
        <f t="shared" si="1"/>
        <v>V</v>
      </c>
    </row>
    <row r="36" spans="1:14" ht="12.6" customHeight="1">
      <c r="A36" s="53">
        <v>27</v>
      </c>
      <c r="B36" s="211" t="s">
        <v>68</v>
      </c>
      <c r="C36" s="211" t="s">
        <v>69</v>
      </c>
      <c r="D36" s="212">
        <v>13.5</v>
      </c>
      <c r="E36" s="212"/>
      <c r="F36" s="213"/>
      <c r="G36" s="212">
        <v>19</v>
      </c>
      <c r="H36" s="213"/>
      <c r="I36" s="213"/>
      <c r="J36" s="212">
        <v>13</v>
      </c>
      <c r="K36" s="214"/>
      <c r="L36" s="214"/>
      <c r="M36" s="212">
        <f t="shared" si="0"/>
        <v>14.430000000000001</v>
      </c>
      <c r="N36" s="215" t="str">
        <f t="shared" si="1"/>
        <v>V</v>
      </c>
    </row>
    <row r="37" spans="1:14" ht="12.6" customHeight="1">
      <c r="A37" s="53">
        <v>28</v>
      </c>
      <c r="B37" s="211" t="s">
        <v>70</v>
      </c>
      <c r="C37" s="216" t="s">
        <v>51</v>
      </c>
      <c r="D37" s="212">
        <v>16.5</v>
      </c>
      <c r="E37" s="212"/>
      <c r="F37" s="213"/>
      <c r="G37" s="212">
        <v>9</v>
      </c>
      <c r="H37" s="213" t="s">
        <v>364</v>
      </c>
      <c r="I37" s="213"/>
      <c r="J37" s="212">
        <v>7.5</v>
      </c>
      <c r="K37" s="214" t="s">
        <v>364</v>
      </c>
      <c r="L37" s="214"/>
      <c r="M37" s="212">
        <f t="shared" si="0"/>
        <v>9.8099999999999987</v>
      </c>
      <c r="N37" s="215" t="str">
        <f t="shared" si="1"/>
        <v>NV</v>
      </c>
    </row>
    <row r="38" spans="1:14" ht="12.6" customHeight="1">
      <c r="A38" s="53">
        <v>29</v>
      </c>
      <c r="B38" s="211" t="s">
        <v>71</v>
      </c>
      <c r="C38" s="211" t="s">
        <v>72</v>
      </c>
      <c r="D38" s="212">
        <v>17</v>
      </c>
      <c r="E38" s="212"/>
      <c r="F38" s="213"/>
      <c r="G38" s="212">
        <v>13</v>
      </c>
      <c r="H38" s="213"/>
      <c r="I38" s="213"/>
      <c r="J38" s="212">
        <v>14.5</v>
      </c>
      <c r="K38" s="214"/>
      <c r="L38" s="214"/>
      <c r="M38" s="212">
        <f t="shared" si="0"/>
        <v>14.72</v>
      </c>
      <c r="N38" s="215" t="str">
        <f t="shared" si="1"/>
        <v>V</v>
      </c>
    </row>
    <row r="39" spans="1:14" ht="12.6" customHeight="1">
      <c r="A39" s="53">
        <v>30</v>
      </c>
      <c r="B39" s="211" t="s">
        <v>73</v>
      </c>
      <c r="C39" s="211" t="s">
        <v>74</v>
      </c>
      <c r="D39" s="212">
        <v>15</v>
      </c>
      <c r="E39" s="212"/>
      <c r="F39" s="213"/>
      <c r="G39" s="212">
        <v>14</v>
      </c>
      <c r="H39" s="213"/>
      <c r="I39" s="213"/>
      <c r="J39" s="212">
        <v>5.75</v>
      </c>
      <c r="K39" s="214" t="s">
        <v>364</v>
      </c>
      <c r="L39" s="214"/>
      <c r="M39" s="212">
        <f t="shared" si="0"/>
        <v>9.6</v>
      </c>
      <c r="N39" s="215" t="str">
        <f t="shared" si="1"/>
        <v>NV</v>
      </c>
    </row>
    <row r="40" spans="1:14" ht="12.6" customHeight="1">
      <c r="A40" s="53">
        <v>31</v>
      </c>
      <c r="B40" s="211" t="s">
        <v>75</v>
      </c>
      <c r="C40" s="216" t="s">
        <v>51</v>
      </c>
      <c r="D40" s="212">
        <v>14</v>
      </c>
      <c r="E40" s="212"/>
      <c r="F40" s="213"/>
      <c r="G40" s="212">
        <v>15</v>
      </c>
      <c r="H40" s="213"/>
      <c r="I40" s="213"/>
      <c r="J40" s="212">
        <v>11</v>
      </c>
      <c r="K40" s="214"/>
      <c r="L40" s="214"/>
      <c r="M40" s="212">
        <f t="shared" si="0"/>
        <v>12.54</v>
      </c>
      <c r="N40" s="215" t="str">
        <f t="shared" si="1"/>
        <v>V</v>
      </c>
    </row>
    <row r="41" spans="1:14" ht="12.6" customHeight="1">
      <c r="A41" s="53">
        <v>32</v>
      </c>
      <c r="B41" s="211" t="s">
        <v>76</v>
      </c>
      <c r="C41" s="211" t="s">
        <v>77</v>
      </c>
      <c r="D41" s="212">
        <v>10</v>
      </c>
      <c r="E41" s="212"/>
      <c r="F41" s="213"/>
      <c r="G41" s="212">
        <v>6</v>
      </c>
      <c r="H41" s="213"/>
      <c r="I41" s="213"/>
      <c r="J41" s="212">
        <v>15.75</v>
      </c>
      <c r="K41" s="214"/>
      <c r="L41" s="214"/>
      <c r="M41" s="212">
        <f t="shared" si="0"/>
        <v>12.34</v>
      </c>
      <c r="N41" s="215" t="str">
        <f t="shared" si="1"/>
        <v>V</v>
      </c>
    </row>
    <row r="42" spans="1:14" ht="12.6" customHeight="1">
      <c r="A42" s="53">
        <v>33</v>
      </c>
      <c r="B42" s="211" t="s">
        <v>78</v>
      </c>
      <c r="C42" s="211" t="s">
        <v>79</v>
      </c>
      <c r="D42" s="212">
        <v>15.5</v>
      </c>
      <c r="E42" s="212"/>
      <c r="F42" s="213"/>
      <c r="G42" s="212">
        <v>19</v>
      </c>
      <c r="H42" s="213"/>
      <c r="I42" s="213"/>
      <c r="J42" s="212">
        <v>17.5</v>
      </c>
      <c r="K42" s="214"/>
      <c r="L42" s="214"/>
      <c r="M42" s="212">
        <f t="shared" si="0"/>
        <v>17.39</v>
      </c>
      <c r="N42" s="215" t="str">
        <f t="shared" si="1"/>
        <v>V</v>
      </c>
    </row>
    <row r="43" spans="1:14" ht="12.6" customHeight="1">
      <c r="A43" s="53">
        <v>34</v>
      </c>
      <c r="B43" s="211" t="s">
        <v>80</v>
      </c>
      <c r="C43" s="211" t="s">
        <v>81</v>
      </c>
      <c r="D43" s="212">
        <v>17</v>
      </c>
      <c r="E43" s="212"/>
      <c r="F43" s="213"/>
      <c r="G43" s="212">
        <v>17</v>
      </c>
      <c r="H43" s="213"/>
      <c r="I43" s="213"/>
      <c r="J43" s="212">
        <v>18.5</v>
      </c>
      <c r="K43" s="214"/>
      <c r="L43" s="214"/>
      <c r="M43" s="212">
        <f t="shared" si="0"/>
        <v>17.840000000000003</v>
      </c>
      <c r="N43" s="215" t="str">
        <f t="shared" si="1"/>
        <v>V</v>
      </c>
    </row>
    <row r="44" spans="1:14" ht="12.6" customHeight="1">
      <c r="A44" s="53">
        <v>35</v>
      </c>
      <c r="B44" s="211" t="s">
        <v>82</v>
      </c>
      <c r="C44" s="211" t="s">
        <v>83</v>
      </c>
      <c r="D44" s="212">
        <v>17</v>
      </c>
      <c r="E44" s="212"/>
      <c r="F44" s="213"/>
      <c r="G44" s="212">
        <v>16</v>
      </c>
      <c r="H44" s="213"/>
      <c r="I44" s="213"/>
      <c r="J44" s="212">
        <v>11.5</v>
      </c>
      <c r="K44" s="214"/>
      <c r="L44" s="214"/>
      <c r="M44" s="212">
        <f t="shared" si="0"/>
        <v>13.7</v>
      </c>
      <c r="N44" s="215" t="str">
        <f t="shared" si="1"/>
        <v>V</v>
      </c>
    </row>
    <row r="45" spans="1:14" ht="12.6" customHeight="1">
      <c r="A45" s="53">
        <v>36</v>
      </c>
      <c r="B45" s="211" t="s">
        <v>84</v>
      </c>
      <c r="C45" s="211" t="s">
        <v>85</v>
      </c>
      <c r="D45" s="212">
        <v>18</v>
      </c>
      <c r="E45" s="212"/>
      <c r="F45" s="213"/>
      <c r="G45" s="212">
        <v>14</v>
      </c>
      <c r="H45" s="213"/>
      <c r="I45" s="213"/>
      <c r="J45" s="212">
        <v>7.5</v>
      </c>
      <c r="K45" s="214" t="s">
        <v>364</v>
      </c>
      <c r="L45" s="214"/>
      <c r="M45" s="212">
        <f t="shared" si="0"/>
        <v>11.24</v>
      </c>
      <c r="N45" s="215" t="str">
        <f t="shared" si="1"/>
        <v>NV</v>
      </c>
    </row>
    <row r="46" spans="1:14" ht="12.6" customHeight="1">
      <c r="A46" s="53">
        <v>37</v>
      </c>
      <c r="B46" s="211" t="s">
        <v>86</v>
      </c>
      <c r="C46" s="211" t="s">
        <v>87</v>
      </c>
      <c r="D46" s="212">
        <v>16.5</v>
      </c>
      <c r="E46" s="212"/>
      <c r="F46" s="213"/>
      <c r="G46" s="212">
        <v>15</v>
      </c>
      <c r="H46" s="213"/>
      <c r="I46" s="213"/>
      <c r="J46" s="212">
        <v>17.5</v>
      </c>
      <c r="K46" s="214"/>
      <c r="L46" s="214"/>
      <c r="M46" s="212">
        <f t="shared" si="0"/>
        <v>16.73</v>
      </c>
      <c r="N46" s="215" t="str">
        <f t="shared" si="1"/>
        <v>V</v>
      </c>
    </row>
    <row r="47" spans="1:14" ht="12.6" customHeight="1">
      <c r="A47" s="53">
        <v>38</v>
      </c>
      <c r="B47" s="211" t="s">
        <v>88</v>
      </c>
      <c r="C47" s="211" t="s">
        <v>89</v>
      </c>
      <c r="D47" s="212">
        <v>14.5</v>
      </c>
      <c r="E47" s="212"/>
      <c r="F47" s="213"/>
      <c r="G47" s="212">
        <v>14</v>
      </c>
      <c r="H47" s="213"/>
      <c r="I47" s="213"/>
      <c r="J47" s="212">
        <v>10</v>
      </c>
      <c r="K47" s="214" t="s">
        <v>364</v>
      </c>
      <c r="L47" s="214"/>
      <c r="M47" s="212">
        <f t="shared" si="0"/>
        <v>11.870000000000001</v>
      </c>
      <c r="N47" s="215" t="str">
        <f t="shared" si="1"/>
        <v>NV</v>
      </c>
    </row>
    <row r="48" spans="1:14" ht="12.6" customHeight="1">
      <c r="A48" s="53">
        <v>39</v>
      </c>
      <c r="B48" s="211" t="s">
        <v>90</v>
      </c>
      <c r="C48" s="216" t="s">
        <v>51</v>
      </c>
      <c r="D48" s="212">
        <v>20</v>
      </c>
      <c r="E48" s="212"/>
      <c r="F48" s="213"/>
      <c r="G48" s="212">
        <v>19</v>
      </c>
      <c r="H48" s="213"/>
      <c r="I48" s="213"/>
      <c r="J48" s="212">
        <v>17</v>
      </c>
      <c r="K48" s="214"/>
      <c r="L48" s="214"/>
      <c r="M48" s="212">
        <f t="shared" si="0"/>
        <v>18.100000000000001</v>
      </c>
      <c r="N48" s="215" t="str">
        <f t="shared" si="1"/>
        <v>V</v>
      </c>
    </row>
    <row r="49" spans="1:14" ht="12.6" customHeight="1">
      <c r="A49" s="53">
        <v>40</v>
      </c>
      <c r="B49" s="211" t="s">
        <v>91</v>
      </c>
      <c r="C49" s="211" t="s">
        <v>92</v>
      </c>
      <c r="D49" s="212">
        <v>17</v>
      </c>
      <c r="E49" s="212"/>
      <c r="F49" s="213"/>
      <c r="G49" s="212">
        <v>14</v>
      </c>
      <c r="H49" s="213"/>
      <c r="I49" s="213"/>
      <c r="J49" s="212">
        <v>12.5</v>
      </c>
      <c r="K49" s="214"/>
      <c r="L49" s="214"/>
      <c r="M49" s="212">
        <f t="shared" si="0"/>
        <v>13.82</v>
      </c>
      <c r="N49" s="215" t="str">
        <f t="shared" si="1"/>
        <v>V</v>
      </c>
    </row>
    <row r="50" spans="1:14" ht="12.6" customHeight="1">
      <c r="A50" s="53">
        <v>41</v>
      </c>
      <c r="B50" s="211" t="s">
        <v>93</v>
      </c>
      <c r="C50" s="211" t="s">
        <v>53</v>
      </c>
      <c r="D50" s="212">
        <v>12</v>
      </c>
      <c r="E50" s="212"/>
      <c r="F50" s="213"/>
      <c r="G50" s="212">
        <v>8</v>
      </c>
      <c r="H50" s="213" t="s">
        <v>364</v>
      </c>
      <c r="I50" s="213"/>
      <c r="J50" s="212">
        <v>7.5</v>
      </c>
      <c r="K50" s="214" t="s">
        <v>364</v>
      </c>
      <c r="L50" s="214"/>
      <c r="M50" s="212">
        <f t="shared" si="0"/>
        <v>8.6000000000000014</v>
      </c>
      <c r="N50" s="215" t="str">
        <f t="shared" si="1"/>
        <v>NV</v>
      </c>
    </row>
    <row r="51" spans="1:14" ht="12.6" customHeight="1">
      <c r="A51" s="53">
        <v>42</v>
      </c>
      <c r="B51" s="211" t="s">
        <v>94</v>
      </c>
      <c r="C51" s="211" t="s">
        <v>95</v>
      </c>
      <c r="D51" s="212">
        <v>18.5</v>
      </c>
      <c r="E51" s="212"/>
      <c r="F51" s="213"/>
      <c r="G51" s="212">
        <v>14</v>
      </c>
      <c r="H51" s="213"/>
      <c r="I51" s="213"/>
      <c r="J51" s="212">
        <v>17.5</v>
      </c>
      <c r="K51" s="214"/>
      <c r="L51" s="214"/>
      <c r="M51" s="212">
        <f t="shared" si="0"/>
        <v>16.950000000000003</v>
      </c>
      <c r="N51" s="215" t="str">
        <f t="shared" si="1"/>
        <v>V</v>
      </c>
    </row>
    <row r="52" spans="1:14" ht="12.6" customHeight="1">
      <c r="A52" s="53">
        <v>43</v>
      </c>
      <c r="B52" s="211" t="s">
        <v>96</v>
      </c>
      <c r="C52" s="211" t="s">
        <v>97</v>
      </c>
      <c r="D52" s="212">
        <v>12</v>
      </c>
      <c r="E52" s="212"/>
      <c r="F52" s="213"/>
      <c r="G52" s="212">
        <v>12</v>
      </c>
      <c r="H52" s="213"/>
      <c r="I52" s="213"/>
      <c r="J52" s="212">
        <v>10</v>
      </c>
      <c r="K52" s="214" t="s">
        <v>364</v>
      </c>
      <c r="L52" s="214"/>
      <c r="M52" s="212">
        <f t="shared" si="0"/>
        <v>10.88</v>
      </c>
      <c r="N52" s="215" t="str">
        <f t="shared" si="1"/>
        <v>NV</v>
      </c>
    </row>
    <row r="53" spans="1:14" ht="12.6" customHeight="1">
      <c r="A53" s="53">
        <v>44</v>
      </c>
      <c r="B53" s="211" t="s">
        <v>98</v>
      </c>
      <c r="C53" s="211" t="s">
        <v>99</v>
      </c>
      <c r="D53" s="212">
        <v>20</v>
      </c>
      <c r="E53" s="212"/>
      <c r="F53" s="213"/>
      <c r="G53" s="212">
        <v>20</v>
      </c>
      <c r="H53" s="213"/>
      <c r="I53" s="213"/>
      <c r="J53" s="212">
        <v>16.5</v>
      </c>
      <c r="K53" s="214"/>
      <c r="L53" s="214"/>
      <c r="M53" s="212">
        <f t="shared" si="0"/>
        <v>18.04</v>
      </c>
      <c r="N53" s="215" t="str">
        <f t="shared" si="1"/>
        <v>V</v>
      </c>
    </row>
    <row r="54" spans="1:14" ht="12.6" customHeight="1">
      <c r="A54" s="53">
        <v>45</v>
      </c>
      <c r="B54" s="211" t="s">
        <v>100</v>
      </c>
      <c r="C54" s="211" t="s">
        <v>101</v>
      </c>
      <c r="D54" s="212">
        <v>18.5</v>
      </c>
      <c r="E54" s="212"/>
      <c r="F54" s="213"/>
      <c r="G54" s="212">
        <v>15</v>
      </c>
      <c r="H54" s="213"/>
      <c r="I54" s="213"/>
      <c r="J54" s="212">
        <v>18</v>
      </c>
      <c r="K54" s="214"/>
      <c r="L54" s="214"/>
      <c r="M54" s="212">
        <f t="shared" si="0"/>
        <v>17.450000000000003</v>
      </c>
      <c r="N54" s="215" t="str">
        <f t="shared" si="1"/>
        <v>V</v>
      </c>
    </row>
    <row r="55" spans="1:14" ht="12.6" customHeight="1">
      <c r="A55" s="53">
        <v>46</v>
      </c>
      <c r="B55" s="211" t="s">
        <v>102</v>
      </c>
      <c r="C55" s="211" t="s">
        <v>103</v>
      </c>
      <c r="D55" s="212">
        <v>13.5</v>
      </c>
      <c r="E55" s="212"/>
      <c r="F55" s="213"/>
      <c r="G55" s="212">
        <v>17</v>
      </c>
      <c r="H55" s="213"/>
      <c r="I55" s="213"/>
      <c r="J55" s="212">
        <v>16.5</v>
      </c>
      <c r="K55" s="214"/>
      <c r="L55" s="214"/>
      <c r="M55" s="212">
        <f t="shared" si="0"/>
        <v>15.950000000000001</v>
      </c>
      <c r="N55" s="215" t="str">
        <f t="shared" si="1"/>
        <v>V</v>
      </c>
    </row>
    <row r="56" spans="1:14" ht="12.6" customHeight="1">
      <c r="A56" s="53">
        <v>47</v>
      </c>
      <c r="B56" s="211" t="s">
        <v>104</v>
      </c>
      <c r="C56" s="211" t="s">
        <v>105</v>
      </c>
      <c r="D56" s="212">
        <v>19</v>
      </c>
      <c r="E56" s="212"/>
      <c r="F56" s="213"/>
      <c r="G56" s="212">
        <v>8</v>
      </c>
      <c r="H56" s="213" t="s">
        <v>364</v>
      </c>
      <c r="I56" s="213"/>
      <c r="J56" s="212">
        <v>10.5</v>
      </c>
      <c r="K56" s="214" t="s">
        <v>364</v>
      </c>
      <c r="L56" s="214"/>
      <c r="M56" s="212">
        <f t="shared" si="0"/>
        <v>11.82</v>
      </c>
      <c r="N56" s="215" t="str">
        <f t="shared" si="1"/>
        <v>NV</v>
      </c>
    </row>
    <row r="57" spans="1:14" ht="12.6" customHeight="1">
      <c r="A57" s="53">
        <v>48</v>
      </c>
      <c r="B57" s="211" t="s">
        <v>106</v>
      </c>
      <c r="C57" s="211" t="s">
        <v>107</v>
      </c>
      <c r="D57" s="212">
        <v>16</v>
      </c>
      <c r="E57" s="212"/>
      <c r="F57" s="213"/>
      <c r="G57" s="212">
        <v>15</v>
      </c>
      <c r="H57" s="213"/>
      <c r="I57" s="213"/>
      <c r="J57" s="212">
        <v>12</v>
      </c>
      <c r="K57" s="214"/>
      <c r="L57" s="214"/>
      <c r="M57" s="212">
        <f t="shared" si="0"/>
        <v>13.540000000000001</v>
      </c>
      <c r="N57" s="215" t="str">
        <f t="shared" si="1"/>
        <v>V</v>
      </c>
    </row>
    <row r="58" spans="1:14" ht="12.6" customHeight="1">
      <c r="A58" s="53">
        <v>49</v>
      </c>
      <c r="B58" s="211" t="s">
        <v>108</v>
      </c>
      <c r="C58" s="211" t="s">
        <v>109</v>
      </c>
      <c r="D58" s="212">
        <v>19</v>
      </c>
      <c r="E58" s="212"/>
      <c r="F58" s="213"/>
      <c r="G58" s="212">
        <v>16</v>
      </c>
      <c r="H58" s="213"/>
      <c r="I58" s="213"/>
      <c r="J58" s="212">
        <v>15</v>
      </c>
      <c r="K58" s="214"/>
      <c r="L58" s="214"/>
      <c r="M58" s="212">
        <f t="shared" si="0"/>
        <v>16.100000000000001</v>
      </c>
      <c r="N58" s="215" t="str">
        <f t="shared" si="1"/>
        <v>V</v>
      </c>
    </row>
    <row r="59" spans="1:14" ht="12.6" customHeight="1">
      <c r="A59" s="53">
        <v>50</v>
      </c>
      <c r="B59" s="211" t="s">
        <v>110</v>
      </c>
      <c r="C59" s="216" t="s">
        <v>51</v>
      </c>
      <c r="D59" s="212">
        <v>18</v>
      </c>
      <c r="E59" s="212"/>
      <c r="F59" s="213"/>
      <c r="G59" s="212">
        <v>14</v>
      </c>
      <c r="H59" s="213"/>
      <c r="I59" s="213"/>
      <c r="J59" s="212">
        <v>10.75</v>
      </c>
      <c r="K59" s="214"/>
      <c r="L59" s="214"/>
      <c r="M59" s="212">
        <f t="shared" si="0"/>
        <v>13.06</v>
      </c>
      <c r="N59" s="215" t="str">
        <f t="shared" si="1"/>
        <v>V</v>
      </c>
    </row>
    <row r="60" spans="1:14" ht="12.6" customHeight="1">
      <c r="A60" s="53">
        <v>51</v>
      </c>
      <c r="B60" s="211" t="s">
        <v>111</v>
      </c>
      <c r="C60" s="211" t="s">
        <v>112</v>
      </c>
      <c r="D60" s="212">
        <v>13</v>
      </c>
      <c r="E60" s="212"/>
      <c r="F60" s="213"/>
      <c r="G60" s="212">
        <v>14</v>
      </c>
      <c r="H60" s="213"/>
      <c r="I60" s="213"/>
      <c r="J60" s="212">
        <v>16</v>
      </c>
      <c r="K60" s="214"/>
      <c r="L60" s="214"/>
      <c r="M60" s="212">
        <f t="shared" si="0"/>
        <v>14.9</v>
      </c>
      <c r="N60" s="215" t="str">
        <f t="shared" si="1"/>
        <v>V</v>
      </c>
    </row>
    <row r="61" spans="1:14" ht="12.6" customHeight="1">
      <c r="A61" s="53">
        <v>52</v>
      </c>
      <c r="B61" s="211" t="s">
        <v>113</v>
      </c>
      <c r="C61" s="211" t="s">
        <v>114</v>
      </c>
      <c r="D61" s="212">
        <v>16</v>
      </c>
      <c r="E61" s="212"/>
      <c r="F61" s="213"/>
      <c r="G61" s="212">
        <v>12</v>
      </c>
      <c r="H61" s="213"/>
      <c r="I61" s="213"/>
      <c r="J61" s="212">
        <v>6.5</v>
      </c>
      <c r="K61" s="214" t="s">
        <v>364</v>
      </c>
      <c r="L61" s="214"/>
      <c r="M61" s="212">
        <f t="shared" si="0"/>
        <v>9.8000000000000007</v>
      </c>
      <c r="N61" s="215" t="str">
        <f t="shared" si="1"/>
        <v>NV</v>
      </c>
    </row>
    <row r="62" spans="1:14" ht="12.6" customHeight="1">
      <c r="A62" s="53">
        <v>53</v>
      </c>
      <c r="B62" s="211" t="s">
        <v>115</v>
      </c>
      <c r="C62" s="211" t="s">
        <v>116</v>
      </c>
      <c r="D62" s="212">
        <v>16.5</v>
      </c>
      <c r="E62" s="212"/>
      <c r="F62" s="213"/>
      <c r="G62" s="212">
        <v>16</v>
      </c>
      <c r="H62" s="213"/>
      <c r="I62" s="213"/>
      <c r="J62" s="212">
        <v>18</v>
      </c>
      <c r="K62" s="214"/>
      <c r="L62" s="214"/>
      <c r="M62" s="212">
        <f t="shared" si="0"/>
        <v>17.230000000000004</v>
      </c>
      <c r="N62" s="215" t="str">
        <f t="shared" si="1"/>
        <v>V</v>
      </c>
    </row>
    <row r="63" spans="1:14" ht="12.6" customHeight="1">
      <c r="A63" s="53">
        <v>54</v>
      </c>
      <c r="B63" s="211" t="s">
        <v>117</v>
      </c>
      <c r="C63" s="211" t="s">
        <v>118</v>
      </c>
      <c r="D63" s="212">
        <v>13.5</v>
      </c>
      <c r="E63" s="212"/>
      <c r="F63" s="213"/>
      <c r="G63" s="212">
        <v>5</v>
      </c>
      <c r="H63" s="213" t="s">
        <v>364</v>
      </c>
      <c r="I63" s="213"/>
      <c r="J63" s="212">
        <v>10.25</v>
      </c>
      <c r="K63" s="214" t="s">
        <v>364</v>
      </c>
      <c r="L63" s="214"/>
      <c r="M63" s="212">
        <f t="shared" si="0"/>
        <v>9.81</v>
      </c>
      <c r="N63" s="215" t="str">
        <f t="shared" si="1"/>
        <v>NV</v>
      </c>
    </row>
    <row r="64" spans="1:14" ht="12.6" customHeight="1">
      <c r="A64" s="53">
        <v>55</v>
      </c>
      <c r="B64" s="211" t="s">
        <v>119</v>
      </c>
      <c r="C64" s="211" t="s">
        <v>120</v>
      </c>
      <c r="D64" s="212">
        <v>16</v>
      </c>
      <c r="E64" s="212"/>
      <c r="F64" s="213"/>
      <c r="G64" s="212">
        <v>17</v>
      </c>
      <c r="H64" s="213"/>
      <c r="I64" s="213"/>
      <c r="J64" s="212">
        <v>17</v>
      </c>
      <c r="K64" s="214"/>
      <c r="L64" s="214"/>
      <c r="M64" s="212">
        <f t="shared" si="0"/>
        <v>16.78</v>
      </c>
      <c r="N64" s="215" t="str">
        <f t="shared" si="1"/>
        <v>V</v>
      </c>
    </row>
    <row r="65" spans="1:14" ht="12.6" customHeight="1">
      <c r="A65" s="53">
        <v>56</v>
      </c>
      <c r="B65" s="211" t="s">
        <v>121</v>
      </c>
      <c r="C65" s="211" t="s">
        <v>122</v>
      </c>
      <c r="D65" s="212">
        <v>16</v>
      </c>
      <c r="E65" s="212"/>
      <c r="F65" s="213"/>
      <c r="G65" s="212">
        <v>17</v>
      </c>
      <c r="H65" s="213"/>
      <c r="I65" s="213"/>
      <c r="J65" s="212">
        <v>17.5</v>
      </c>
      <c r="K65" s="214"/>
      <c r="L65" s="214"/>
      <c r="M65" s="212">
        <f t="shared" si="0"/>
        <v>17.060000000000002</v>
      </c>
      <c r="N65" s="215" t="str">
        <f t="shared" si="1"/>
        <v>V</v>
      </c>
    </row>
    <row r="66" spans="1:14" ht="12.6" customHeight="1">
      <c r="A66" s="53">
        <v>57</v>
      </c>
      <c r="B66" s="211" t="s">
        <v>123</v>
      </c>
      <c r="C66" s="211" t="s">
        <v>124</v>
      </c>
      <c r="D66" s="212">
        <v>15</v>
      </c>
      <c r="E66" s="212"/>
      <c r="F66" s="213"/>
      <c r="G66" s="212">
        <v>15</v>
      </c>
      <c r="H66" s="213"/>
      <c r="I66" s="213"/>
      <c r="J66" s="212">
        <v>19</v>
      </c>
      <c r="K66" s="214"/>
      <c r="L66" s="214"/>
      <c r="M66" s="212">
        <f t="shared" si="0"/>
        <v>17.240000000000002</v>
      </c>
      <c r="N66" s="215" t="str">
        <f t="shared" si="1"/>
        <v>V</v>
      </c>
    </row>
    <row r="67" spans="1:14" ht="12.6" customHeight="1">
      <c r="A67" s="53">
        <v>58</v>
      </c>
      <c r="B67" s="211" t="s">
        <v>125</v>
      </c>
      <c r="C67" s="211" t="s">
        <v>126</v>
      </c>
      <c r="D67" s="212">
        <v>16.5</v>
      </c>
      <c r="E67" s="212"/>
      <c r="F67" s="213"/>
      <c r="G67" s="212">
        <v>19</v>
      </c>
      <c r="H67" s="213"/>
      <c r="I67" s="213"/>
      <c r="J67" s="212">
        <v>19.5</v>
      </c>
      <c r="K67" s="214"/>
      <c r="L67" s="214"/>
      <c r="M67" s="212">
        <f t="shared" si="0"/>
        <v>18.73</v>
      </c>
      <c r="N67" s="215" t="str">
        <f t="shared" si="1"/>
        <v>V</v>
      </c>
    </row>
    <row r="68" spans="1:14" ht="12.6" customHeight="1">
      <c r="A68" s="53">
        <v>59</v>
      </c>
      <c r="B68" s="211" t="s">
        <v>127</v>
      </c>
      <c r="C68" s="211" t="s">
        <v>128</v>
      </c>
      <c r="D68" s="212">
        <v>15</v>
      </c>
      <c r="E68" s="212"/>
      <c r="F68" s="213"/>
      <c r="G68" s="212">
        <v>20</v>
      </c>
      <c r="H68" s="213"/>
      <c r="I68" s="213"/>
      <c r="J68" s="212">
        <v>19</v>
      </c>
      <c r="K68" s="214"/>
      <c r="L68" s="214"/>
      <c r="M68" s="212">
        <f t="shared" si="0"/>
        <v>18.34</v>
      </c>
      <c r="N68" s="215" t="str">
        <f t="shared" si="1"/>
        <v>V</v>
      </c>
    </row>
    <row r="69" spans="1:14" ht="12.6" customHeight="1">
      <c r="A69" s="53">
        <v>60</v>
      </c>
      <c r="B69" s="211" t="s">
        <v>129</v>
      </c>
      <c r="C69" s="211" t="s">
        <v>130</v>
      </c>
      <c r="D69" s="212">
        <v>18.5</v>
      </c>
      <c r="E69" s="212"/>
      <c r="F69" s="213"/>
      <c r="G69" s="212">
        <v>17</v>
      </c>
      <c r="H69" s="213"/>
      <c r="I69" s="213"/>
      <c r="J69" s="212">
        <v>15.5</v>
      </c>
      <c r="K69" s="214"/>
      <c r="L69" s="214"/>
      <c r="M69" s="212">
        <f t="shared" si="0"/>
        <v>16.490000000000002</v>
      </c>
      <c r="N69" s="215" t="str">
        <f t="shared" si="1"/>
        <v>V</v>
      </c>
    </row>
    <row r="70" spans="1:14" ht="12.6" customHeight="1">
      <c r="A70" s="53">
        <v>61</v>
      </c>
      <c r="B70" s="211" t="s">
        <v>131</v>
      </c>
      <c r="C70" s="211" t="s">
        <v>132</v>
      </c>
      <c r="D70" s="212">
        <v>16.5</v>
      </c>
      <c r="E70" s="212"/>
      <c r="F70" s="213"/>
      <c r="G70" s="212">
        <v>16</v>
      </c>
      <c r="H70" s="213"/>
      <c r="I70" s="213"/>
      <c r="J70" s="212">
        <v>14.5</v>
      </c>
      <c r="K70" s="214"/>
      <c r="L70" s="214"/>
      <c r="M70" s="212">
        <f t="shared" si="0"/>
        <v>15.270000000000001</v>
      </c>
      <c r="N70" s="215" t="str">
        <f t="shared" si="1"/>
        <v>V</v>
      </c>
    </row>
    <row r="71" spans="1:14" ht="12.6" customHeight="1">
      <c r="A71" s="61">
        <v>62</v>
      </c>
      <c r="B71" s="211" t="s">
        <v>133</v>
      </c>
      <c r="C71" s="211" t="s">
        <v>134</v>
      </c>
      <c r="D71" s="212">
        <v>14.5</v>
      </c>
      <c r="E71" s="212"/>
      <c r="F71" s="213"/>
      <c r="G71" s="212">
        <v>13</v>
      </c>
      <c r="H71" s="213"/>
      <c r="I71" s="213"/>
      <c r="J71" s="212">
        <v>19</v>
      </c>
      <c r="K71" s="214"/>
      <c r="L71" s="214"/>
      <c r="M71" s="212">
        <f t="shared" si="0"/>
        <v>16.690000000000001</v>
      </c>
      <c r="N71" s="215" t="str">
        <f t="shared" si="1"/>
        <v>V</v>
      </c>
    </row>
    <row r="72" spans="1:14" ht="12.6" customHeight="1">
      <c r="A72" s="53">
        <v>63</v>
      </c>
      <c r="B72" s="211" t="s">
        <v>135</v>
      </c>
      <c r="C72" s="211" t="s">
        <v>136</v>
      </c>
      <c r="D72" s="212">
        <v>16.5</v>
      </c>
      <c r="E72" s="212"/>
      <c r="F72" s="213"/>
      <c r="G72" s="212">
        <v>17</v>
      </c>
      <c r="H72" s="213"/>
      <c r="I72" s="213"/>
      <c r="J72" s="212">
        <v>12.5</v>
      </c>
      <c r="K72" s="214"/>
      <c r="L72" s="214"/>
      <c r="M72" s="212">
        <f t="shared" si="0"/>
        <v>14.370000000000001</v>
      </c>
      <c r="N72" s="215" t="str">
        <f t="shared" si="1"/>
        <v>V</v>
      </c>
    </row>
    <row r="73" spans="1:14" ht="12.6" customHeight="1">
      <c r="A73" s="61">
        <v>64</v>
      </c>
      <c r="B73" s="211" t="s">
        <v>137</v>
      </c>
      <c r="C73" s="211" t="s">
        <v>138</v>
      </c>
      <c r="D73" s="212">
        <v>18</v>
      </c>
      <c r="E73" s="212"/>
      <c r="F73" s="213"/>
      <c r="G73" s="212">
        <v>17</v>
      </c>
      <c r="H73" s="213"/>
      <c r="I73" s="213"/>
      <c r="J73" s="212">
        <v>18</v>
      </c>
      <c r="K73" s="214"/>
      <c r="L73" s="214"/>
      <c r="M73" s="212">
        <f t="shared" si="0"/>
        <v>17.78</v>
      </c>
      <c r="N73" s="215" t="str">
        <f t="shared" si="1"/>
        <v>V</v>
      </c>
    </row>
    <row r="74" spans="1:14" ht="12.6" customHeight="1">
      <c r="A74" s="53">
        <v>65</v>
      </c>
      <c r="B74" s="211" t="s">
        <v>139</v>
      </c>
      <c r="C74" s="211" t="s">
        <v>140</v>
      </c>
      <c r="D74" s="212">
        <v>15.5</v>
      </c>
      <c r="E74" s="212"/>
      <c r="F74" s="213"/>
      <c r="G74" s="212">
        <v>12</v>
      </c>
      <c r="H74" s="213"/>
      <c r="I74" s="213"/>
      <c r="J74" s="212">
        <v>19</v>
      </c>
      <c r="K74" s="214"/>
      <c r="L74" s="214"/>
      <c r="M74" s="212">
        <f t="shared" ref="M74:M130" si="2">D74*0.22+G74*0.22+J74*0.56</f>
        <v>16.690000000000001</v>
      </c>
      <c r="N74" s="215" t="str">
        <f t="shared" ref="N74:N130" si="3">IF(M74&gt;=12,"V", "NV")</f>
        <v>V</v>
      </c>
    </row>
    <row r="75" spans="1:14" ht="12.6" customHeight="1">
      <c r="A75" s="61">
        <v>66</v>
      </c>
      <c r="B75" s="211" t="s">
        <v>141</v>
      </c>
      <c r="C75" s="216" t="s">
        <v>51</v>
      </c>
      <c r="D75" s="212">
        <v>13</v>
      </c>
      <c r="E75" s="212"/>
      <c r="F75" s="213"/>
      <c r="G75" s="212">
        <v>13</v>
      </c>
      <c r="H75" s="213"/>
      <c r="I75" s="213"/>
      <c r="J75" s="212">
        <v>9</v>
      </c>
      <c r="K75" s="214" t="s">
        <v>364</v>
      </c>
      <c r="L75" s="214"/>
      <c r="M75" s="212">
        <f t="shared" si="2"/>
        <v>10.760000000000002</v>
      </c>
      <c r="N75" s="215" t="str">
        <f t="shared" si="3"/>
        <v>NV</v>
      </c>
    </row>
    <row r="76" spans="1:14" ht="12.6" customHeight="1">
      <c r="A76" s="53">
        <v>67</v>
      </c>
      <c r="B76" s="211" t="s">
        <v>142</v>
      </c>
      <c r="C76" s="216" t="s">
        <v>143</v>
      </c>
      <c r="D76" s="212">
        <v>17.5</v>
      </c>
      <c r="E76" s="212"/>
      <c r="F76" s="213"/>
      <c r="G76" s="212">
        <v>13</v>
      </c>
      <c r="H76" s="213"/>
      <c r="I76" s="213"/>
      <c r="J76" s="212">
        <v>9</v>
      </c>
      <c r="K76" s="214" t="s">
        <v>364</v>
      </c>
      <c r="L76" s="214"/>
      <c r="M76" s="212">
        <f t="shared" si="2"/>
        <v>11.75</v>
      </c>
      <c r="N76" s="215" t="str">
        <f t="shared" si="3"/>
        <v>NV</v>
      </c>
    </row>
    <row r="77" spans="1:14" ht="12.6" customHeight="1">
      <c r="A77" s="61">
        <v>68</v>
      </c>
      <c r="B77" s="211" t="s">
        <v>144</v>
      </c>
      <c r="C77" s="211" t="s">
        <v>145</v>
      </c>
      <c r="D77" s="212">
        <v>16</v>
      </c>
      <c r="E77" s="212"/>
      <c r="F77" s="213"/>
      <c r="G77" s="212">
        <v>16</v>
      </c>
      <c r="H77" s="213"/>
      <c r="I77" s="213"/>
      <c r="J77" s="212">
        <v>10.5</v>
      </c>
      <c r="K77" s="214"/>
      <c r="L77" s="214"/>
      <c r="M77" s="212">
        <f t="shared" si="2"/>
        <v>12.920000000000002</v>
      </c>
      <c r="N77" s="215" t="str">
        <f t="shared" si="3"/>
        <v>V</v>
      </c>
    </row>
    <row r="78" spans="1:14" ht="12.6" customHeight="1">
      <c r="A78" s="53">
        <v>69</v>
      </c>
      <c r="B78" s="211" t="s">
        <v>146</v>
      </c>
      <c r="C78" s="211" t="s">
        <v>147</v>
      </c>
      <c r="D78" s="212">
        <v>15.5</v>
      </c>
      <c r="E78" s="212"/>
      <c r="F78" s="213"/>
      <c r="G78" s="212">
        <v>13</v>
      </c>
      <c r="H78" s="213"/>
      <c r="I78" s="213"/>
      <c r="J78" s="212">
        <v>13.5</v>
      </c>
      <c r="K78" s="214"/>
      <c r="L78" s="214"/>
      <c r="M78" s="212">
        <f t="shared" si="2"/>
        <v>13.83</v>
      </c>
      <c r="N78" s="215" t="str">
        <f t="shared" si="3"/>
        <v>V</v>
      </c>
    </row>
    <row r="79" spans="1:14" ht="12.6" customHeight="1">
      <c r="A79" s="61">
        <v>70</v>
      </c>
      <c r="B79" s="211" t="s">
        <v>148</v>
      </c>
      <c r="C79" s="211" t="s">
        <v>149</v>
      </c>
      <c r="D79" s="212">
        <v>18</v>
      </c>
      <c r="E79" s="212"/>
      <c r="F79" s="213"/>
      <c r="G79" s="212">
        <v>14</v>
      </c>
      <c r="H79" s="213"/>
      <c r="I79" s="213"/>
      <c r="J79" s="212">
        <v>18</v>
      </c>
      <c r="K79" s="214"/>
      <c r="L79" s="214"/>
      <c r="M79" s="212">
        <f t="shared" si="2"/>
        <v>17.12</v>
      </c>
      <c r="N79" s="215" t="str">
        <f t="shared" si="3"/>
        <v>V</v>
      </c>
    </row>
    <row r="80" spans="1:14" ht="12.6" customHeight="1">
      <c r="A80" s="53">
        <v>71</v>
      </c>
      <c r="B80" s="211" t="s">
        <v>150</v>
      </c>
      <c r="C80" s="211" t="s">
        <v>151</v>
      </c>
      <c r="D80" s="212">
        <v>16</v>
      </c>
      <c r="E80" s="212"/>
      <c r="F80" s="213"/>
      <c r="G80" s="212">
        <v>7</v>
      </c>
      <c r="H80" s="213"/>
      <c r="I80" s="213"/>
      <c r="J80" s="212">
        <v>14</v>
      </c>
      <c r="K80" s="214"/>
      <c r="L80" s="214"/>
      <c r="M80" s="212">
        <f t="shared" si="2"/>
        <v>12.900000000000002</v>
      </c>
      <c r="N80" s="215" t="str">
        <f t="shared" si="3"/>
        <v>V</v>
      </c>
    </row>
    <row r="81" spans="1:14" ht="12.6" customHeight="1">
      <c r="A81" s="61">
        <v>72</v>
      </c>
      <c r="B81" s="211" t="s">
        <v>152</v>
      </c>
      <c r="C81" s="211" t="s">
        <v>153</v>
      </c>
      <c r="D81" s="212">
        <v>18</v>
      </c>
      <c r="E81" s="212"/>
      <c r="F81" s="213"/>
      <c r="G81" s="212">
        <v>20</v>
      </c>
      <c r="H81" s="213"/>
      <c r="I81" s="213"/>
      <c r="J81" s="212">
        <v>20</v>
      </c>
      <c r="K81" s="214"/>
      <c r="L81" s="214"/>
      <c r="M81" s="212">
        <f t="shared" si="2"/>
        <v>19.560000000000002</v>
      </c>
      <c r="N81" s="215" t="str">
        <f t="shared" si="3"/>
        <v>V</v>
      </c>
    </row>
    <row r="82" spans="1:14" ht="12.6" customHeight="1">
      <c r="A82" s="53">
        <v>73</v>
      </c>
      <c r="B82" s="211" t="s">
        <v>154</v>
      </c>
      <c r="C82" s="211" t="s">
        <v>155</v>
      </c>
      <c r="D82" s="212">
        <v>17.5</v>
      </c>
      <c r="E82" s="212"/>
      <c r="F82" s="213"/>
      <c r="G82" s="212">
        <v>17</v>
      </c>
      <c r="H82" s="213"/>
      <c r="I82" s="213"/>
      <c r="J82" s="212">
        <v>17</v>
      </c>
      <c r="K82" s="214"/>
      <c r="L82" s="214"/>
      <c r="M82" s="212">
        <f t="shared" si="2"/>
        <v>17.11</v>
      </c>
      <c r="N82" s="215" t="str">
        <f t="shared" si="3"/>
        <v>V</v>
      </c>
    </row>
    <row r="83" spans="1:14" ht="12.6" customHeight="1">
      <c r="A83" s="61">
        <v>74</v>
      </c>
      <c r="B83" s="211" t="s">
        <v>156</v>
      </c>
      <c r="C83" s="211" t="s">
        <v>157</v>
      </c>
      <c r="D83" s="212">
        <v>14</v>
      </c>
      <c r="E83" s="212"/>
      <c r="F83" s="213"/>
      <c r="G83" s="212">
        <v>12</v>
      </c>
      <c r="H83" s="213"/>
      <c r="I83" s="213"/>
      <c r="J83" s="212">
        <v>14</v>
      </c>
      <c r="K83" s="214"/>
      <c r="L83" s="214"/>
      <c r="M83" s="212">
        <f t="shared" si="2"/>
        <v>13.560000000000002</v>
      </c>
      <c r="N83" s="215" t="str">
        <f t="shared" si="3"/>
        <v>V</v>
      </c>
    </row>
    <row r="84" spans="1:14" ht="12.6" customHeight="1">
      <c r="A84" s="53">
        <v>75</v>
      </c>
      <c r="B84" s="211" t="s">
        <v>158</v>
      </c>
      <c r="C84" s="211" t="s">
        <v>159</v>
      </c>
      <c r="D84" s="212">
        <v>12</v>
      </c>
      <c r="E84" s="212"/>
      <c r="F84" s="213"/>
      <c r="G84" s="212">
        <v>12</v>
      </c>
      <c r="H84" s="213"/>
      <c r="I84" s="213"/>
      <c r="J84" s="212">
        <v>17</v>
      </c>
      <c r="K84" s="214"/>
      <c r="L84" s="214"/>
      <c r="M84" s="212">
        <f t="shared" si="2"/>
        <v>14.8</v>
      </c>
      <c r="N84" s="215" t="str">
        <f t="shared" si="3"/>
        <v>V</v>
      </c>
    </row>
    <row r="85" spans="1:14" ht="12.6" customHeight="1">
      <c r="A85" s="61">
        <v>76</v>
      </c>
      <c r="B85" s="211" t="s">
        <v>160</v>
      </c>
      <c r="C85" s="211" t="s">
        <v>159</v>
      </c>
      <c r="D85" s="212">
        <v>13.5</v>
      </c>
      <c r="E85" s="212"/>
      <c r="F85" s="213"/>
      <c r="G85" s="212">
        <v>18</v>
      </c>
      <c r="H85" s="213"/>
      <c r="I85" s="213"/>
      <c r="J85" s="212">
        <v>16.5</v>
      </c>
      <c r="K85" s="214"/>
      <c r="L85" s="214"/>
      <c r="M85" s="212">
        <f t="shared" si="2"/>
        <v>16.170000000000002</v>
      </c>
      <c r="N85" s="215" t="str">
        <f t="shared" si="3"/>
        <v>V</v>
      </c>
    </row>
    <row r="86" spans="1:14" ht="12.6" customHeight="1">
      <c r="A86" s="53">
        <v>77</v>
      </c>
      <c r="B86" s="211" t="s">
        <v>161</v>
      </c>
      <c r="C86" s="211" t="s">
        <v>162</v>
      </c>
      <c r="D86" s="212">
        <v>13.5</v>
      </c>
      <c r="E86" s="212"/>
      <c r="F86" s="213"/>
      <c r="G86" s="212">
        <v>13</v>
      </c>
      <c r="H86" s="213"/>
      <c r="I86" s="213"/>
      <c r="J86" s="212">
        <v>7.5</v>
      </c>
      <c r="K86" s="214" t="s">
        <v>364</v>
      </c>
      <c r="L86" s="214"/>
      <c r="M86" s="212">
        <f t="shared" si="2"/>
        <v>10.030000000000001</v>
      </c>
      <c r="N86" s="215" t="str">
        <f t="shared" si="3"/>
        <v>NV</v>
      </c>
    </row>
    <row r="87" spans="1:14" ht="12.6" customHeight="1">
      <c r="A87" s="61">
        <v>78</v>
      </c>
      <c r="B87" s="211" t="s">
        <v>163</v>
      </c>
      <c r="C87" s="211" t="s">
        <v>164</v>
      </c>
      <c r="D87" s="212">
        <v>19</v>
      </c>
      <c r="E87" s="212"/>
      <c r="F87" s="213"/>
      <c r="G87" s="212">
        <v>12</v>
      </c>
      <c r="H87" s="213"/>
      <c r="I87" s="213"/>
      <c r="J87" s="212">
        <v>18</v>
      </c>
      <c r="K87" s="214"/>
      <c r="L87" s="214"/>
      <c r="M87" s="212">
        <f t="shared" si="2"/>
        <v>16.900000000000002</v>
      </c>
      <c r="N87" s="215" t="str">
        <f t="shared" si="3"/>
        <v>V</v>
      </c>
    </row>
    <row r="88" spans="1:14" ht="12.6" customHeight="1">
      <c r="A88" s="53">
        <v>79</v>
      </c>
      <c r="B88" s="211" t="s">
        <v>165</v>
      </c>
      <c r="C88" s="211" t="s">
        <v>166</v>
      </c>
      <c r="D88" s="212">
        <v>17</v>
      </c>
      <c r="E88" s="212"/>
      <c r="F88" s="213"/>
      <c r="G88" s="212">
        <v>15</v>
      </c>
      <c r="H88" s="213"/>
      <c r="I88" s="213"/>
      <c r="J88" s="212">
        <v>16</v>
      </c>
      <c r="K88" s="214"/>
      <c r="L88" s="214"/>
      <c r="M88" s="212">
        <f t="shared" si="2"/>
        <v>16</v>
      </c>
      <c r="N88" s="215" t="str">
        <f t="shared" si="3"/>
        <v>V</v>
      </c>
    </row>
    <row r="89" spans="1:14" ht="12.6" customHeight="1">
      <c r="A89" s="61">
        <v>80</v>
      </c>
      <c r="B89" s="211" t="s">
        <v>167</v>
      </c>
      <c r="C89" s="211" t="s">
        <v>168</v>
      </c>
      <c r="D89" s="212">
        <v>16.5</v>
      </c>
      <c r="E89" s="212"/>
      <c r="F89" s="213"/>
      <c r="G89" s="212">
        <v>18</v>
      </c>
      <c r="H89" s="213"/>
      <c r="I89" s="213"/>
      <c r="J89" s="212">
        <v>19</v>
      </c>
      <c r="K89" s="214"/>
      <c r="L89" s="214"/>
      <c r="M89" s="212">
        <f t="shared" si="2"/>
        <v>18.23</v>
      </c>
      <c r="N89" s="215" t="str">
        <f t="shared" si="3"/>
        <v>V</v>
      </c>
    </row>
    <row r="90" spans="1:14" ht="12.6" customHeight="1">
      <c r="A90" s="53">
        <v>81</v>
      </c>
      <c r="B90" s="211" t="s">
        <v>169</v>
      </c>
      <c r="C90" s="211" t="s">
        <v>170</v>
      </c>
      <c r="D90" s="212">
        <v>16</v>
      </c>
      <c r="E90" s="212"/>
      <c r="F90" s="213"/>
      <c r="G90" s="212">
        <v>16</v>
      </c>
      <c r="H90" s="213"/>
      <c r="I90" s="213"/>
      <c r="J90" s="212">
        <v>17</v>
      </c>
      <c r="K90" s="214"/>
      <c r="L90" s="214"/>
      <c r="M90" s="212">
        <f t="shared" si="2"/>
        <v>16.560000000000002</v>
      </c>
      <c r="N90" s="215" t="str">
        <f t="shared" si="3"/>
        <v>V</v>
      </c>
    </row>
    <row r="91" spans="1:14" ht="12.6" customHeight="1">
      <c r="A91" s="61">
        <v>82</v>
      </c>
      <c r="B91" s="211" t="s">
        <v>171</v>
      </c>
      <c r="C91" s="211" t="s">
        <v>172</v>
      </c>
      <c r="D91" s="212">
        <v>12.5</v>
      </c>
      <c r="E91" s="212"/>
      <c r="F91" s="213"/>
      <c r="G91" s="212">
        <v>10</v>
      </c>
      <c r="H91" s="213"/>
      <c r="I91" s="213"/>
      <c r="J91" s="212">
        <v>14.5</v>
      </c>
      <c r="K91" s="214"/>
      <c r="L91" s="214"/>
      <c r="M91" s="212">
        <f t="shared" si="2"/>
        <v>13.07</v>
      </c>
      <c r="N91" s="215" t="str">
        <f t="shared" si="3"/>
        <v>V</v>
      </c>
    </row>
    <row r="92" spans="1:14" ht="12.6" customHeight="1">
      <c r="A92" s="53">
        <v>83</v>
      </c>
      <c r="B92" s="211" t="s">
        <v>173</v>
      </c>
      <c r="C92" s="211" t="s">
        <v>174</v>
      </c>
      <c r="D92" s="212">
        <v>18</v>
      </c>
      <c r="E92" s="212"/>
      <c r="F92" s="213"/>
      <c r="G92" s="212">
        <v>17</v>
      </c>
      <c r="H92" s="213"/>
      <c r="I92" s="213"/>
      <c r="J92" s="212">
        <v>17.5</v>
      </c>
      <c r="K92" s="214"/>
      <c r="L92" s="214"/>
      <c r="M92" s="212">
        <f t="shared" si="2"/>
        <v>17.5</v>
      </c>
      <c r="N92" s="215" t="str">
        <f t="shared" si="3"/>
        <v>V</v>
      </c>
    </row>
    <row r="93" spans="1:14" ht="12.6" customHeight="1">
      <c r="A93" s="61">
        <v>84</v>
      </c>
      <c r="B93" s="211" t="s">
        <v>175</v>
      </c>
      <c r="C93" s="211" t="s">
        <v>176</v>
      </c>
      <c r="D93" s="212">
        <v>17</v>
      </c>
      <c r="E93" s="212"/>
      <c r="F93" s="213"/>
      <c r="G93" s="212">
        <v>10</v>
      </c>
      <c r="H93" s="213"/>
      <c r="I93" s="213"/>
      <c r="J93" s="212">
        <v>13.5</v>
      </c>
      <c r="K93" s="214"/>
      <c r="L93" s="214"/>
      <c r="M93" s="212">
        <f t="shared" si="2"/>
        <v>13.5</v>
      </c>
      <c r="N93" s="215" t="str">
        <f t="shared" si="3"/>
        <v>V</v>
      </c>
    </row>
    <row r="94" spans="1:14" ht="12.6" customHeight="1">
      <c r="A94" s="53">
        <v>85</v>
      </c>
      <c r="B94" s="211" t="s">
        <v>177</v>
      </c>
      <c r="C94" s="211" t="s">
        <v>12</v>
      </c>
      <c r="D94" s="212">
        <v>12.5</v>
      </c>
      <c r="E94" s="212"/>
      <c r="F94" s="213"/>
      <c r="G94" s="212">
        <v>14</v>
      </c>
      <c r="H94" s="213"/>
      <c r="I94" s="213"/>
      <c r="J94" s="212">
        <v>16.5</v>
      </c>
      <c r="K94" s="214"/>
      <c r="L94" s="214"/>
      <c r="M94" s="212">
        <f t="shared" si="2"/>
        <v>15.07</v>
      </c>
      <c r="N94" s="215" t="str">
        <f t="shared" si="3"/>
        <v>V</v>
      </c>
    </row>
    <row r="95" spans="1:14" ht="12.6" customHeight="1">
      <c r="A95" s="61">
        <v>86</v>
      </c>
      <c r="B95" s="211" t="s">
        <v>178</v>
      </c>
      <c r="C95" s="211" t="s">
        <v>179</v>
      </c>
      <c r="D95" s="212">
        <v>17</v>
      </c>
      <c r="E95" s="212"/>
      <c r="F95" s="213"/>
      <c r="G95" s="212">
        <v>13</v>
      </c>
      <c r="H95" s="213"/>
      <c r="I95" s="213"/>
      <c r="J95" s="212">
        <v>6</v>
      </c>
      <c r="K95" s="214" t="s">
        <v>364</v>
      </c>
      <c r="L95" s="214"/>
      <c r="M95" s="212">
        <f t="shared" si="2"/>
        <v>9.9600000000000009</v>
      </c>
      <c r="N95" s="215" t="str">
        <f t="shared" si="3"/>
        <v>NV</v>
      </c>
    </row>
    <row r="96" spans="1:14" ht="12.6" customHeight="1">
      <c r="A96" s="53">
        <v>87</v>
      </c>
      <c r="B96" s="211" t="s">
        <v>180</v>
      </c>
      <c r="C96" s="211" t="s">
        <v>181</v>
      </c>
      <c r="D96" s="212">
        <v>10</v>
      </c>
      <c r="E96" s="212"/>
      <c r="F96" s="213"/>
      <c r="G96" s="212">
        <v>14</v>
      </c>
      <c r="H96" s="213"/>
      <c r="I96" s="213"/>
      <c r="J96" s="212">
        <v>12.5</v>
      </c>
      <c r="K96" s="214"/>
      <c r="L96" s="214"/>
      <c r="M96" s="212">
        <f t="shared" si="2"/>
        <v>12.280000000000001</v>
      </c>
      <c r="N96" s="215" t="str">
        <f t="shared" si="3"/>
        <v>V</v>
      </c>
    </row>
    <row r="97" spans="1:14" ht="12.6" customHeight="1">
      <c r="A97" s="61">
        <v>88</v>
      </c>
      <c r="B97" s="211" t="s">
        <v>182</v>
      </c>
      <c r="C97" s="211" t="s">
        <v>183</v>
      </c>
      <c r="D97" s="212">
        <v>15.5</v>
      </c>
      <c r="E97" s="212"/>
      <c r="F97" s="213"/>
      <c r="G97" s="212">
        <v>13</v>
      </c>
      <c r="H97" s="213"/>
      <c r="I97" s="213"/>
      <c r="J97" s="212">
        <v>9.5</v>
      </c>
      <c r="K97" s="214" t="s">
        <v>364</v>
      </c>
      <c r="L97" s="214"/>
      <c r="M97" s="212">
        <f t="shared" si="2"/>
        <v>11.59</v>
      </c>
      <c r="N97" s="215" t="str">
        <f t="shared" si="3"/>
        <v>NV</v>
      </c>
    </row>
    <row r="98" spans="1:14" ht="12.6" customHeight="1">
      <c r="A98" s="53">
        <v>89</v>
      </c>
      <c r="B98" s="211" t="s">
        <v>184</v>
      </c>
      <c r="C98" s="211" t="s">
        <v>13</v>
      </c>
      <c r="D98" s="212">
        <v>16.5</v>
      </c>
      <c r="E98" s="212"/>
      <c r="F98" s="213"/>
      <c r="G98" s="212">
        <v>12</v>
      </c>
      <c r="H98" s="213"/>
      <c r="I98" s="213"/>
      <c r="J98" s="212">
        <v>15.75</v>
      </c>
      <c r="K98" s="214"/>
      <c r="L98" s="214"/>
      <c r="M98" s="212">
        <f t="shared" si="2"/>
        <v>15.09</v>
      </c>
      <c r="N98" s="215" t="str">
        <f t="shared" si="3"/>
        <v>V</v>
      </c>
    </row>
    <row r="99" spans="1:14" ht="12.6" customHeight="1">
      <c r="A99" s="61">
        <v>90</v>
      </c>
      <c r="B99" s="211" t="s">
        <v>185</v>
      </c>
      <c r="C99" s="211" t="s">
        <v>186</v>
      </c>
      <c r="D99" s="212">
        <v>17</v>
      </c>
      <c r="E99" s="212"/>
      <c r="F99" s="213"/>
      <c r="G99" s="212">
        <v>17</v>
      </c>
      <c r="H99" s="213"/>
      <c r="I99" s="213"/>
      <c r="J99" s="212">
        <v>15</v>
      </c>
      <c r="K99" s="214"/>
      <c r="L99" s="214"/>
      <c r="M99" s="212">
        <f t="shared" si="2"/>
        <v>15.88</v>
      </c>
      <c r="N99" s="215" t="str">
        <f t="shared" si="3"/>
        <v>V</v>
      </c>
    </row>
    <row r="100" spans="1:14" ht="12.6" customHeight="1">
      <c r="A100" s="53">
        <v>91</v>
      </c>
      <c r="B100" s="211" t="s">
        <v>187</v>
      </c>
      <c r="C100" s="211" t="s">
        <v>188</v>
      </c>
      <c r="D100" s="212">
        <v>16</v>
      </c>
      <c r="E100" s="212"/>
      <c r="F100" s="213"/>
      <c r="G100" s="212">
        <v>15</v>
      </c>
      <c r="H100" s="213"/>
      <c r="I100" s="213"/>
      <c r="J100" s="212">
        <v>14</v>
      </c>
      <c r="K100" s="214"/>
      <c r="L100" s="214"/>
      <c r="M100" s="212">
        <f t="shared" si="2"/>
        <v>14.66</v>
      </c>
      <c r="N100" s="215" t="str">
        <f t="shared" si="3"/>
        <v>V</v>
      </c>
    </row>
    <row r="101" spans="1:14" ht="12.6" customHeight="1">
      <c r="A101" s="61">
        <v>92</v>
      </c>
      <c r="B101" s="211" t="s">
        <v>189</v>
      </c>
      <c r="C101" s="211" t="s">
        <v>190</v>
      </c>
      <c r="D101" s="212">
        <v>18</v>
      </c>
      <c r="E101" s="212"/>
      <c r="F101" s="213"/>
      <c r="G101" s="212">
        <v>18</v>
      </c>
      <c r="H101" s="213"/>
      <c r="I101" s="213"/>
      <c r="J101" s="212">
        <v>18.5</v>
      </c>
      <c r="K101" s="214"/>
      <c r="L101" s="214"/>
      <c r="M101" s="212">
        <f t="shared" si="2"/>
        <v>18.28</v>
      </c>
      <c r="N101" s="215" t="str">
        <f t="shared" si="3"/>
        <v>V</v>
      </c>
    </row>
    <row r="102" spans="1:14" ht="12.6" customHeight="1">
      <c r="A102" s="53">
        <v>93</v>
      </c>
      <c r="B102" s="211" t="s">
        <v>191</v>
      </c>
      <c r="C102" s="211" t="s">
        <v>192</v>
      </c>
      <c r="D102" s="212">
        <v>12</v>
      </c>
      <c r="E102" s="212"/>
      <c r="F102" s="213"/>
      <c r="G102" s="212">
        <v>12</v>
      </c>
      <c r="H102" s="213"/>
      <c r="I102" s="213"/>
      <c r="J102" s="212">
        <v>10</v>
      </c>
      <c r="K102" s="214" t="s">
        <v>364</v>
      </c>
      <c r="L102" s="214"/>
      <c r="M102" s="212">
        <f t="shared" si="2"/>
        <v>10.88</v>
      </c>
      <c r="N102" s="215" t="str">
        <f t="shared" si="3"/>
        <v>NV</v>
      </c>
    </row>
    <row r="103" spans="1:14" ht="12.6" customHeight="1">
      <c r="A103" s="61">
        <v>94</v>
      </c>
      <c r="B103" s="211" t="s">
        <v>193</v>
      </c>
      <c r="C103" s="211" t="s">
        <v>194</v>
      </c>
      <c r="D103" s="212">
        <v>16</v>
      </c>
      <c r="E103" s="212"/>
      <c r="F103" s="213"/>
      <c r="G103" s="212">
        <v>16</v>
      </c>
      <c r="H103" s="213"/>
      <c r="I103" s="213"/>
      <c r="J103" s="212">
        <v>15.5</v>
      </c>
      <c r="K103" s="214"/>
      <c r="L103" s="214"/>
      <c r="M103" s="212">
        <f t="shared" si="2"/>
        <v>15.720000000000002</v>
      </c>
      <c r="N103" s="215" t="str">
        <f t="shared" si="3"/>
        <v>V</v>
      </c>
    </row>
    <row r="104" spans="1:14" ht="12.6" customHeight="1">
      <c r="A104" s="53">
        <v>95</v>
      </c>
      <c r="B104" s="211" t="s">
        <v>195</v>
      </c>
      <c r="C104" s="211" t="s">
        <v>196</v>
      </c>
      <c r="D104" s="212">
        <v>12</v>
      </c>
      <c r="E104" s="212"/>
      <c r="F104" s="213"/>
      <c r="G104" s="212">
        <v>12</v>
      </c>
      <c r="H104" s="213"/>
      <c r="I104" s="213"/>
      <c r="J104" s="212">
        <v>11.5</v>
      </c>
      <c r="K104" s="214" t="s">
        <v>364</v>
      </c>
      <c r="L104" s="214"/>
      <c r="M104" s="212">
        <f t="shared" si="2"/>
        <v>11.72</v>
      </c>
      <c r="N104" s="215" t="str">
        <f t="shared" si="3"/>
        <v>NV</v>
      </c>
    </row>
    <row r="105" spans="1:14" ht="12.6" customHeight="1">
      <c r="A105" s="61">
        <v>96</v>
      </c>
      <c r="B105" s="211" t="s">
        <v>197</v>
      </c>
      <c r="C105" s="211" t="s">
        <v>198</v>
      </c>
      <c r="D105" s="212">
        <v>18</v>
      </c>
      <c r="E105" s="212"/>
      <c r="F105" s="213"/>
      <c r="G105" s="212">
        <v>20</v>
      </c>
      <c r="H105" s="213"/>
      <c r="I105" s="213"/>
      <c r="J105" s="212">
        <v>15</v>
      </c>
      <c r="K105" s="214"/>
      <c r="L105" s="214"/>
      <c r="M105" s="212">
        <f t="shared" si="2"/>
        <v>16.759999999999998</v>
      </c>
      <c r="N105" s="215" t="str">
        <f t="shared" si="3"/>
        <v>V</v>
      </c>
    </row>
    <row r="106" spans="1:14" ht="12.6" customHeight="1">
      <c r="A106" s="53">
        <v>97</v>
      </c>
      <c r="B106" s="211" t="s">
        <v>199</v>
      </c>
      <c r="C106" s="211" t="s">
        <v>200</v>
      </c>
      <c r="D106" s="212">
        <v>14.5</v>
      </c>
      <c r="E106" s="212"/>
      <c r="F106" s="213"/>
      <c r="G106" s="212">
        <v>16</v>
      </c>
      <c r="H106" s="213"/>
      <c r="I106" s="213"/>
      <c r="J106" s="212">
        <v>7.5</v>
      </c>
      <c r="K106" s="214" t="s">
        <v>364</v>
      </c>
      <c r="L106" s="214"/>
      <c r="M106" s="212">
        <f t="shared" si="2"/>
        <v>10.91</v>
      </c>
      <c r="N106" s="215" t="str">
        <f t="shared" si="3"/>
        <v>NV</v>
      </c>
    </row>
    <row r="107" spans="1:14" ht="12.6" customHeight="1">
      <c r="A107" s="61">
        <v>98</v>
      </c>
      <c r="B107" s="211" t="s">
        <v>201</v>
      </c>
      <c r="C107" s="211" t="s">
        <v>95</v>
      </c>
      <c r="D107" s="212">
        <v>18</v>
      </c>
      <c r="E107" s="212"/>
      <c r="F107" s="213"/>
      <c r="G107" s="212">
        <v>20</v>
      </c>
      <c r="H107" s="213"/>
      <c r="I107" s="213"/>
      <c r="J107" s="212">
        <v>17.5</v>
      </c>
      <c r="K107" s="214"/>
      <c r="L107" s="214"/>
      <c r="M107" s="212">
        <f t="shared" si="2"/>
        <v>18.16</v>
      </c>
      <c r="N107" s="215" t="str">
        <f t="shared" si="3"/>
        <v>V</v>
      </c>
    </row>
    <row r="108" spans="1:14" ht="12.6" customHeight="1">
      <c r="A108" s="53">
        <v>99</v>
      </c>
      <c r="B108" s="211" t="s">
        <v>202</v>
      </c>
      <c r="C108" s="211" t="s">
        <v>203</v>
      </c>
      <c r="D108" s="212">
        <v>19</v>
      </c>
      <c r="E108" s="212"/>
      <c r="F108" s="213"/>
      <c r="G108" s="212">
        <v>16</v>
      </c>
      <c r="H108" s="213"/>
      <c r="I108" s="213"/>
      <c r="J108" s="212">
        <v>18</v>
      </c>
      <c r="K108" s="214"/>
      <c r="L108" s="214"/>
      <c r="M108" s="212">
        <f t="shared" si="2"/>
        <v>17.78</v>
      </c>
      <c r="N108" s="215" t="str">
        <f t="shared" si="3"/>
        <v>V</v>
      </c>
    </row>
    <row r="109" spans="1:14" ht="12.6" customHeight="1">
      <c r="A109" s="61">
        <v>100</v>
      </c>
      <c r="B109" s="211" t="s">
        <v>204</v>
      </c>
      <c r="C109" s="211" t="s">
        <v>205</v>
      </c>
      <c r="D109" s="212">
        <v>13</v>
      </c>
      <c r="E109" s="212"/>
      <c r="F109" s="213"/>
      <c r="G109" s="212">
        <v>17</v>
      </c>
      <c r="H109" s="213"/>
      <c r="I109" s="213"/>
      <c r="J109" s="212">
        <v>14.25</v>
      </c>
      <c r="K109" s="214"/>
      <c r="L109" s="214"/>
      <c r="M109" s="212">
        <f t="shared" si="2"/>
        <v>14.58</v>
      </c>
      <c r="N109" s="215" t="str">
        <f t="shared" si="3"/>
        <v>V</v>
      </c>
    </row>
    <row r="110" spans="1:14" ht="12.6" customHeight="1">
      <c r="A110" s="53">
        <v>101</v>
      </c>
      <c r="B110" s="211" t="s">
        <v>206</v>
      </c>
      <c r="C110" s="211" t="s">
        <v>207</v>
      </c>
      <c r="D110" s="212">
        <v>19.5</v>
      </c>
      <c r="E110" s="212"/>
      <c r="F110" s="213"/>
      <c r="G110" s="212">
        <v>17</v>
      </c>
      <c r="H110" s="213"/>
      <c r="I110" s="213"/>
      <c r="J110" s="212">
        <v>19</v>
      </c>
      <c r="K110" s="214"/>
      <c r="L110" s="214"/>
      <c r="M110" s="212">
        <f t="shared" si="2"/>
        <v>18.670000000000002</v>
      </c>
      <c r="N110" s="215" t="str">
        <f t="shared" si="3"/>
        <v>V</v>
      </c>
    </row>
    <row r="111" spans="1:14" ht="12.6" customHeight="1">
      <c r="A111" s="61">
        <v>102</v>
      </c>
      <c r="B111" s="211" t="s">
        <v>208</v>
      </c>
      <c r="C111" s="211" t="s">
        <v>209</v>
      </c>
      <c r="D111" s="212">
        <v>12</v>
      </c>
      <c r="E111" s="212"/>
      <c r="F111" s="213"/>
      <c r="G111" s="212">
        <v>15</v>
      </c>
      <c r="H111" s="213"/>
      <c r="I111" s="213"/>
      <c r="J111" s="212">
        <v>13</v>
      </c>
      <c r="K111" s="214"/>
      <c r="L111" s="214"/>
      <c r="M111" s="212">
        <f t="shared" si="2"/>
        <v>13.22</v>
      </c>
      <c r="N111" s="215" t="str">
        <f t="shared" si="3"/>
        <v>V</v>
      </c>
    </row>
    <row r="112" spans="1:14" ht="12.6" customHeight="1">
      <c r="A112" s="53">
        <v>103</v>
      </c>
      <c r="B112" s="211" t="s">
        <v>210</v>
      </c>
      <c r="C112" s="211" t="s">
        <v>211</v>
      </c>
      <c r="D112" s="212">
        <v>17.5</v>
      </c>
      <c r="E112" s="212"/>
      <c r="F112" s="213"/>
      <c r="G112" s="212">
        <v>16</v>
      </c>
      <c r="H112" s="213"/>
      <c r="I112" s="213"/>
      <c r="J112" s="212">
        <v>13.5</v>
      </c>
      <c r="K112" s="214"/>
      <c r="L112" s="214"/>
      <c r="M112" s="212">
        <f t="shared" si="2"/>
        <v>14.93</v>
      </c>
      <c r="N112" s="215" t="str">
        <f t="shared" si="3"/>
        <v>V</v>
      </c>
    </row>
    <row r="113" spans="1:14" ht="12.6" customHeight="1">
      <c r="A113" s="61">
        <v>104</v>
      </c>
      <c r="B113" s="211" t="s">
        <v>212</v>
      </c>
      <c r="C113" s="211" t="s">
        <v>213</v>
      </c>
      <c r="D113" s="212">
        <v>13</v>
      </c>
      <c r="E113" s="212"/>
      <c r="F113" s="213"/>
      <c r="G113" s="212">
        <v>10</v>
      </c>
      <c r="H113" s="213"/>
      <c r="I113" s="213"/>
      <c r="J113" s="212">
        <v>12.75</v>
      </c>
      <c r="K113" s="214"/>
      <c r="L113" s="214"/>
      <c r="M113" s="212">
        <f t="shared" si="2"/>
        <v>12.200000000000001</v>
      </c>
      <c r="N113" s="215" t="str">
        <f>IF(M113&gt;=12,"V", "NV")</f>
        <v>V</v>
      </c>
    </row>
    <row r="114" spans="1:14" ht="12.6" customHeight="1">
      <c r="A114" s="53">
        <v>105</v>
      </c>
      <c r="B114" s="218" t="s">
        <v>214</v>
      </c>
      <c r="C114" s="218" t="s">
        <v>215</v>
      </c>
      <c r="D114" s="212">
        <v>12</v>
      </c>
      <c r="E114" s="212"/>
      <c r="F114" s="212"/>
      <c r="G114" s="212">
        <v>15</v>
      </c>
      <c r="H114" s="213"/>
      <c r="I114" s="213"/>
      <c r="J114" s="212">
        <v>17.5</v>
      </c>
      <c r="K114" s="214"/>
      <c r="L114" s="214"/>
      <c r="M114" s="212">
        <f t="shared" si="2"/>
        <v>15.74</v>
      </c>
      <c r="N114" s="215" t="s">
        <v>286</v>
      </c>
    </row>
    <row r="115" spans="1:14" ht="12.6" customHeight="1">
      <c r="A115" s="61">
        <v>106</v>
      </c>
      <c r="B115" s="211" t="s">
        <v>216</v>
      </c>
      <c r="C115" s="211" t="s">
        <v>217</v>
      </c>
      <c r="D115" s="212">
        <v>16</v>
      </c>
      <c r="E115" s="212"/>
      <c r="F115" s="213"/>
      <c r="G115" s="212">
        <v>16</v>
      </c>
      <c r="H115" s="213"/>
      <c r="I115" s="213"/>
      <c r="J115" s="212">
        <v>13</v>
      </c>
      <c r="K115" s="214"/>
      <c r="L115" s="214"/>
      <c r="M115" s="212">
        <f t="shared" si="2"/>
        <v>14.32</v>
      </c>
      <c r="N115" s="215" t="str">
        <f t="shared" si="3"/>
        <v>V</v>
      </c>
    </row>
    <row r="116" spans="1:14" ht="12.6" customHeight="1">
      <c r="A116" s="53">
        <v>107</v>
      </c>
      <c r="B116" s="211" t="s">
        <v>218</v>
      </c>
      <c r="C116" s="211" t="s">
        <v>219</v>
      </c>
      <c r="D116" s="212">
        <v>16.5</v>
      </c>
      <c r="E116" s="212"/>
      <c r="F116" s="213"/>
      <c r="G116" s="212">
        <v>15</v>
      </c>
      <c r="H116" s="213"/>
      <c r="I116" s="213"/>
      <c r="J116" s="212">
        <v>19</v>
      </c>
      <c r="K116" s="214"/>
      <c r="L116" s="214"/>
      <c r="M116" s="212">
        <f t="shared" si="2"/>
        <v>17.57</v>
      </c>
      <c r="N116" s="215" t="str">
        <f t="shared" si="3"/>
        <v>V</v>
      </c>
    </row>
    <row r="117" spans="1:14" ht="12.6" customHeight="1">
      <c r="A117" s="61">
        <v>108</v>
      </c>
      <c r="B117" s="211" t="s">
        <v>220</v>
      </c>
      <c r="C117" s="211" t="s">
        <v>221</v>
      </c>
      <c r="D117" s="212">
        <v>18</v>
      </c>
      <c r="E117" s="212"/>
      <c r="F117" s="213"/>
      <c r="G117" s="212">
        <v>15</v>
      </c>
      <c r="H117" s="213"/>
      <c r="I117" s="213"/>
      <c r="J117" s="212">
        <v>16.5</v>
      </c>
      <c r="K117" s="214"/>
      <c r="L117" s="214"/>
      <c r="M117" s="212">
        <f t="shared" si="2"/>
        <v>16.5</v>
      </c>
      <c r="N117" s="215" t="str">
        <f t="shared" si="3"/>
        <v>V</v>
      </c>
    </row>
    <row r="118" spans="1:14" ht="12.6" customHeight="1">
      <c r="A118" s="53">
        <v>109</v>
      </c>
      <c r="B118" s="211" t="s">
        <v>222</v>
      </c>
      <c r="C118" s="211" t="s">
        <v>223</v>
      </c>
      <c r="D118" s="212">
        <v>12.5</v>
      </c>
      <c r="E118" s="212"/>
      <c r="F118" s="213"/>
      <c r="G118" s="212">
        <v>13</v>
      </c>
      <c r="H118" s="213"/>
      <c r="I118" s="213"/>
      <c r="J118" s="212">
        <v>8.5</v>
      </c>
      <c r="K118" s="214" t="s">
        <v>364</v>
      </c>
      <c r="L118" s="214"/>
      <c r="M118" s="212">
        <f t="shared" si="2"/>
        <v>10.370000000000001</v>
      </c>
      <c r="N118" s="215" t="str">
        <f t="shared" si="3"/>
        <v>NV</v>
      </c>
    </row>
    <row r="119" spans="1:14" ht="12.6" customHeight="1">
      <c r="A119" s="61">
        <v>110</v>
      </c>
      <c r="B119" s="211" t="s">
        <v>224</v>
      </c>
      <c r="C119" s="211" t="s">
        <v>14</v>
      </c>
      <c r="D119" s="212">
        <v>15</v>
      </c>
      <c r="E119" s="212"/>
      <c r="F119" s="213"/>
      <c r="G119" s="212">
        <v>12</v>
      </c>
      <c r="H119" s="213"/>
      <c r="I119" s="213"/>
      <c r="J119" s="212">
        <v>17</v>
      </c>
      <c r="K119" s="214"/>
      <c r="L119" s="214"/>
      <c r="M119" s="212">
        <f t="shared" si="2"/>
        <v>15.46</v>
      </c>
      <c r="N119" s="215" t="str">
        <f t="shared" si="3"/>
        <v>V</v>
      </c>
    </row>
    <row r="120" spans="1:14" ht="12.6" customHeight="1">
      <c r="A120" s="53">
        <v>111</v>
      </c>
      <c r="B120" s="211" t="s">
        <v>225</v>
      </c>
      <c r="C120" s="211" t="s">
        <v>226</v>
      </c>
      <c r="D120" s="212">
        <v>16.5</v>
      </c>
      <c r="E120" s="212"/>
      <c r="F120" s="213"/>
      <c r="G120" s="212">
        <v>10</v>
      </c>
      <c r="H120" s="213" t="s">
        <v>364</v>
      </c>
      <c r="I120" s="213"/>
      <c r="J120" s="212">
        <v>7</v>
      </c>
      <c r="K120" s="214" t="s">
        <v>364</v>
      </c>
      <c r="L120" s="214"/>
      <c r="M120" s="212">
        <f t="shared" si="2"/>
        <v>9.75</v>
      </c>
      <c r="N120" s="215" t="str">
        <f t="shared" si="3"/>
        <v>NV</v>
      </c>
    </row>
    <row r="121" spans="1:14" ht="12.6" customHeight="1">
      <c r="A121" s="61">
        <v>112</v>
      </c>
      <c r="B121" s="211" t="s">
        <v>227</v>
      </c>
      <c r="C121" s="211" t="s">
        <v>228</v>
      </c>
      <c r="D121" s="212">
        <v>19</v>
      </c>
      <c r="E121" s="212"/>
      <c r="F121" s="213"/>
      <c r="G121" s="212">
        <v>20</v>
      </c>
      <c r="H121" s="213"/>
      <c r="I121" s="213"/>
      <c r="J121" s="212">
        <v>18.5</v>
      </c>
      <c r="K121" s="214"/>
      <c r="L121" s="214"/>
      <c r="M121" s="212">
        <f t="shared" si="2"/>
        <v>18.940000000000001</v>
      </c>
      <c r="N121" s="215" t="str">
        <f t="shared" si="3"/>
        <v>V</v>
      </c>
    </row>
    <row r="122" spans="1:14" ht="12.6" customHeight="1">
      <c r="A122" s="53">
        <v>113</v>
      </c>
      <c r="B122" s="211" t="s">
        <v>229</v>
      </c>
      <c r="C122" s="211" t="s">
        <v>230</v>
      </c>
      <c r="D122" s="212">
        <v>17</v>
      </c>
      <c r="E122" s="212"/>
      <c r="F122" s="213"/>
      <c r="G122" s="212">
        <v>17</v>
      </c>
      <c r="H122" s="213"/>
      <c r="I122" s="213"/>
      <c r="J122" s="212">
        <v>13</v>
      </c>
      <c r="K122" s="214"/>
      <c r="L122" s="214"/>
      <c r="M122" s="212">
        <f t="shared" si="2"/>
        <v>14.760000000000002</v>
      </c>
      <c r="N122" s="215" t="str">
        <f t="shared" si="3"/>
        <v>V</v>
      </c>
    </row>
    <row r="123" spans="1:14" ht="12.6" customHeight="1">
      <c r="A123" s="61">
        <v>114</v>
      </c>
      <c r="B123" s="211" t="s">
        <v>231</v>
      </c>
      <c r="C123" s="211" t="s">
        <v>232</v>
      </c>
      <c r="D123" s="212">
        <v>17</v>
      </c>
      <c r="E123" s="212"/>
      <c r="F123" s="213"/>
      <c r="G123" s="212">
        <v>12</v>
      </c>
      <c r="H123" s="213"/>
      <c r="I123" s="213"/>
      <c r="J123" s="212">
        <v>14.5</v>
      </c>
      <c r="K123" s="214"/>
      <c r="L123" s="214"/>
      <c r="M123" s="212">
        <f t="shared" si="2"/>
        <v>14.500000000000002</v>
      </c>
      <c r="N123" s="215" t="str">
        <f t="shared" si="3"/>
        <v>V</v>
      </c>
    </row>
    <row r="124" spans="1:14" ht="12.6" customHeight="1">
      <c r="A124" s="53">
        <v>115</v>
      </c>
      <c r="B124" s="211" t="s">
        <v>233</v>
      </c>
      <c r="C124" s="211" t="s">
        <v>234</v>
      </c>
      <c r="D124" s="212">
        <v>16.5</v>
      </c>
      <c r="E124" s="212"/>
      <c r="F124" s="213"/>
      <c r="G124" s="212">
        <v>18</v>
      </c>
      <c r="H124" s="213"/>
      <c r="I124" s="213"/>
      <c r="J124" s="212">
        <v>13</v>
      </c>
      <c r="K124" s="214"/>
      <c r="L124" s="214"/>
      <c r="M124" s="212">
        <f t="shared" si="2"/>
        <v>14.870000000000001</v>
      </c>
      <c r="N124" s="215" t="str">
        <f t="shared" si="3"/>
        <v>V</v>
      </c>
    </row>
    <row r="125" spans="1:14" ht="12.6" customHeight="1">
      <c r="A125" s="61">
        <v>116</v>
      </c>
      <c r="B125" s="211" t="s">
        <v>235</v>
      </c>
      <c r="C125" s="211" t="s">
        <v>236</v>
      </c>
      <c r="D125" s="212">
        <v>17</v>
      </c>
      <c r="E125" s="212"/>
      <c r="F125" s="213"/>
      <c r="G125" s="212">
        <v>18</v>
      </c>
      <c r="H125" s="213"/>
      <c r="I125" s="213"/>
      <c r="J125" s="212">
        <v>15.75</v>
      </c>
      <c r="K125" s="214"/>
      <c r="L125" s="214"/>
      <c r="M125" s="212">
        <f t="shared" si="2"/>
        <v>16.52</v>
      </c>
      <c r="N125" s="215" t="str">
        <f t="shared" si="3"/>
        <v>V</v>
      </c>
    </row>
    <row r="126" spans="1:14" ht="12.6" customHeight="1">
      <c r="A126" s="53">
        <v>117</v>
      </c>
      <c r="B126" s="211" t="s">
        <v>237</v>
      </c>
      <c r="C126" s="211" t="s">
        <v>238</v>
      </c>
      <c r="D126" s="212">
        <v>16</v>
      </c>
      <c r="E126" s="212"/>
      <c r="F126" s="213"/>
      <c r="G126" s="212">
        <v>17</v>
      </c>
      <c r="H126" s="213"/>
      <c r="I126" s="213"/>
      <c r="J126" s="212">
        <v>17</v>
      </c>
      <c r="K126" s="214"/>
      <c r="L126" s="214"/>
      <c r="M126" s="212">
        <f t="shared" si="2"/>
        <v>16.78</v>
      </c>
      <c r="N126" s="215" t="str">
        <f t="shared" si="3"/>
        <v>V</v>
      </c>
    </row>
    <row r="127" spans="1:14" ht="12.6" customHeight="1">
      <c r="A127" s="61">
        <v>118</v>
      </c>
      <c r="B127" s="211" t="s">
        <v>239</v>
      </c>
      <c r="C127" s="211" t="s">
        <v>240</v>
      </c>
      <c r="D127" s="212">
        <v>15</v>
      </c>
      <c r="E127" s="212"/>
      <c r="F127" s="213"/>
      <c r="G127" s="212">
        <v>16</v>
      </c>
      <c r="H127" s="213"/>
      <c r="I127" s="213"/>
      <c r="J127" s="212">
        <v>12.5</v>
      </c>
      <c r="K127" s="214"/>
      <c r="L127" s="214"/>
      <c r="M127" s="212">
        <f t="shared" si="2"/>
        <v>13.82</v>
      </c>
      <c r="N127" s="215" t="str">
        <f t="shared" si="3"/>
        <v>V</v>
      </c>
    </row>
    <row r="128" spans="1:14" ht="12.6" customHeight="1">
      <c r="A128" s="53">
        <v>119</v>
      </c>
      <c r="B128" s="211" t="s">
        <v>241</v>
      </c>
      <c r="C128" s="211" t="s">
        <v>242</v>
      </c>
      <c r="D128" s="212">
        <v>18</v>
      </c>
      <c r="E128" s="212"/>
      <c r="F128" s="213"/>
      <c r="G128" s="212">
        <v>20</v>
      </c>
      <c r="H128" s="213"/>
      <c r="I128" s="213"/>
      <c r="J128" s="212">
        <v>11</v>
      </c>
      <c r="K128" s="214"/>
      <c r="L128" s="214"/>
      <c r="M128" s="212">
        <f t="shared" si="2"/>
        <v>14.52</v>
      </c>
      <c r="N128" s="215" t="str">
        <f t="shared" si="3"/>
        <v>V</v>
      </c>
    </row>
    <row r="129" spans="1:14" ht="12.6" customHeight="1">
      <c r="A129" s="61">
        <v>120</v>
      </c>
      <c r="B129" s="211" t="s">
        <v>243</v>
      </c>
      <c r="C129" s="211" t="s">
        <v>244</v>
      </c>
      <c r="D129" s="212">
        <v>18</v>
      </c>
      <c r="E129" s="212"/>
      <c r="F129" s="213"/>
      <c r="G129" s="212">
        <v>20</v>
      </c>
      <c r="H129" s="213"/>
      <c r="I129" s="213"/>
      <c r="J129" s="212">
        <v>18</v>
      </c>
      <c r="K129" s="214"/>
      <c r="L129" s="214"/>
      <c r="M129" s="212">
        <f t="shared" si="2"/>
        <v>18.440000000000001</v>
      </c>
      <c r="N129" s="215" t="str">
        <f t="shared" si="3"/>
        <v>V</v>
      </c>
    </row>
    <row r="130" spans="1:14" ht="12.6" customHeight="1">
      <c r="A130" s="53">
        <v>121</v>
      </c>
      <c r="B130" s="211" t="s">
        <v>99</v>
      </c>
      <c r="C130" s="211" t="s">
        <v>245</v>
      </c>
      <c r="D130" s="212">
        <v>13.5</v>
      </c>
      <c r="E130" s="212"/>
      <c r="F130" s="213"/>
      <c r="G130" s="212">
        <v>13</v>
      </c>
      <c r="H130" s="213"/>
      <c r="I130" s="213"/>
      <c r="J130" s="212">
        <v>17</v>
      </c>
      <c r="K130" s="214"/>
      <c r="L130" s="214"/>
      <c r="M130" s="212">
        <f t="shared" si="2"/>
        <v>15.350000000000001</v>
      </c>
      <c r="N130" s="215" t="str">
        <f t="shared" si="3"/>
        <v>V</v>
      </c>
    </row>
    <row r="131" spans="1:14" ht="27" customHeight="1">
      <c r="A131" s="219" t="s">
        <v>365</v>
      </c>
      <c r="C131" s="46"/>
    </row>
    <row r="132" spans="1:14" ht="27" customHeight="1"/>
    <row r="133" spans="1:14" ht="12.6" customHeight="1"/>
    <row r="134" spans="1:14" ht="12.6" customHeight="1"/>
    <row r="135" spans="1:14" ht="12.6" customHeight="1"/>
    <row r="136" spans="1:14" ht="12.6" customHeight="1"/>
    <row r="137" spans="1:14" ht="12.6" customHeight="1"/>
    <row r="138" spans="1:14" ht="12.6" customHeight="1"/>
    <row r="139" spans="1:14" ht="12.6" customHeight="1"/>
    <row r="140" spans="1:14" ht="12.6" customHeight="1"/>
    <row r="141" spans="1:14" ht="12.6" customHeight="1"/>
    <row r="142" spans="1:14" ht="12.6" customHeight="1"/>
    <row r="143" spans="1:14" ht="12.6" customHeight="1"/>
  </sheetData>
  <autoFilter ref="F1:F130"/>
  <mergeCells count="9">
    <mergeCell ref="D8:F8"/>
    <mergeCell ref="G8:I8"/>
    <mergeCell ref="J8:L8"/>
    <mergeCell ref="J2:M2"/>
    <mergeCell ref="B6:N6"/>
    <mergeCell ref="B7:C7"/>
    <mergeCell ref="D7:F7"/>
    <mergeCell ref="G7:I7"/>
    <mergeCell ref="J7:L7"/>
  </mergeCells>
  <pageMargins left="0.25" right="0.22" top="0.17" bottom="0.19" header="0.17" footer="0.17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E137"/>
  <sheetViews>
    <sheetView workbookViewId="0">
      <selection activeCell="E96" sqref="E96"/>
    </sheetView>
  </sheetViews>
  <sheetFormatPr baseColWidth="10" defaultRowHeight="13.2"/>
  <cols>
    <col min="1" max="1" width="3.5546875" style="49" customWidth="1"/>
    <col min="2" max="2" width="7.5546875" style="49" customWidth="1"/>
    <col min="3" max="3" width="18.6640625" style="49" customWidth="1"/>
    <col min="4" max="4" width="21.88671875" style="49" customWidth="1"/>
    <col min="5" max="5" width="14.44140625" style="49" customWidth="1"/>
    <col min="6" max="256" width="11.44140625" style="49"/>
    <col min="257" max="257" width="3.5546875" style="49" customWidth="1"/>
    <col min="258" max="258" width="7.5546875" style="49" customWidth="1"/>
    <col min="259" max="259" width="18.6640625" style="49" customWidth="1"/>
    <col min="260" max="260" width="21.88671875" style="49" customWidth="1"/>
    <col min="261" max="261" width="14.44140625" style="49" customWidth="1"/>
    <col min="262" max="512" width="11.44140625" style="49"/>
    <col min="513" max="513" width="3.5546875" style="49" customWidth="1"/>
    <col min="514" max="514" width="7.5546875" style="49" customWidth="1"/>
    <col min="515" max="515" width="18.6640625" style="49" customWidth="1"/>
    <col min="516" max="516" width="21.88671875" style="49" customWidth="1"/>
    <col min="517" max="517" width="14.44140625" style="49" customWidth="1"/>
    <col min="518" max="768" width="11.44140625" style="49"/>
    <col min="769" max="769" width="3.5546875" style="49" customWidth="1"/>
    <col min="770" max="770" width="7.5546875" style="49" customWidth="1"/>
    <col min="771" max="771" width="18.6640625" style="49" customWidth="1"/>
    <col min="772" max="772" width="21.88671875" style="49" customWidth="1"/>
    <col min="773" max="773" width="14.44140625" style="49" customWidth="1"/>
    <col min="774" max="1024" width="11.44140625" style="49"/>
    <col min="1025" max="1025" width="3.5546875" style="49" customWidth="1"/>
    <col min="1026" max="1026" width="7.5546875" style="49" customWidth="1"/>
    <col min="1027" max="1027" width="18.6640625" style="49" customWidth="1"/>
    <col min="1028" max="1028" width="21.88671875" style="49" customWidth="1"/>
    <col min="1029" max="1029" width="14.44140625" style="49" customWidth="1"/>
    <col min="1030" max="1280" width="11.44140625" style="49"/>
    <col min="1281" max="1281" width="3.5546875" style="49" customWidth="1"/>
    <col min="1282" max="1282" width="7.5546875" style="49" customWidth="1"/>
    <col min="1283" max="1283" width="18.6640625" style="49" customWidth="1"/>
    <col min="1284" max="1284" width="21.88671875" style="49" customWidth="1"/>
    <col min="1285" max="1285" width="14.44140625" style="49" customWidth="1"/>
    <col min="1286" max="1536" width="11.44140625" style="49"/>
    <col min="1537" max="1537" width="3.5546875" style="49" customWidth="1"/>
    <col min="1538" max="1538" width="7.5546875" style="49" customWidth="1"/>
    <col min="1539" max="1539" width="18.6640625" style="49" customWidth="1"/>
    <col min="1540" max="1540" width="21.88671875" style="49" customWidth="1"/>
    <col min="1541" max="1541" width="14.44140625" style="49" customWidth="1"/>
    <col min="1542" max="1792" width="11.44140625" style="49"/>
    <col min="1793" max="1793" width="3.5546875" style="49" customWidth="1"/>
    <col min="1794" max="1794" width="7.5546875" style="49" customWidth="1"/>
    <col min="1795" max="1795" width="18.6640625" style="49" customWidth="1"/>
    <col min="1796" max="1796" width="21.88671875" style="49" customWidth="1"/>
    <col min="1797" max="1797" width="14.44140625" style="49" customWidth="1"/>
    <col min="1798" max="2048" width="11.44140625" style="49"/>
    <col min="2049" max="2049" width="3.5546875" style="49" customWidth="1"/>
    <col min="2050" max="2050" width="7.5546875" style="49" customWidth="1"/>
    <col min="2051" max="2051" width="18.6640625" style="49" customWidth="1"/>
    <col min="2052" max="2052" width="21.88671875" style="49" customWidth="1"/>
    <col min="2053" max="2053" width="14.44140625" style="49" customWidth="1"/>
    <col min="2054" max="2304" width="11.44140625" style="49"/>
    <col min="2305" max="2305" width="3.5546875" style="49" customWidth="1"/>
    <col min="2306" max="2306" width="7.5546875" style="49" customWidth="1"/>
    <col min="2307" max="2307" width="18.6640625" style="49" customWidth="1"/>
    <col min="2308" max="2308" width="21.88671875" style="49" customWidth="1"/>
    <col min="2309" max="2309" width="14.44140625" style="49" customWidth="1"/>
    <col min="2310" max="2560" width="11.44140625" style="49"/>
    <col min="2561" max="2561" width="3.5546875" style="49" customWidth="1"/>
    <col min="2562" max="2562" width="7.5546875" style="49" customWidth="1"/>
    <col min="2563" max="2563" width="18.6640625" style="49" customWidth="1"/>
    <col min="2564" max="2564" width="21.88671875" style="49" customWidth="1"/>
    <col min="2565" max="2565" width="14.44140625" style="49" customWidth="1"/>
    <col min="2566" max="2816" width="11.44140625" style="49"/>
    <col min="2817" max="2817" width="3.5546875" style="49" customWidth="1"/>
    <col min="2818" max="2818" width="7.5546875" style="49" customWidth="1"/>
    <col min="2819" max="2819" width="18.6640625" style="49" customWidth="1"/>
    <col min="2820" max="2820" width="21.88671875" style="49" customWidth="1"/>
    <col min="2821" max="2821" width="14.44140625" style="49" customWidth="1"/>
    <col min="2822" max="3072" width="11.44140625" style="49"/>
    <col min="3073" max="3073" width="3.5546875" style="49" customWidth="1"/>
    <col min="3074" max="3074" width="7.5546875" style="49" customWidth="1"/>
    <col min="3075" max="3075" width="18.6640625" style="49" customWidth="1"/>
    <col min="3076" max="3076" width="21.88671875" style="49" customWidth="1"/>
    <col min="3077" max="3077" width="14.44140625" style="49" customWidth="1"/>
    <col min="3078" max="3328" width="11.44140625" style="49"/>
    <col min="3329" max="3329" width="3.5546875" style="49" customWidth="1"/>
    <col min="3330" max="3330" width="7.5546875" style="49" customWidth="1"/>
    <col min="3331" max="3331" width="18.6640625" style="49" customWidth="1"/>
    <col min="3332" max="3332" width="21.88671875" style="49" customWidth="1"/>
    <col min="3333" max="3333" width="14.44140625" style="49" customWidth="1"/>
    <col min="3334" max="3584" width="11.44140625" style="49"/>
    <col min="3585" max="3585" width="3.5546875" style="49" customWidth="1"/>
    <col min="3586" max="3586" width="7.5546875" style="49" customWidth="1"/>
    <col min="3587" max="3587" width="18.6640625" style="49" customWidth="1"/>
    <col min="3588" max="3588" width="21.88671875" style="49" customWidth="1"/>
    <col min="3589" max="3589" width="14.44140625" style="49" customWidth="1"/>
    <col min="3590" max="3840" width="11.44140625" style="49"/>
    <col min="3841" max="3841" width="3.5546875" style="49" customWidth="1"/>
    <col min="3842" max="3842" width="7.5546875" style="49" customWidth="1"/>
    <col min="3843" max="3843" width="18.6640625" style="49" customWidth="1"/>
    <col min="3844" max="3844" width="21.88671875" style="49" customWidth="1"/>
    <col min="3845" max="3845" width="14.44140625" style="49" customWidth="1"/>
    <col min="3846" max="4096" width="11.44140625" style="49"/>
    <col min="4097" max="4097" width="3.5546875" style="49" customWidth="1"/>
    <col min="4098" max="4098" width="7.5546875" style="49" customWidth="1"/>
    <col min="4099" max="4099" width="18.6640625" style="49" customWidth="1"/>
    <col min="4100" max="4100" width="21.88671875" style="49" customWidth="1"/>
    <col min="4101" max="4101" width="14.44140625" style="49" customWidth="1"/>
    <col min="4102" max="4352" width="11.44140625" style="49"/>
    <col min="4353" max="4353" width="3.5546875" style="49" customWidth="1"/>
    <col min="4354" max="4354" width="7.5546875" style="49" customWidth="1"/>
    <col min="4355" max="4355" width="18.6640625" style="49" customWidth="1"/>
    <col min="4356" max="4356" width="21.88671875" style="49" customWidth="1"/>
    <col min="4357" max="4357" width="14.44140625" style="49" customWidth="1"/>
    <col min="4358" max="4608" width="11.44140625" style="49"/>
    <col min="4609" max="4609" width="3.5546875" style="49" customWidth="1"/>
    <col min="4610" max="4610" width="7.5546875" style="49" customWidth="1"/>
    <col min="4611" max="4611" width="18.6640625" style="49" customWidth="1"/>
    <col min="4612" max="4612" width="21.88671875" style="49" customWidth="1"/>
    <col min="4613" max="4613" width="14.44140625" style="49" customWidth="1"/>
    <col min="4614" max="4864" width="11.44140625" style="49"/>
    <col min="4865" max="4865" width="3.5546875" style="49" customWidth="1"/>
    <col min="4866" max="4866" width="7.5546875" style="49" customWidth="1"/>
    <col min="4867" max="4867" width="18.6640625" style="49" customWidth="1"/>
    <col min="4868" max="4868" width="21.88671875" style="49" customWidth="1"/>
    <col min="4869" max="4869" width="14.44140625" style="49" customWidth="1"/>
    <col min="4870" max="5120" width="11.44140625" style="49"/>
    <col min="5121" max="5121" width="3.5546875" style="49" customWidth="1"/>
    <col min="5122" max="5122" width="7.5546875" style="49" customWidth="1"/>
    <col min="5123" max="5123" width="18.6640625" style="49" customWidth="1"/>
    <col min="5124" max="5124" width="21.88671875" style="49" customWidth="1"/>
    <col min="5125" max="5125" width="14.44140625" style="49" customWidth="1"/>
    <col min="5126" max="5376" width="11.44140625" style="49"/>
    <col min="5377" max="5377" width="3.5546875" style="49" customWidth="1"/>
    <col min="5378" max="5378" width="7.5546875" style="49" customWidth="1"/>
    <col min="5379" max="5379" width="18.6640625" style="49" customWidth="1"/>
    <col min="5380" max="5380" width="21.88671875" style="49" customWidth="1"/>
    <col min="5381" max="5381" width="14.44140625" style="49" customWidth="1"/>
    <col min="5382" max="5632" width="11.44140625" style="49"/>
    <col min="5633" max="5633" width="3.5546875" style="49" customWidth="1"/>
    <col min="5634" max="5634" width="7.5546875" style="49" customWidth="1"/>
    <col min="5635" max="5635" width="18.6640625" style="49" customWidth="1"/>
    <col min="5636" max="5636" width="21.88671875" style="49" customWidth="1"/>
    <col min="5637" max="5637" width="14.44140625" style="49" customWidth="1"/>
    <col min="5638" max="5888" width="11.44140625" style="49"/>
    <col min="5889" max="5889" width="3.5546875" style="49" customWidth="1"/>
    <col min="5890" max="5890" width="7.5546875" style="49" customWidth="1"/>
    <col min="5891" max="5891" width="18.6640625" style="49" customWidth="1"/>
    <col min="5892" max="5892" width="21.88671875" style="49" customWidth="1"/>
    <col min="5893" max="5893" width="14.44140625" style="49" customWidth="1"/>
    <col min="5894" max="6144" width="11.44140625" style="49"/>
    <col min="6145" max="6145" width="3.5546875" style="49" customWidth="1"/>
    <col min="6146" max="6146" width="7.5546875" style="49" customWidth="1"/>
    <col min="6147" max="6147" width="18.6640625" style="49" customWidth="1"/>
    <col min="6148" max="6148" width="21.88671875" style="49" customWidth="1"/>
    <col min="6149" max="6149" width="14.44140625" style="49" customWidth="1"/>
    <col min="6150" max="6400" width="11.44140625" style="49"/>
    <col min="6401" max="6401" width="3.5546875" style="49" customWidth="1"/>
    <col min="6402" max="6402" width="7.5546875" style="49" customWidth="1"/>
    <col min="6403" max="6403" width="18.6640625" style="49" customWidth="1"/>
    <col min="6404" max="6404" width="21.88671875" style="49" customWidth="1"/>
    <col min="6405" max="6405" width="14.44140625" style="49" customWidth="1"/>
    <col min="6406" max="6656" width="11.44140625" style="49"/>
    <col min="6657" max="6657" width="3.5546875" style="49" customWidth="1"/>
    <col min="6658" max="6658" width="7.5546875" style="49" customWidth="1"/>
    <col min="6659" max="6659" width="18.6640625" style="49" customWidth="1"/>
    <col min="6660" max="6660" width="21.88671875" style="49" customWidth="1"/>
    <col min="6661" max="6661" width="14.44140625" style="49" customWidth="1"/>
    <col min="6662" max="6912" width="11.44140625" style="49"/>
    <col min="6913" max="6913" width="3.5546875" style="49" customWidth="1"/>
    <col min="6914" max="6914" width="7.5546875" style="49" customWidth="1"/>
    <col min="6915" max="6915" width="18.6640625" style="49" customWidth="1"/>
    <col min="6916" max="6916" width="21.88671875" style="49" customWidth="1"/>
    <col min="6917" max="6917" width="14.44140625" style="49" customWidth="1"/>
    <col min="6918" max="7168" width="11.44140625" style="49"/>
    <col min="7169" max="7169" width="3.5546875" style="49" customWidth="1"/>
    <col min="7170" max="7170" width="7.5546875" style="49" customWidth="1"/>
    <col min="7171" max="7171" width="18.6640625" style="49" customWidth="1"/>
    <col min="7172" max="7172" width="21.88671875" style="49" customWidth="1"/>
    <col min="7173" max="7173" width="14.44140625" style="49" customWidth="1"/>
    <col min="7174" max="7424" width="11.44140625" style="49"/>
    <col min="7425" max="7425" width="3.5546875" style="49" customWidth="1"/>
    <col min="7426" max="7426" width="7.5546875" style="49" customWidth="1"/>
    <col min="7427" max="7427" width="18.6640625" style="49" customWidth="1"/>
    <col min="7428" max="7428" width="21.88671875" style="49" customWidth="1"/>
    <col min="7429" max="7429" width="14.44140625" style="49" customWidth="1"/>
    <col min="7430" max="7680" width="11.44140625" style="49"/>
    <col min="7681" max="7681" width="3.5546875" style="49" customWidth="1"/>
    <col min="7682" max="7682" width="7.5546875" style="49" customWidth="1"/>
    <col min="7683" max="7683" width="18.6640625" style="49" customWidth="1"/>
    <col min="7684" max="7684" width="21.88671875" style="49" customWidth="1"/>
    <col min="7685" max="7685" width="14.44140625" style="49" customWidth="1"/>
    <col min="7686" max="7936" width="11.44140625" style="49"/>
    <col min="7937" max="7937" width="3.5546875" style="49" customWidth="1"/>
    <col min="7938" max="7938" width="7.5546875" style="49" customWidth="1"/>
    <col min="7939" max="7939" width="18.6640625" style="49" customWidth="1"/>
    <col min="7940" max="7940" width="21.88671875" style="49" customWidth="1"/>
    <col min="7941" max="7941" width="14.44140625" style="49" customWidth="1"/>
    <col min="7942" max="8192" width="11.44140625" style="49"/>
    <col min="8193" max="8193" width="3.5546875" style="49" customWidth="1"/>
    <col min="8194" max="8194" width="7.5546875" style="49" customWidth="1"/>
    <col min="8195" max="8195" width="18.6640625" style="49" customWidth="1"/>
    <col min="8196" max="8196" width="21.88671875" style="49" customWidth="1"/>
    <col min="8197" max="8197" width="14.44140625" style="49" customWidth="1"/>
    <col min="8198" max="8448" width="11.44140625" style="49"/>
    <col min="8449" max="8449" width="3.5546875" style="49" customWidth="1"/>
    <col min="8450" max="8450" width="7.5546875" style="49" customWidth="1"/>
    <col min="8451" max="8451" width="18.6640625" style="49" customWidth="1"/>
    <col min="8452" max="8452" width="21.88671875" style="49" customWidth="1"/>
    <col min="8453" max="8453" width="14.44140625" style="49" customWidth="1"/>
    <col min="8454" max="8704" width="11.44140625" style="49"/>
    <col min="8705" max="8705" width="3.5546875" style="49" customWidth="1"/>
    <col min="8706" max="8706" width="7.5546875" style="49" customWidth="1"/>
    <col min="8707" max="8707" width="18.6640625" style="49" customWidth="1"/>
    <col min="8708" max="8708" width="21.88671875" style="49" customWidth="1"/>
    <col min="8709" max="8709" width="14.44140625" style="49" customWidth="1"/>
    <col min="8710" max="8960" width="11.44140625" style="49"/>
    <col min="8961" max="8961" width="3.5546875" style="49" customWidth="1"/>
    <col min="8962" max="8962" width="7.5546875" style="49" customWidth="1"/>
    <col min="8963" max="8963" width="18.6640625" style="49" customWidth="1"/>
    <col min="8964" max="8964" width="21.88671875" style="49" customWidth="1"/>
    <col min="8965" max="8965" width="14.44140625" style="49" customWidth="1"/>
    <col min="8966" max="9216" width="11.44140625" style="49"/>
    <col min="9217" max="9217" width="3.5546875" style="49" customWidth="1"/>
    <col min="9218" max="9218" width="7.5546875" style="49" customWidth="1"/>
    <col min="9219" max="9219" width="18.6640625" style="49" customWidth="1"/>
    <col min="9220" max="9220" width="21.88671875" style="49" customWidth="1"/>
    <col min="9221" max="9221" width="14.44140625" style="49" customWidth="1"/>
    <col min="9222" max="9472" width="11.44140625" style="49"/>
    <col min="9473" max="9473" width="3.5546875" style="49" customWidth="1"/>
    <col min="9474" max="9474" width="7.5546875" style="49" customWidth="1"/>
    <col min="9475" max="9475" width="18.6640625" style="49" customWidth="1"/>
    <col min="9476" max="9476" width="21.88671875" style="49" customWidth="1"/>
    <col min="9477" max="9477" width="14.44140625" style="49" customWidth="1"/>
    <col min="9478" max="9728" width="11.44140625" style="49"/>
    <col min="9729" max="9729" width="3.5546875" style="49" customWidth="1"/>
    <col min="9730" max="9730" width="7.5546875" style="49" customWidth="1"/>
    <col min="9731" max="9731" width="18.6640625" style="49" customWidth="1"/>
    <col min="9732" max="9732" width="21.88671875" style="49" customWidth="1"/>
    <col min="9733" max="9733" width="14.44140625" style="49" customWidth="1"/>
    <col min="9734" max="9984" width="11.44140625" style="49"/>
    <col min="9985" max="9985" width="3.5546875" style="49" customWidth="1"/>
    <col min="9986" max="9986" width="7.5546875" style="49" customWidth="1"/>
    <col min="9987" max="9987" width="18.6640625" style="49" customWidth="1"/>
    <col min="9988" max="9988" width="21.88671875" style="49" customWidth="1"/>
    <col min="9989" max="9989" width="14.44140625" style="49" customWidth="1"/>
    <col min="9990" max="10240" width="11.44140625" style="49"/>
    <col min="10241" max="10241" width="3.5546875" style="49" customWidth="1"/>
    <col min="10242" max="10242" width="7.5546875" style="49" customWidth="1"/>
    <col min="10243" max="10243" width="18.6640625" style="49" customWidth="1"/>
    <col min="10244" max="10244" width="21.88671875" style="49" customWidth="1"/>
    <col min="10245" max="10245" width="14.44140625" style="49" customWidth="1"/>
    <col min="10246" max="10496" width="11.44140625" style="49"/>
    <col min="10497" max="10497" width="3.5546875" style="49" customWidth="1"/>
    <col min="10498" max="10498" width="7.5546875" style="49" customWidth="1"/>
    <col min="10499" max="10499" width="18.6640625" style="49" customWidth="1"/>
    <col min="10500" max="10500" width="21.88671875" style="49" customWidth="1"/>
    <col min="10501" max="10501" width="14.44140625" style="49" customWidth="1"/>
    <col min="10502" max="10752" width="11.44140625" style="49"/>
    <col min="10753" max="10753" width="3.5546875" style="49" customWidth="1"/>
    <col min="10754" max="10754" width="7.5546875" style="49" customWidth="1"/>
    <col min="10755" max="10755" width="18.6640625" style="49" customWidth="1"/>
    <col min="10756" max="10756" width="21.88671875" style="49" customWidth="1"/>
    <col min="10757" max="10757" width="14.44140625" style="49" customWidth="1"/>
    <col min="10758" max="11008" width="11.44140625" style="49"/>
    <col min="11009" max="11009" width="3.5546875" style="49" customWidth="1"/>
    <col min="11010" max="11010" width="7.5546875" style="49" customWidth="1"/>
    <col min="11011" max="11011" width="18.6640625" style="49" customWidth="1"/>
    <col min="11012" max="11012" width="21.88671875" style="49" customWidth="1"/>
    <col min="11013" max="11013" width="14.44140625" style="49" customWidth="1"/>
    <col min="11014" max="11264" width="11.44140625" style="49"/>
    <col min="11265" max="11265" width="3.5546875" style="49" customWidth="1"/>
    <col min="11266" max="11266" width="7.5546875" style="49" customWidth="1"/>
    <col min="11267" max="11267" width="18.6640625" style="49" customWidth="1"/>
    <col min="11268" max="11268" width="21.88671875" style="49" customWidth="1"/>
    <col min="11269" max="11269" width="14.44140625" style="49" customWidth="1"/>
    <col min="11270" max="11520" width="11.44140625" style="49"/>
    <col min="11521" max="11521" width="3.5546875" style="49" customWidth="1"/>
    <col min="11522" max="11522" width="7.5546875" style="49" customWidth="1"/>
    <col min="11523" max="11523" width="18.6640625" style="49" customWidth="1"/>
    <col min="11524" max="11524" width="21.88671875" style="49" customWidth="1"/>
    <col min="11525" max="11525" width="14.44140625" style="49" customWidth="1"/>
    <col min="11526" max="11776" width="11.44140625" style="49"/>
    <col min="11777" max="11777" width="3.5546875" style="49" customWidth="1"/>
    <col min="11778" max="11778" width="7.5546875" style="49" customWidth="1"/>
    <col min="11779" max="11779" width="18.6640625" style="49" customWidth="1"/>
    <col min="11780" max="11780" width="21.88671875" style="49" customWidth="1"/>
    <col min="11781" max="11781" width="14.44140625" style="49" customWidth="1"/>
    <col min="11782" max="12032" width="11.44140625" style="49"/>
    <col min="12033" max="12033" width="3.5546875" style="49" customWidth="1"/>
    <col min="12034" max="12034" width="7.5546875" style="49" customWidth="1"/>
    <col min="12035" max="12035" width="18.6640625" style="49" customWidth="1"/>
    <col min="12036" max="12036" width="21.88671875" style="49" customWidth="1"/>
    <col min="12037" max="12037" width="14.44140625" style="49" customWidth="1"/>
    <col min="12038" max="12288" width="11.44140625" style="49"/>
    <col min="12289" max="12289" width="3.5546875" style="49" customWidth="1"/>
    <col min="12290" max="12290" width="7.5546875" style="49" customWidth="1"/>
    <col min="12291" max="12291" width="18.6640625" style="49" customWidth="1"/>
    <col min="12292" max="12292" width="21.88671875" style="49" customWidth="1"/>
    <col min="12293" max="12293" width="14.44140625" style="49" customWidth="1"/>
    <col min="12294" max="12544" width="11.44140625" style="49"/>
    <col min="12545" max="12545" width="3.5546875" style="49" customWidth="1"/>
    <col min="12546" max="12546" width="7.5546875" style="49" customWidth="1"/>
    <col min="12547" max="12547" width="18.6640625" style="49" customWidth="1"/>
    <col min="12548" max="12548" width="21.88671875" style="49" customWidth="1"/>
    <col min="12549" max="12549" width="14.44140625" style="49" customWidth="1"/>
    <col min="12550" max="12800" width="11.44140625" style="49"/>
    <col min="12801" max="12801" width="3.5546875" style="49" customWidth="1"/>
    <col min="12802" max="12802" width="7.5546875" style="49" customWidth="1"/>
    <col min="12803" max="12803" width="18.6640625" style="49" customWidth="1"/>
    <col min="12804" max="12804" width="21.88671875" style="49" customWidth="1"/>
    <col min="12805" max="12805" width="14.44140625" style="49" customWidth="1"/>
    <col min="12806" max="13056" width="11.44140625" style="49"/>
    <col min="13057" max="13057" width="3.5546875" style="49" customWidth="1"/>
    <col min="13058" max="13058" width="7.5546875" style="49" customWidth="1"/>
    <col min="13059" max="13059" width="18.6640625" style="49" customWidth="1"/>
    <col min="13060" max="13060" width="21.88671875" style="49" customWidth="1"/>
    <col min="13061" max="13061" width="14.44140625" style="49" customWidth="1"/>
    <col min="13062" max="13312" width="11.44140625" style="49"/>
    <col min="13313" max="13313" width="3.5546875" style="49" customWidth="1"/>
    <col min="13314" max="13314" width="7.5546875" style="49" customWidth="1"/>
    <col min="13315" max="13315" width="18.6640625" style="49" customWidth="1"/>
    <col min="13316" max="13316" width="21.88671875" style="49" customWidth="1"/>
    <col min="13317" max="13317" width="14.44140625" style="49" customWidth="1"/>
    <col min="13318" max="13568" width="11.44140625" style="49"/>
    <col min="13569" max="13569" width="3.5546875" style="49" customWidth="1"/>
    <col min="13570" max="13570" width="7.5546875" style="49" customWidth="1"/>
    <col min="13571" max="13571" width="18.6640625" style="49" customWidth="1"/>
    <col min="13572" max="13572" width="21.88671875" style="49" customWidth="1"/>
    <col min="13573" max="13573" width="14.44140625" style="49" customWidth="1"/>
    <col min="13574" max="13824" width="11.44140625" style="49"/>
    <col min="13825" max="13825" width="3.5546875" style="49" customWidth="1"/>
    <col min="13826" max="13826" width="7.5546875" style="49" customWidth="1"/>
    <col min="13827" max="13827" width="18.6640625" style="49" customWidth="1"/>
    <col min="13828" max="13828" width="21.88671875" style="49" customWidth="1"/>
    <col min="13829" max="13829" width="14.44140625" style="49" customWidth="1"/>
    <col min="13830" max="14080" width="11.44140625" style="49"/>
    <col min="14081" max="14081" width="3.5546875" style="49" customWidth="1"/>
    <col min="14082" max="14082" width="7.5546875" style="49" customWidth="1"/>
    <col min="14083" max="14083" width="18.6640625" style="49" customWidth="1"/>
    <col min="14084" max="14084" width="21.88671875" style="49" customWidth="1"/>
    <col min="14085" max="14085" width="14.44140625" style="49" customWidth="1"/>
    <col min="14086" max="14336" width="11.44140625" style="49"/>
    <col min="14337" max="14337" width="3.5546875" style="49" customWidth="1"/>
    <col min="14338" max="14338" width="7.5546875" style="49" customWidth="1"/>
    <col min="14339" max="14339" width="18.6640625" style="49" customWidth="1"/>
    <col min="14340" max="14340" width="21.88671875" style="49" customWidth="1"/>
    <col min="14341" max="14341" width="14.44140625" style="49" customWidth="1"/>
    <col min="14342" max="14592" width="11.44140625" style="49"/>
    <col min="14593" max="14593" width="3.5546875" style="49" customWidth="1"/>
    <col min="14594" max="14594" width="7.5546875" style="49" customWidth="1"/>
    <col min="14595" max="14595" width="18.6640625" style="49" customWidth="1"/>
    <col min="14596" max="14596" width="21.88671875" style="49" customWidth="1"/>
    <col min="14597" max="14597" width="14.44140625" style="49" customWidth="1"/>
    <col min="14598" max="14848" width="11.44140625" style="49"/>
    <col min="14849" max="14849" width="3.5546875" style="49" customWidth="1"/>
    <col min="14850" max="14850" width="7.5546875" style="49" customWidth="1"/>
    <col min="14851" max="14851" width="18.6640625" style="49" customWidth="1"/>
    <col min="14852" max="14852" width="21.88671875" style="49" customWidth="1"/>
    <col min="14853" max="14853" width="14.44140625" style="49" customWidth="1"/>
    <col min="14854" max="15104" width="11.44140625" style="49"/>
    <col min="15105" max="15105" width="3.5546875" style="49" customWidth="1"/>
    <col min="15106" max="15106" width="7.5546875" style="49" customWidth="1"/>
    <col min="15107" max="15107" width="18.6640625" style="49" customWidth="1"/>
    <col min="15108" max="15108" width="21.88671875" style="49" customWidth="1"/>
    <col min="15109" max="15109" width="14.44140625" style="49" customWidth="1"/>
    <col min="15110" max="15360" width="11.44140625" style="49"/>
    <col min="15361" max="15361" width="3.5546875" style="49" customWidth="1"/>
    <col min="15362" max="15362" width="7.5546875" style="49" customWidth="1"/>
    <col min="15363" max="15363" width="18.6640625" style="49" customWidth="1"/>
    <col min="15364" max="15364" width="21.88671875" style="49" customWidth="1"/>
    <col min="15365" max="15365" width="14.44140625" style="49" customWidth="1"/>
    <col min="15366" max="15616" width="11.44140625" style="49"/>
    <col min="15617" max="15617" width="3.5546875" style="49" customWidth="1"/>
    <col min="15618" max="15618" width="7.5546875" style="49" customWidth="1"/>
    <col min="15619" max="15619" width="18.6640625" style="49" customWidth="1"/>
    <col min="15620" max="15620" width="21.88671875" style="49" customWidth="1"/>
    <col min="15621" max="15621" width="14.44140625" style="49" customWidth="1"/>
    <col min="15622" max="15872" width="11.44140625" style="49"/>
    <col min="15873" max="15873" width="3.5546875" style="49" customWidth="1"/>
    <col min="15874" max="15874" width="7.5546875" style="49" customWidth="1"/>
    <col min="15875" max="15875" width="18.6640625" style="49" customWidth="1"/>
    <col min="15876" max="15876" width="21.88671875" style="49" customWidth="1"/>
    <col min="15877" max="15877" width="14.44140625" style="49" customWidth="1"/>
    <col min="15878" max="16128" width="11.44140625" style="49"/>
    <col min="16129" max="16129" width="3.5546875" style="49" customWidth="1"/>
    <col min="16130" max="16130" width="7.5546875" style="49" customWidth="1"/>
    <col min="16131" max="16131" width="18.6640625" style="49" customWidth="1"/>
    <col min="16132" max="16132" width="21.88671875" style="49" customWidth="1"/>
    <col min="16133" max="16133" width="14.44140625" style="49" customWidth="1"/>
    <col min="16134" max="16384" width="11.44140625" style="49"/>
  </cols>
  <sheetData>
    <row r="1" spans="1:5" ht="15.6">
      <c r="A1" s="44" t="s">
        <v>254</v>
      </c>
      <c r="B1" s="44"/>
      <c r="C1" s="45"/>
      <c r="D1" s="46" t="s">
        <v>255</v>
      </c>
    </row>
    <row r="2" spans="1:5" ht="12" customHeight="1">
      <c r="A2" s="44" t="s">
        <v>256</v>
      </c>
      <c r="B2" s="44"/>
      <c r="C2" s="45"/>
    </row>
    <row r="3" spans="1:5" ht="13.5" customHeight="1">
      <c r="A3" s="44" t="s">
        <v>257</v>
      </c>
      <c r="B3" s="44"/>
      <c r="C3" s="45"/>
    </row>
    <row r="4" spans="1:5" ht="16.5" customHeight="1">
      <c r="A4" s="44" t="s">
        <v>258</v>
      </c>
      <c r="B4" s="44"/>
      <c r="C4" s="45"/>
    </row>
    <row r="5" spans="1:5" ht="3" customHeight="1">
      <c r="A5" s="44"/>
      <c r="B5" s="44"/>
      <c r="C5" s="44"/>
      <c r="D5" s="45"/>
    </row>
    <row r="6" spans="1:5" ht="20.25" customHeight="1">
      <c r="A6" s="44"/>
      <c r="B6" s="408" t="s">
        <v>259</v>
      </c>
      <c r="C6" s="408"/>
      <c r="D6" s="408"/>
      <c r="E6" s="408"/>
    </row>
    <row r="7" spans="1:5" ht="18" customHeight="1">
      <c r="A7" s="44"/>
      <c r="B7" s="220" t="s">
        <v>366</v>
      </c>
      <c r="C7" s="147"/>
      <c r="D7" s="147"/>
      <c r="E7" s="147"/>
    </row>
    <row r="8" spans="1:5" ht="10.5" customHeight="1">
      <c r="A8" s="44"/>
      <c r="B8" s="44"/>
      <c r="C8" s="44"/>
      <c r="D8" s="45"/>
    </row>
    <row r="9" spans="1:5" ht="16.2">
      <c r="A9" s="44"/>
      <c r="B9" s="148" t="s">
        <v>261</v>
      </c>
      <c r="C9" s="148" t="s">
        <v>262</v>
      </c>
      <c r="D9" s="148" t="s">
        <v>263</v>
      </c>
      <c r="E9" s="148" t="s">
        <v>367</v>
      </c>
    </row>
    <row r="10" spans="1:5" ht="12" customHeight="1">
      <c r="A10" s="44"/>
      <c r="B10" s="53">
        <v>1</v>
      </c>
      <c r="C10" s="84" t="s">
        <v>18</v>
      </c>
      <c r="D10" s="85" t="s">
        <v>19</v>
      </c>
      <c r="E10" s="221">
        <v>12</v>
      </c>
    </row>
    <row r="11" spans="1:5" ht="12" customHeight="1">
      <c r="A11" s="44"/>
      <c r="B11" s="53">
        <v>2</v>
      </c>
      <c r="C11" s="87" t="s">
        <v>20</v>
      </c>
      <c r="D11" s="85" t="s">
        <v>21</v>
      </c>
      <c r="E11" s="86">
        <v>14.5</v>
      </c>
    </row>
    <row r="12" spans="1:5" ht="12" customHeight="1">
      <c r="A12" s="44"/>
      <c r="B12" s="53">
        <v>3</v>
      </c>
      <c r="C12" s="84" t="s">
        <v>22</v>
      </c>
      <c r="D12" s="85" t="s">
        <v>23</v>
      </c>
      <c r="E12" s="86">
        <v>13.5</v>
      </c>
    </row>
    <row r="13" spans="1:5" ht="12" customHeight="1">
      <c r="A13" s="44"/>
      <c r="B13" s="53">
        <v>4</v>
      </c>
      <c r="C13" s="87" t="s">
        <v>24</v>
      </c>
      <c r="D13" s="85" t="s">
        <v>25</v>
      </c>
      <c r="E13" s="86">
        <v>18</v>
      </c>
    </row>
    <row r="14" spans="1:5" ht="12" customHeight="1">
      <c r="A14" s="44"/>
      <c r="B14" s="53">
        <v>5</v>
      </c>
      <c r="C14" s="87" t="s">
        <v>26</v>
      </c>
      <c r="D14" s="85" t="s">
        <v>27</v>
      </c>
      <c r="E14" s="86">
        <v>14</v>
      </c>
    </row>
    <row r="15" spans="1:5" ht="12" customHeight="1">
      <c r="A15" s="44"/>
      <c r="B15" s="53">
        <v>6</v>
      </c>
      <c r="C15" s="84" t="s">
        <v>28</v>
      </c>
      <c r="D15" s="85" t="s">
        <v>29</v>
      </c>
      <c r="E15" s="86">
        <v>17.5</v>
      </c>
    </row>
    <row r="16" spans="1:5" ht="12" customHeight="1">
      <c r="A16" s="44"/>
      <c r="B16" s="53">
        <v>7</v>
      </c>
      <c r="C16" s="84" t="s">
        <v>30</v>
      </c>
      <c r="D16" s="85" t="s">
        <v>31</v>
      </c>
      <c r="E16" s="86">
        <v>16.5</v>
      </c>
    </row>
    <row r="17" spans="1:5" ht="12" customHeight="1">
      <c r="A17" s="44"/>
      <c r="B17" s="53">
        <v>8</v>
      </c>
      <c r="C17" s="87" t="s">
        <v>32</v>
      </c>
      <c r="D17" s="85" t="s">
        <v>33</v>
      </c>
      <c r="E17" s="86">
        <v>17</v>
      </c>
    </row>
    <row r="18" spans="1:5" ht="12" customHeight="1">
      <c r="A18" s="44"/>
      <c r="B18" s="53">
        <v>9</v>
      </c>
      <c r="C18" s="87" t="s">
        <v>34</v>
      </c>
      <c r="D18" s="85" t="s">
        <v>35</v>
      </c>
      <c r="E18" s="86">
        <v>18</v>
      </c>
    </row>
    <row r="19" spans="1:5" ht="12" customHeight="1">
      <c r="A19" s="44"/>
      <c r="B19" s="53">
        <v>10</v>
      </c>
      <c r="C19" s="87" t="s">
        <v>36</v>
      </c>
      <c r="D19" s="85" t="s">
        <v>37</v>
      </c>
      <c r="E19" s="86">
        <v>16</v>
      </c>
    </row>
    <row r="20" spans="1:5" ht="12" customHeight="1">
      <c r="A20" s="44"/>
      <c r="B20" s="53">
        <v>11</v>
      </c>
      <c r="C20" s="87" t="s">
        <v>38</v>
      </c>
      <c r="D20" s="85" t="s">
        <v>39</v>
      </c>
      <c r="E20" s="86">
        <v>19</v>
      </c>
    </row>
    <row r="21" spans="1:5" ht="12" customHeight="1">
      <c r="A21" s="44"/>
      <c r="B21" s="53">
        <v>12</v>
      </c>
      <c r="C21" s="87" t="s">
        <v>40</v>
      </c>
      <c r="D21" s="85" t="s">
        <v>41</v>
      </c>
      <c r="E21" s="86">
        <v>18</v>
      </c>
    </row>
    <row r="22" spans="1:5" ht="12" customHeight="1">
      <c r="A22" s="44"/>
      <c r="B22" s="53">
        <v>13</v>
      </c>
      <c r="C22" s="87" t="s">
        <v>42</v>
      </c>
      <c r="D22" s="85" t="s">
        <v>43</v>
      </c>
      <c r="E22" s="86">
        <v>20</v>
      </c>
    </row>
    <row r="23" spans="1:5" ht="12" customHeight="1">
      <c r="A23" s="44"/>
      <c r="B23" s="53">
        <v>14</v>
      </c>
      <c r="C23" s="87" t="s">
        <v>44</v>
      </c>
      <c r="D23" s="85" t="s">
        <v>45</v>
      </c>
      <c r="E23" s="86">
        <v>13.5</v>
      </c>
    </row>
    <row r="24" spans="1:5" ht="12" customHeight="1">
      <c r="A24" s="44"/>
      <c r="B24" s="53">
        <v>15</v>
      </c>
      <c r="C24" s="87" t="s">
        <v>46</v>
      </c>
      <c r="D24" s="85" t="s">
        <v>47</v>
      </c>
      <c r="E24" s="86">
        <v>17</v>
      </c>
    </row>
    <row r="25" spans="1:5" ht="12" customHeight="1">
      <c r="A25" s="44"/>
      <c r="B25" s="53">
        <v>16</v>
      </c>
      <c r="C25" s="87" t="s">
        <v>48</v>
      </c>
      <c r="D25" s="85" t="s">
        <v>49</v>
      </c>
      <c r="E25" s="86">
        <v>14</v>
      </c>
    </row>
    <row r="26" spans="1:5" ht="12" customHeight="1">
      <c r="A26" s="44"/>
      <c r="B26" s="53">
        <v>17</v>
      </c>
      <c r="C26" s="84" t="s">
        <v>50</v>
      </c>
      <c r="D26" s="85" t="s">
        <v>51</v>
      </c>
      <c r="E26" s="86">
        <v>13.5</v>
      </c>
    </row>
    <row r="27" spans="1:5" ht="12" customHeight="1">
      <c r="A27" s="44"/>
      <c r="B27" s="53">
        <v>18</v>
      </c>
      <c r="C27" s="87" t="s">
        <v>52</v>
      </c>
      <c r="D27" s="85" t="s">
        <v>53</v>
      </c>
      <c r="E27" s="86">
        <v>16</v>
      </c>
    </row>
    <row r="28" spans="1:5" ht="12" customHeight="1">
      <c r="A28" s="44"/>
      <c r="B28" s="53">
        <v>19</v>
      </c>
      <c r="C28" s="84" t="s">
        <v>281</v>
      </c>
      <c r="D28" s="85" t="s">
        <v>53</v>
      </c>
      <c r="E28" s="86">
        <v>12</v>
      </c>
    </row>
    <row r="29" spans="1:5" ht="12" customHeight="1">
      <c r="A29" s="44"/>
      <c r="B29" s="53">
        <v>20</v>
      </c>
      <c r="C29" s="87" t="s">
        <v>54</v>
      </c>
      <c r="D29" s="85" t="s">
        <v>55</v>
      </c>
      <c r="E29" s="86">
        <v>15</v>
      </c>
    </row>
    <row r="30" spans="1:5" ht="12" customHeight="1">
      <c r="A30" s="44"/>
      <c r="B30" s="53">
        <v>21</v>
      </c>
      <c r="C30" s="84" t="s">
        <v>56</v>
      </c>
      <c r="D30" s="85" t="s">
        <v>57</v>
      </c>
      <c r="E30" s="86">
        <v>19</v>
      </c>
    </row>
    <row r="31" spans="1:5" ht="12" customHeight="1">
      <c r="A31" s="44"/>
      <c r="B31" s="53">
        <v>22</v>
      </c>
      <c r="C31" s="84" t="s">
        <v>58</v>
      </c>
      <c r="D31" s="85" t="s">
        <v>59</v>
      </c>
      <c r="E31" s="86">
        <v>16</v>
      </c>
    </row>
    <row r="32" spans="1:5" ht="12" customHeight="1">
      <c r="A32" s="44"/>
      <c r="B32" s="53">
        <v>23</v>
      </c>
      <c r="C32" s="87" t="s">
        <v>60</v>
      </c>
      <c r="D32" s="85" t="s">
        <v>61</v>
      </c>
      <c r="E32" s="86">
        <v>13.5</v>
      </c>
    </row>
    <row r="33" spans="1:5" ht="12" customHeight="1">
      <c r="A33" s="44"/>
      <c r="B33" s="53">
        <v>24</v>
      </c>
      <c r="C33" s="84" t="s">
        <v>62</v>
      </c>
      <c r="D33" s="85" t="s">
        <v>63</v>
      </c>
      <c r="E33" s="86">
        <v>13.5</v>
      </c>
    </row>
    <row r="34" spans="1:5" ht="12" customHeight="1">
      <c r="A34" s="44"/>
      <c r="B34" s="53">
        <v>25</v>
      </c>
      <c r="C34" s="87" t="s">
        <v>64</v>
      </c>
      <c r="D34" s="85" t="s">
        <v>65</v>
      </c>
      <c r="E34" s="86">
        <v>15</v>
      </c>
    </row>
    <row r="35" spans="1:5" ht="12" customHeight="1">
      <c r="A35" s="44"/>
      <c r="B35" s="53">
        <v>26</v>
      </c>
      <c r="C35" s="87" t="s">
        <v>66</v>
      </c>
      <c r="D35" s="85" t="s">
        <v>67</v>
      </c>
      <c r="E35" s="86">
        <v>18</v>
      </c>
    </row>
    <row r="36" spans="1:5" ht="12" customHeight="1">
      <c r="A36" s="44"/>
      <c r="B36" s="53">
        <v>27</v>
      </c>
      <c r="C36" s="87" t="s">
        <v>68</v>
      </c>
      <c r="D36" s="85" t="s">
        <v>69</v>
      </c>
      <c r="E36" s="86">
        <v>13.5</v>
      </c>
    </row>
    <row r="37" spans="1:5" ht="12" customHeight="1">
      <c r="A37" s="44"/>
      <c r="B37" s="53">
        <v>28</v>
      </c>
      <c r="C37" s="87" t="s">
        <v>70</v>
      </c>
      <c r="D37" s="85" t="s">
        <v>51</v>
      </c>
      <c r="E37" s="86">
        <v>16.5</v>
      </c>
    </row>
    <row r="38" spans="1:5" ht="12" customHeight="1">
      <c r="A38" s="44"/>
      <c r="B38" s="53">
        <v>29</v>
      </c>
      <c r="C38" s="87" t="s">
        <v>71</v>
      </c>
      <c r="D38" s="85" t="s">
        <v>72</v>
      </c>
      <c r="E38" s="86">
        <v>17</v>
      </c>
    </row>
    <row r="39" spans="1:5" ht="12" customHeight="1">
      <c r="A39" s="44"/>
      <c r="B39" s="53">
        <v>30</v>
      </c>
      <c r="C39" s="87" t="s">
        <v>73</v>
      </c>
      <c r="D39" s="85" t="s">
        <v>74</v>
      </c>
      <c r="E39" s="86">
        <v>15</v>
      </c>
    </row>
    <row r="40" spans="1:5" ht="12" customHeight="1">
      <c r="A40" s="44"/>
      <c r="B40" s="53">
        <v>31</v>
      </c>
      <c r="C40" s="87" t="s">
        <v>75</v>
      </c>
      <c r="D40" s="85" t="s">
        <v>51</v>
      </c>
      <c r="E40" s="86">
        <v>14</v>
      </c>
    </row>
    <row r="41" spans="1:5" ht="12" customHeight="1">
      <c r="A41" s="44"/>
      <c r="B41" s="53">
        <v>32</v>
      </c>
      <c r="C41" s="84" t="s">
        <v>76</v>
      </c>
      <c r="D41" s="85" t="s">
        <v>77</v>
      </c>
      <c r="E41" s="86">
        <v>10</v>
      </c>
    </row>
    <row r="42" spans="1:5" ht="12" customHeight="1">
      <c r="A42" s="44"/>
      <c r="B42" s="53">
        <v>33</v>
      </c>
      <c r="C42" s="84" t="s">
        <v>78</v>
      </c>
      <c r="D42" s="85" t="s">
        <v>79</v>
      </c>
      <c r="E42" s="86">
        <v>15.5</v>
      </c>
    </row>
    <row r="43" spans="1:5" ht="12" customHeight="1">
      <c r="A43" s="44"/>
      <c r="B43" s="53">
        <v>34</v>
      </c>
      <c r="C43" s="87" t="s">
        <v>80</v>
      </c>
      <c r="D43" s="85" t="s">
        <v>81</v>
      </c>
      <c r="E43" s="86">
        <v>17</v>
      </c>
    </row>
    <row r="44" spans="1:5" ht="12" customHeight="1">
      <c r="A44" s="44"/>
      <c r="B44" s="53">
        <v>35</v>
      </c>
      <c r="C44" s="87" t="s">
        <v>82</v>
      </c>
      <c r="D44" s="85" t="s">
        <v>83</v>
      </c>
      <c r="E44" s="86">
        <v>17</v>
      </c>
    </row>
    <row r="45" spans="1:5" ht="12" customHeight="1">
      <c r="A45" s="44"/>
      <c r="B45" s="53">
        <v>36</v>
      </c>
      <c r="C45" s="87" t="s">
        <v>84</v>
      </c>
      <c r="D45" s="85" t="s">
        <v>85</v>
      </c>
      <c r="E45" s="86">
        <v>18</v>
      </c>
    </row>
    <row r="46" spans="1:5" ht="12" customHeight="1">
      <c r="A46" s="44"/>
      <c r="B46" s="53">
        <v>37</v>
      </c>
      <c r="C46" s="87" t="s">
        <v>86</v>
      </c>
      <c r="D46" s="85" t="s">
        <v>87</v>
      </c>
      <c r="E46" s="86">
        <v>16.5</v>
      </c>
    </row>
    <row r="47" spans="1:5" ht="12" customHeight="1">
      <c r="A47" s="44"/>
      <c r="B47" s="53">
        <v>38</v>
      </c>
      <c r="C47" s="87" t="s">
        <v>88</v>
      </c>
      <c r="D47" s="85" t="s">
        <v>89</v>
      </c>
      <c r="E47" s="86">
        <v>14.5</v>
      </c>
    </row>
    <row r="48" spans="1:5" ht="12" customHeight="1">
      <c r="A48" s="44"/>
      <c r="B48" s="53">
        <v>39</v>
      </c>
      <c r="C48" s="84" t="s">
        <v>90</v>
      </c>
      <c r="D48" s="85" t="s">
        <v>51</v>
      </c>
      <c r="E48" s="86">
        <v>20</v>
      </c>
    </row>
    <row r="49" spans="1:5" ht="12" customHeight="1">
      <c r="A49" s="44"/>
      <c r="B49" s="53">
        <v>40</v>
      </c>
      <c r="C49" s="87" t="s">
        <v>91</v>
      </c>
      <c r="D49" s="85" t="s">
        <v>92</v>
      </c>
      <c r="E49" s="86">
        <v>17</v>
      </c>
    </row>
    <row r="50" spans="1:5" ht="12" customHeight="1">
      <c r="A50" s="44"/>
      <c r="B50" s="53">
        <v>41</v>
      </c>
      <c r="C50" s="87" t="s">
        <v>93</v>
      </c>
      <c r="D50" s="85" t="s">
        <v>53</v>
      </c>
      <c r="E50" s="86">
        <v>12</v>
      </c>
    </row>
    <row r="51" spans="1:5" ht="12" customHeight="1">
      <c r="A51" s="44"/>
      <c r="B51" s="53">
        <v>42</v>
      </c>
      <c r="C51" s="87" t="s">
        <v>94</v>
      </c>
      <c r="D51" s="85" t="s">
        <v>95</v>
      </c>
      <c r="E51" s="86">
        <v>18.5</v>
      </c>
    </row>
    <row r="52" spans="1:5" ht="12" customHeight="1">
      <c r="A52" s="44"/>
      <c r="B52" s="53">
        <v>43</v>
      </c>
      <c r="C52" s="87" t="s">
        <v>96</v>
      </c>
      <c r="D52" s="85" t="s">
        <v>97</v>
      </c>
      <c r="E52" s="86">
        <v>12</v>
      </c>
    </row>
    <row r="53" spans="1:5" ht="12" customHeight="1">
      <c r="A53" s="44"/>
      <c r="B53" s="53">
        <v>44</v>
      </c>
      <c r="C53" s="87" t="s">
        <v>98</v>
      </c>
      <c r="D53" s="85" t="s">
        <v>99</v>
      </c>
      <c r="E53" s="86">
        <v>20</v>
      </c>
    </row>
    <row r="54" spans="1:5" ht="12" customHeight="1">
      <c r="A54" s="44"/>
      <c r="B54" s="53">
        <v>45</v>
      </c>
      <c r="C54" s="87" t="s">
        <v>100</v>
      </c>
      <c r="D54" s="85" t="s">
        <v>101</v>
      </c>
      <c r="E54" s="86">
        <v>18.5</v>
      </c>
    </row>
    <row r="55" spans="1:5" ht="12" customHeight="1">
      <c r="A55" s="44"/>
      <c r="B55" s="53">
        <v>46</v>
      </c>
      <c r="C55" s="84" t="s">
        <v>102</v>
      </c>
      <c r="D55" s="85" t="s">
        <v>103</v>
      </c>
      <c r="E55" s="86">
        <v>13.5</v>
      </c>
    </row>
    <row r="56" spans="1:5" ht="12" customHeight="1">
      <c r="A56" s="44"/>
      <c r="B56" s="53">
        <v>47</v>
      </c>
      <c r="C56" s="84" t="s">
        <v>104</v>
      </c>
      <c r="D56" s="85" t="s">
        <v>105</v>
      </c>
      <c r="E56" s="86">
        <v>19</v>
      </c>
    </row>
    <row r="57" spans="1:5" ht="12" customHeight="1">
      <c r="A57" s="44"/>
      <c r="B57" s="53">
        <v>48</v>
      </c>
      <c r="C57" s="87" t="s">
        <v>106</v>
      </c>
      <c r="D57" s="85" t="s">
        <v>107</v>
      </c>
      <c r="E57" s="86">
        <v>16</v>
      </c>
    </row>
    <row r="58" spans="1:5" ht="12" customHeight="1">
      <c r="A58" s="44"/>
      <c r="B58" s="53">
        <v>49</v>
      </c>
      <c r="C58" s="87" t="s">
        <v>108</v>
      </c>
      <c r="D58" s="85" t="s">
        <v>109</v>
      </c>
      <c r="E58" s="86">
        <v>19</v>
      </c>
    </row>
    <row r="59" spans="1:5" ht="12" customHeight="1">
      <c r="A59" s="44"/>
      <c r="B59" s="53">
        <v>50</v>
      </c>
      <c r="C59" s="87" t="s">
        <v>110</v>
      </c>
      <c r="D59" s="85" t="s">
        <v>51</v>
      </c>
      <c r="E59" s="86">
        <v>18</v>
      </c>
    </row>
    <row r="60" spans="1:5" ht="12" customHeight="1">
      <c r="A60" s="44"/>
      <c r="B60" s="53">
        <v>51</v>
      </c>
      <c r="C60" s="84" t="s">
        <v>111</v>
      </c>
      <c r="D60" s="85" t="s">
        <v>112</v>
      </c>
      <c r="E60" s="86">
        <v>13</v>
      </c>
    </row>
    <row r="61" spans="1:5" ht="12" customHeight="1">
      <c r="A61" s="44"/>
      <c r="B61" s="53">
        <v>52</v>
      </c>
      <c r="C61" s="87" t="s">
        <v>113</v>
      </c>
      <c r="D61" s="85" t="s">
        <v>114</v>
      </c>
      <c r="E61" s="86">
        <v>16</v>
      </c>
    </row>
    <row r="62" spans="1:5" ht="12" customHeight="1">
      <c r="A62" s="44"/>
      <c r="B62" s="53">
        <v>53</v>
      </c>
      <c r="C62" s="87" t="s">
        <v>115</v>
      </c>
      <c r="D62" s="85" t="s">
        <v>116</v>
      </c>
      <c r="E62" s="86">
        <v>16.5</v>
      </c>
    </row>
    <row r="63" spans="1:5" ht="12" customHeight="1">
      <c r="A63" s="44"/>
      <c r="B63" s="53">
        <v>54</v>
      </c>
      <c r="C63" s="87" t="s">
        <v>117</v>
      </c>
      <c r="D63" s="85" t="s">
        <v>118</v>
      </c>
      <c r="E63" s="86">
        <v>13.5</v>
      </c>
    </row>
    <row r="64" spans="1:5" ht="12" customHeight="1">
      <c r="A64" s="44"/>
      <c r="B64" s="53">
        <v>55</v>
      </c>
      <c r="C64" s="87" t="s">
        <v>119</v>
      </c>
      <c r="D64" s="85" t="s">
        <v>120</v>
      </c>
      <c r="E64" s="86">
        <v>16</v>
      </c>
    </row>
    <row r="65" spans="1:5" ht="12" customHeight="1">
      <c r="A65" s="44"/>
      <c r="B65" s="53">
        <v>56</v>
      </c>
      <c r="C65" s="84" t="s">
        <v>121</v>
      </c>
      <c r="D65" s="85" t="s">
        <v>122</v>
      </c>
      <c r="E65" s="86">
        <v>16</v>
      </c>
    </row>
    <row r="66" spans="1:5" ht="12" customHeight="1">
      <c r="A66" s="44"/>
      <c r="B66" s="53">
        <v>57</v>
      </c>
      <c r="C66" s="87" t="s">
        <v>123</v>
      </c>
      <c r="D66" s="85" t="s">
        <v>124</v>
      </c>
      <c r="E66" s="86">
        <v>15</v>
      </c>
    </row>
    <row r="67" spans="1:5" ht="12" customHeight="1">
      <c r="A67" s="44"/>
      <c r="B67" s="53">
        <v>58</v>
      </c>
      <c r="C67" s="87" t="s">
        <v>125</v>
      </c>
      <c r="D67" s="85" t="s">
        <v>126</v>
      </c>
      <c r="E67" s="86">
        <v>16.5</v>
      </c>
    </row>
    <row r="68" spans="1:5" ht="12" customHeight="1">
      <c r="A68" s="44"/>
      <c r="B68" s="53">
        <v>59</v>
      </c>
      <c r="C68" s="87" t="s">
        <v>127</v>
      </c>
      <c r="D68" s="85" t="s">
        <v>128</v>
      </c>
      <c r="E68" s="86">
        <v>15</v>
      </c>
    </row>
    <row r="69" spans="1:5" ht="6" customHeight="1">
      <c r="A69" s="44"/>
      <c r="B69" s="222"/>
      <c r="C69" s="223"/>
      <c r="D69" s="224"/>
      <c r="E69" s="225"/>
    </row>
    <row r="70" spans="1:5" ht="18" customHeight="1">
      <c r="A70" s="44"/>
      <c r="B70" s="220" t="s">
        <v>366</v>
      </c>
      <c r="C70" s="147"/>
      <c r="D70" s="147"/>
      <c r="E70" s="147"/>
    </row>
    <row r="71" spans="1:5" ht="18" customHeight="1">
      <c r="A71" s="44"/>
      <c r="B71" s="409" t="s">
        <v>261</v>
      </c>
      <c r="C71" s="409" t="s">
        <v>262</v>
      </c>
      <c r="D71" s="409" t="s">
        <v>263</v>
      </c>
      <c r="E71" s="409" t="s">
        <v>367</v>
      </c>
    </row>
    <row r="72" spans="1:5" ht="5.25" hidden="1" customHeight="1">
      <c r="A72" s="44"/>
      <c r="B72" s="409"/>
      <c r="C72" s="409"/>
      <c r="D72" s="409"/>
      <c r="E72" s="409"/>
    </row>
    <row r="73" spans="1:5" ht="12" customHeight="1">
      <c r="A73" s="44"/>
      <c r="B73" s="53">
        <v>60</v>
      </c>
      <c r="C73" s="87" t="s">
        <v>129</v>
      </c>
      <c r="D73" s="85" t="s">
        <v>130</v>
      </c>
      <c r="E73" s="226">
        <v>18.5</v>
      </c>
    </row>
    <row r="74" spans="1:5" ht="12" customHeight="1">
      <c r="A74" s="44"/>
      <c r="B74" s="53">
        <v>61</v>
      </c>
      <c r="C74" s="88" t="s">
        <v>131</v>
      </c>
      <c r="D74" s="60" t="s">
        <v>132</v>
      </c>
      <c r="E74" s="86">
        <v>16.5</v>
      </c>
    </row>
    <row r="75" spans="1:5" ht="12" customHeight="1">
      <c r="A75" s="44"/>
      <c r="B75" s="61">
        <v>62</v>
      </c>
      <c r="C75" s="89" t="s">
        <v>133</v>
      </c>
      <c r="D75" s="90" t="s">
        <v>134</v>
      </c>
      <c r="E75" s="86">
        <v>14.5</v>
      </c>
    </row>
    <row r="76" spans="1:5" ht="12" customHeight="1">
      <c r="A76" s="44"/>
      <c r="B76" s="53">
        <v>63</v>
      </c>
      <c r="C76" s="89" t="s">
        <v>135</v>
      </c>
      <c r="D76" s="90" t="s">
        <v>136</v>
      </c>
      <c r="E76" s="86">
        <v>16.5</v>
      </c>
    </row>
    <row r="77" spans="1:5" ht="12" customHeight="1">
      <c r="A77" s="44"/>
      <c r="B77" s="61">
        <v>64</v>
      </c>
      <c r="C77" s="89" t="s">
        <v>137</v>
      </c>
      <c r="D77" s="90" t="s">
        <v>138</v>
      </c>
      <c r="E77" s="86">
        <v>18</v>
      </c>
    </row>
    <row r="78" spans="1:5" ht="12" customHeight="1">
      <c r="A78" s="44"/>
      <c r="B78" s="53">
        <v>65</v>
      </c>
      <c r="C78" s="89" t="s">
        <v>139</v>
      </c>
      <c r="D78" s="90" t="s">
        <v>140</v>
      </c>
      <c r="E78" s="86">
        <v>15.5</v>
      </c>
    </row>
    <row r="79" spans="1:5" ht="12" customHeight="1">
      <c r="A79" s="44"/>
      <c r="B79" s="61">
        <v>66</v>
      </c>
      <c r="C79" s="89" t="s">
        <v>141</v>
      </c>
      <c r="D79" s="90" t="s">
        <v>51</v>
      </c>
      <c r="E79" s="86">
        <v>13</v>
      </c>
    </row>
    <row r="80" spans="1:5" ht="12" customHeight="1">
      <c r="A80" s="44"/>
      <c r="B80" s="53">
        <v>67</v>
      </c>
      <c r="C80" s="89" t="s">
        <v>142</v>
      </c>
      <c r="D80" s="90" t="s">
        <v>143</v>
      </c>
      <c r="E80" s="86">
        <v>17.5</v>
      </c>
    </row>
    <row r="81" spans="1:5" ht="12" customHeight="1">
      <c r="A81" s="44"/>
      <c r="B81" s="61">
        <v>68</v>
      </c>
      <c r="C81" s="89" t="s">
        <v>144</v>
      </c>
      <c r="D81" s="90" t="s">
        <v>145</v>
      </c>
      <c r="E81" s="86">
        <v>16</v>
      </c>
    </row>
    <row r="82" spans="1:5" ht="12" customHeight="1">
      <c r="A82" s="44"/>
      <c r="B82" s="53">
        <v>69</v>
      </c>
      <c r="C82" s="91" t="s">
        <v>146</v>
      </c>
      <c r="D82" s="90" t="s">
        <v>147</v>
      </c>
      <c r="E82" s="86">
        <v>15.5</v>
      </c>
    </row>
    <row r="83" spans="1:5" ht="12" customHeight="1">
      <c r="A83" s="44"/>
      <c r="B83" s="61">
        <v>70</v>
      </c>
      <c r="C83" s="91" t="s">
        <v>148</v>
      </c>
      <c r="D83" s="90" t="s">
        <v>149</v>
      </c>
      <c r="E83" s="86">
        <v>18</v>
      </c>
    </row>
    <row r="84" spans="1:5" ht="12" customHeight="1">
      <c r="A84" s="44"/>
      <c r="B84" s="53">
        <v>71</v>
      </c>
      <c r="C84" s="91" t="s">
        <v>150</v>
      </c>
      <c r="D84" s="90" t="s">
        <v>151</v>
      </c>
      <c r="E84" s="86">
        <v>16</v>
      </c>
    </row>
    <row r="85" spans="1:5" ht="12" customHeight="1">
      <c r="A85" s="44"/>
      <c r="B85" s="61">
        <v>72</v>
      </c>
      <c r="C85" s="91" t="s">
        <v>152</v>
      </c>
      <c r="D85" s="90" t="s">
        <v>153</v>
      </c>
      <c r="E85" s="86">
        <v>18</v>
      </c>
    </row>
    <row r="86" spans="1:5" ht="12" customHeight="1">
      <c r="A86" s="44"/>
      <c r="B86" s="53">
        <v>73</v>
      </c>
      <c r="C86" s="91" t="s">
        <v>154</v>
      </c>
      <c r="D86" s="90" t="s">
        <v>155</v>
      </c>
      <c r="E86" s="86">
        <v>17.5</v>
      </c>
    </row>
    <row r="87" spans="1:5" ht="12" customHeight="1">
      <c r="A87" s="44"/>
      <c r="B87" s="61">
        <v>74</v>
      </c>
      <c r="C87" s="91" t="s">
        <v>156</v>
      </c>
      <c r="D87" s="90" t="s">
        <v>157</v>
      </c>
      <c r="E87" s="86">
        <v>14</v>
      </c>
    </row>
    <row r="88" spans="1:5" ht="12" customHeight="1">
      <c r="A88" s="44"/>
      <c r="B88" s="53">
        <v>75</v>
      </c>
      <c r="C88" s="91" t="s">
        <v>158</v>
      </c>
      <c r="D88" s="90" t="s">
        <v>159</v>
      </c>
      <c r="E88" s="86">
        <v>12</v>
      </c>
    </row>
    <row r="89" spans="1:5" ht="12" customHeight="1">
      <c r="A89" s="44"/>
      <c r="B89" s="61">
        <v>76</v>
      </c>
      <c r="C89" s="91" t="s">
        <v>160</v>
      </c>
      <c r="D89" s="90" t="s">
        <v>159</v>
      </c>
      <c r="E89" s="86">
        <v>13.5</v>
      </c>
    </row>
    <row r="90" spans="1:5" ht="12" customHeight="1">
      <c r="A90" s="44"/>
      <c r="B90" s="53">
        <v>77</v>
      </c>
      <c r="C90" s="91" t="s">
        <v>161</v>
      </c>
      <c r="D90" s="90" t="s">
        <v>162</v>
      </c>
      <c r="E90" s="86">
        <v>13.5</v>
      </c>
    </row>
    <row r="91" spans="1:5" ht="12" customHeight="1">
      <c r="A91" s="44"/>
      <c r="B91" s="61">
        <v>78</v>
      </c>
      <c r="C91" s="91" t="s">
        <v>163</v>
      </c>
      <c r="D91" s="90" t="s">
        <v>164</v>
      </c>
      <c r="E91" s="86">
        <v>19</v>
      </c>
    </row>
    <row r="92" spans="1:5" ht="12" customHeight="1">
      <c r="A92" s="44"/>
      <c r="B92" s="53">
        <v>79</v>
      </c>
      <c r="C92" s="91" t="s">
        <v>165</v>
      </c>
      <c r="D92" s="90" t="s">
        <v>166</v>
      </c>
      <c r="E92" s="86">
        <v>17</v>
      </c>
    </row>
    <row r="93" spans="1:5" ht="12" customHeight="1">
      <c r="A93" s="44"/>
      <c r="B93" s="61">
        <v>80</v>
      </c>
      <c r="C93" s="91" t="s">
        <v>167</v>
      </c>
      <c r="D93" s="90" t="s">
        <v>168</v>
      </c>
      <c r="E93" s="86">
        <v>16.5</v>
      </c>
    </row>
    <row r="94" spans="1:5" ht="12" customHeight="1">
      <c r="A94" s="44"/>
      <c r="B94" s="53">
        <v>81</v>
      </c>
      <c r="C94" s="91" t="s">
        <v>169</v>
      </c>
      <c r="D94" s="90" t="s">
        <v>170</v>
      </c>
      <c r="E94" s="86">
        <v>16</v>
      </c>
    </row>
    <row r="95" spans="1:5" ht="12" customHeight="1">
      <c r="A95" s="44"/>
      <c r="B95" s="61">
        <v>82</v>
      </c>
      <c r="C95" s="91" t="s">
        <v>171</v>
      </c>
      <c r="D95" s="90" t="s">
        <v>172</v>
      </c>
      <c r="E95" s="86">
        <v>12.5</v>
      </c>
    </row>
    <row r="96" spans="1:5" ht="12" customHeight="1">
      <c r="A96" s="44"/>
      <c r="B96" s="53">
        <v>83</v>
      </c>
      <c r="C96" s="91" t="s">
        <v>173</v>
      </c>
      <c r="D96" s="90" t="s">
        <v>174</v>
      </c>
      <c r="E96" s="86">
        <v>18</v>
      </c>
    </row>
    <row r="97" spans="1:5" ht="12" customHeight="1">
      <c r="A97" s="44"/>
      <c r="B97" s="61">
        <v>84</v>
      </c>
      <c r="C97" s="91" t="s">
        <v>175</v>
      </c>
      <c r="D97" s="90" t="s">
        <v>176</v>
      </c>
      <c r="E97" s="86">
        <v>17</v>
      </c>
    </row>
    <row r="98" spans="1:5" ht="12" customHeight="1">
      <c r="A98" s="44"/>
      <c r="B98" s="53">
        <v>85</v>
      </c>
      <c r="C98" s="91" t="s">
        <v>177</v>
      </c>
      <c r="D98" s="90" t="s">
        <v>12</v>
      </c>
      <c r="E98" s="86">
        <v>12.5</v>
      </c>
    </row>
    <row r="99" spans="1:5" ht="12" customHeight="1">
      <c r="A99" s="44"/>
      <c r="B99" s="61">
        <v>86</v>
      </c>
      <c r="C99" s="91" t="s">
        <v>178</v>
      </c>
      <c r="D99" s="90" t="s">
        <v>179</v>
      </c>
      <c r="E99" s="86">
        <v>17</v>
      </c>
    </row>
    <row r="100" spans="1:5" ht="12" customHeight="1">
      <c r="A100" s="44"/>
      <c r="B100" s="53">
        <v>87</v>
      </c>
      <c r="C100" s="91" t="s">
        <v>180</v>
      </c>
      <c r="D100" s="90" t="s">
        <v>181</v>
      </c>
      <c r="E100" s="86">
        <v>10</v>
      </c>
    </row>
    <row r="101" spans="1:5" ht="12" customHeight="1">
      <c r="A101" s="44"/>
      <c r="B101" s="61">
        <v>88</v>
      </c>
      <c r="C101" s="91" t="s">
        <v>182</v>
      </c>
      <c r="D101" s="90" t="s">
        <v>183</v>
      </c>
      <c r="E101" s="86">
        <v>15.5</v>
      </c>
    </row>
    <row r="102" spans="1:5" ht="12" customHeight="1">
      <c r="A102" s="44"/>
      <c r="B102" s="53">
        <v>89</v>
      </c>
      <c r="C102" s="91" t="s">
        <v>184</v>
      </c>
      <c r="D102" s="90" t="s">
        <v>13</v>
      </c>
      <c r="E102" s="86">
        <v>16.5</v>
      </c>
    </row>
    <row r="103" spans="1:5" ht="12" customHeight="1">
      <c r="A103" s="44"/>
      <c r="B103" s="61">
        <v>90</v>
      </c>
      <c r="C103" s="91" t="s">
        <v>185</v>
      </c>
      <c r="D103" s="90" t="s">
        <v>186</v>
      </c>
      <c r="E103" s="86">
        <v>17</v>
      </c>
    </row>
    <row r="104" spans="1:5" ht="12" customHeight="1">
      <c r="A104" s="44"/>
      <c r="B104" s="53">
        <v>91</v>
      </c>
      <c r="C104" s="91" t="s">
        <v>187</v>
      </c>
      <c r="D104" s="90" t="s">
        <v>188</v>
      </c>
      <c r="E104" s="86">
        <v>16</v>
      </c>
    </row>
    <row r="105" spans="1:5" ht="12" customHeight="1">
      <c r="A105" s="44"/>
      <c r="B105" s="61">
        <v>92</v>
      </c>
      <c r="C105" s="91" t="s">
        <v>189</v>
      </c>
      <c r="D105" s="90" t="s">
        <v>190</v>
      </c>
      <c r="E105" s="86">
        <v>18</v>
      </c>
    </row>
    <row r="106" spans="1:5" ht="12" customHeight="1">
      <c r="A106" s="44"/>
      <c r="B106" s="53">
        <v>93</v>
      </c>
      <c r="C106" s="91" t="s">
        <v>191</v>
      </c>
      <c r="D106" s="90" t="s">
        <v>192</v>
      </c>
      <c r="E106" s="86">
        <v>12</v>
      </c>
    </row>
    <row r="107" spans="1:5" ht="12" customHeight="1">
      <c r="A107" s="44"/>
      <c r="B107" s="61">
        <v>94</v>
      </c>
      <c r="C107" s="91" t="s">
        <v>193</v>
      </c>
      <c r="D107" s="90" t="s">
        <v>194</v>
      </c>
      <c r="E107" s="86">
        <v>16</v>
      </c>
    </row>
    <row r="108" spans="1:5" ht="12" customHeight="1">
      <c r="A108" s="44"/>
      <c r="B108" s="53">
        <v>95</v>
      </c>
      <c r="C108" s="91" t="s">
        <v>195</v>
      </c>
      <c r="D108" s="90" t="s">
        <v>196</v>
      </c>
      <c r="E108" s="86">
        <v>12</v>
      </c>
    </row>
    <row r="109" spans="1:5" ht="12" customHeight="1">
      <c r="A109" s="44"/>
      <c r="B109" s="61">
        <v>96</v>
      </c>
      <c r="C109" s="91" t="s">
        <v>197</v>
      </c>
      <c r="D109" s="90" t="s">
        <v>198</v>
      </c>
      <c r="E109" s="86">
        <v>18</v>
      </c>
    </row>
    <row r="110" spans="1:5" ht="12" customHeight="1">
      <c r="A110" s="44"/>
      <c r="B110" s="53">
        <v>97</v>
      </c>
      <c r="C110" s="91" t="s">
        <v>199</v>
      </c>
      <c r="D110" s="90" t="s">
        <v>200</v>
      </c>
      <c r="E110" s="86">
        <v>14.5</v>
      </c>
    </row>
    <row r="111" spans="1:5" ht="12" customHeight="1">
      <c r="A111" s="44"/>
      <c r="B111" s="61">
        <v>98</v>
      </c>
      <c r="C111" s="91" t="s">
        <v>201</v>
      </c>
      <c r="D111" s="90" t="s">
        <v>95</v>
      </c>
      <c r="E111" s="86">
        <v>18</v>
      </c>
    </row>
    <row r="112" spans="1:5" ht="12" customHeight="1">
      <c r="A112" s="44"/>
      <c r="B112" s="53">
        <v>99</v>
      </c>
      <c r="C112" s="91" t="s">
        <v>202</v>
      </c>
      <c r="D112" s="90" t="s">
        <v>203</v>
      </c>
      <c r="E112" s="86">
        <v>19</v>
      </c>
    </row>
    <row r="113" spans="1:5" ht="12" customHeight="1">
      <c r="A113" s="44"/>
      <c r="B113" s="61">
        <v>100</v>
      </c>
      <c r="C113" s="91" t="s">
        <v>204</v>
      </c>
      <c r="D113" s="90" t="s">
        <v>205</v>
      </c>
      <c r="E113" s="86">
        <v>13</v>
      </c>
    </row>
    <row r="114" spans="1:5" ht="12" customHeight="1">
      <c r="A114" s="44"/>
      <c r="B114" s="53">
        <v>101</v>
      </c>
      <c r="C114" s="90" t="s">
        <v>206</v>
      </c>
      <c r="D114" s="92" t="s">
        <v>207</v>
      </c>
      <c r="E114" s="86">
        <v>19.5</v>
      </c>
    </row>
    <row r="115" spans="1:5" ht="12" customHeight="1">
      <c r="A115" s="44"/>
      <c r="B115" s="61">
        <v>102</v>
      </c>
      <c r="C115" s="90" t="s">
        <v>208</v>
      </c>
      <c r="D115" s="92" t="s">
        <v>209</v>
      </c>
      <c r="E115" s="86">
        <v>12</v>
      </c>
    </row>
    <row r="116" spans="1:5" ht="12" customHeight="1">
      <c r="A116" s="44"/>
      <c r="B116" s="53">
        <v>103</v>
      </c>
      <c r="C116" s="90" t="s">
        <v>210</v>
      </c>
      <c r="D116" s="92" t="s">
        <v>211</v>
      </c>
      <c r="E116" s="86">
        <v>17.5</v>
      </c>
    </row>
    <row r="117" spans="1:5" ht="12" customHeight="1">
      <c r="A117" s="44"/>
      <c r="B117" s="61">
        <v>104</v>
      </c>
      <c r="C117" s="90" t="s">
        <v>212</v>
      </c>
      <c r="D117" s="92" t="s">
        <v>213</v>
      </c>
      <c r="E117" s="86">
        <v>13</v>
      </c>
    </row>
    <row r="118" spans="1:5" ht="12" customHeight="1">
      <c r="A118" s="44"/>
      <c r="B118" s="53">
        <v>105</v>
      </c>
      <c r="C118" s="93" t="s">
        <v>214</v>
      </c>
      <c r="D118" s="94" t="s">
        <v>215</v>
      </c>
      <c r="E118" s="226" t="s">
        <v>292</v>
      </c>
    </row>
    <row r="119" spans="1:5" ht="12" customHeight="1">
      <c r="A119" s="44"/>
      <c r="B119" s="61">
        <v>106</v>
      </c>
      <c r="C119" s="90" t="s">
        <v>216</v>
      </c>
      <c r="D119" s="92" t="s">
        <v>217</v>
      </c>
      <c r="E119" s="86">
        <v>16</v>
      </c>
    </row>
    <row r="120" spans="1:5" ht="12" customHeight="1">
      <c r="A120" s="44"/>
      <c r="B120" s="53">
        <v>107</v>
      </c>
      <c r="C120" s="90" t="s">
        <v>218</v>
      </c>
      <c r="D120" s="92" t="s">
        <v>219</v>
      </c>
      <c r="E120" s="86">
        <v>16.5</v>
      </c>
    </row>
    <row r="121" spans="1:5" ht="12" customHeight="1">
      <c r="A121" s="44"/>
      <c r="B121" s="61">
        <v>108</v>
      </c>
      <c r="C121" s="90" t="s">
        <v>220</v>
      </c>
      <c r="D121" s="92" t="s">
        <v>221</v>
      </c>
      <c r="E121" s="86">
        <v>18</v>
      </c>
    </row>
    <row r="122" spans="1:5" ht="12" customHeight="1">
      <c r="A122" s="44"/>
      <c r="B122" s="53">
        <v>109</v>
      </c>
      <c r="C122" s="90" t="s">
        <v>222</v>
      </c>
      <c r="D122" s="92" t="s">
        <v>223</v>
      </c>
      <c r="E122" s="86">
        <v>12.5</v>
      </c>
    </row>
    <row r="123" spans="1:5" ht="12" customHeight="1">
      <c r="A123" s="44"/>
      <c r="B123" s="61">
        <v>110</v>
      </c>
      <c r="C123" s="90" t="s">
        <v>224</v>
      </c>
      <c r="D123" s="92" t="s">
        <v>14</v>
      </c>
      <c r="E123" s="86">
        <v>15</v>
      </c>
    </row>
    <row r="124" spans="1:5" ht="12" customHeight="1">
      <c r="A124" s="44"/>
      <c r="B124" s="53">
        <v>111</v>
      </c>
      <c r="C124" s="90" t="s">
        <v>225</v>
      </c>
      <c r="D124" s="92" t="s">
        <v>226</v>
      </c>
      <c r="E124" s="86">
        <v>16.5</v>
      </c>
    </row>
    <row r="125" spans="1:5" ht="12" customHeight="1">
      <c r="A125" s="45"/>
      <c r="B125" s="61">
        <v>112</v>
      </c>
      <c r="C125" s="90" t="s">
        <v>227</v>
      </c>
      <c r="D125" s="90" t="s">
        <v>228</v>
      </c>
      <c r="E125" s="86">
        <v>19</v>
      </c>
    </row>
    <row r="126" spans="1:5" ht="12" customHeight="1">
      <c r="A126" s="44"/>
      <c r="B126" s="53">
        <v>113</v>
      </c>
      <c r="C126" s="90" t="s">
        <v>229</v>
      </c>
      <c r="D126" s="92" t="s">
        <v>230</v>
      </c>
      <c r="E126" s="86">
        <v>17</v>
      </c>
    </row>
    <row r="127" spans="1:5" ht="12" customHeight="1">
      <c r="A127" s="44"/>
      <c r="B127" s="61">
        <v>114</v>
      </c>
      <c r="C127" s="90" t="s">
        <v>231</v>
      </c>
      <c r="D127" s="92" t="s">
        <v>232</v>
      </c>
      <c r="E127" s="86">
        <v>17</v>
      </c>
    </row>
    <row r="128" spans="1:5" ht="12" customHeight="1">
      <c r="A128" s="44"/>
      <c r="B128" s="53">
        <v>115</v>
      </c>
      <c r="C128" s="90" t="s">
        <v>233</v>
      </c>
      <c r="D128" s="92" t="s">
        <v>234</v>
      </c>
      <c r="E128" s="86">
        <v>16.5</v>
      </c>
    </row>
    <row r="129" spans="1:5" ht="12" customHeight="1">
      <c r="A129" s="44"/>
      <c r="B129" s="61">
        <v>116</v>
      </c>
      <c r="C129" s="90" t="s">
        <v>235</v>
      </c>
      <c r="D129" s="92" t="s">
        <v>236</v>
      </c>
      <c r="E129" s="86">
        <v>17</v>
      </c>
    </row>
    <row r="130" spans="1:5" ht="12" customHeight="1">
      <c r="A130" s="44"/>
      <c r="B130" s="53">
        <v>117</v>
      </c>
      <c r="C130" s="90" t="s">
        <v>237</v>
      </c>
      <c r="D130" s="92" t="s">
        <v>238</v>
      </c>
      <c r="E130" s="86">
        <v>16</v>
      </c>
    </row>
    <row r="131" spans="1:5" ht="12" customHeight="1">
      <c r="A131" s="45"/>
      <c r="B131" s="61">
        <v>118</v>
      </c>
      <c r="C131" s="90" t="s">
        <v>239</v>
      </c>
      <c r="D131" s="90" t="s">
        <v>240</v>
      </c>
      <c r="E131" s="86">
        <v>15</v>
      </c>
    </row>
    <row r="132" spans="1:5" ht="12" customHeight="1">
      <c r="A132" s="45"/>
      <c r="B132" s="53">
        <v>119</v>
      </c>
      <c r="C132" s="90" t="s">
        <v>241</v>
      </c>
      <c r="D132" s="90" t="s">
        <v>242</v>
      </c>
      <c r="E132" s="86">
        <v>18</v>
      </c>
    </row>
    <row r="133" spans="1:5" ht="12" customHeight="1">
      <c r="A133" s="45"/>
      <c r="B133" s="61">
        <v>120</v>
      </c>
      <c r="C133" s="90" t="s">
        <v>243</v>
      </c>
      <c r="D133" s="90" t="s">
        <v>244</v>
      </c>
      <c r="E133" s="86">
        <v>18</v>
      </c>
    </row>
    <row r="134" spans="1:5" ht="12" customHeight="1">
      <c r="A134" s="45"/>
      <c r="B134" s="53">
        <v>121</v>
      </c>
      <c r="C134" s="90" t="s">
        <v>99</v>
      </c>
      <c r="D134" s="90" t="s">
        <v>245</v>
      </c>
      <c r="E134" s="86">
        <v>13.5</v>
      </c>
    </row>
    <row r="135" spans="1:5">
      <c r="B135" s="95" t="s">
        <v>368</v>
      </c>
      <c r="E135" s="95" t="s">
        <v>277</v>
      </c>
    </row>
    <row r="136" spans="1:5">
      <c r="B136" s="49" t="s">
        <v>278</v>
      </c>
      <c r="D136" s="97">
        <f>AVERAGE(E10:E134)</f>
        <v>15.866666666666667</v>
      </c>
    </row>
    <row r="137" spans="1:5">
      <c r="D137" s="47"/>
    </row>
  </sheetData>
  <autoFilter ref="B9:D73"/>
  <mergeCells count="5">
    <mergeCell ref="B6:E6"/>
    <mergeCell ref="B71:B72"/>
    <mergeCell ref="C71:C72"/>
    <mergeCell ref="D71:D72"/>
    <mergeCell ref="E71:E72"/>
  </mergeCells>
  <pageMargins left="0.36" right="0.7" top="0.17" bottom="0.19" header="0.17" footer="0.17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E137"/>
  <sheetViews>
    <sheetView workbookViewId="0">
      <selection activeCell="E96" sqref="E96"/>
    </sheetView>
  </sheetViews>
  <sheetFormatPr baseColWidth="10" defaultRowHeight="13.2"/>
  <cols>
    <col min="1" max="1" width="3.5546875" style="49" customWidth="1"/>
    <col min="2" max="2" width="7.5546875" style="49" customWidth="1"/>
    <col min="3" max="3" width="18.6640625" style="49" customWidth="1"/>
    <col min="4" max="4" width="21.88671875" style="49" customWidth="1"/>
    <col min="5" max="5" width="14.44140625" style="49" customWidth="1"/>
    <col min="6" max="256" width="11.44140625" style="49"/>
    <col min="257" max="257" width="3.5546875" style="49" customWidth="1"/>
    <col min="258" max="258" width="7.5546875" style="49" customWidth="1"/>
    <col min="259" max="259" width="18.6640625" style="49" customWidth="1"/>
    <col min="260" max="260" width="21.88671875" style="49" customWidth="1"/>
    <col min="261" max="261" width="14.44140625" style="49" customWidth="1"/>
    <col min="262" max="512" width="11.44140625" style="49"/>
    <col min="513" max="513" width="3.5546875" style="49" customWidth="1"/>
    <col min="514" max="514" width="7.5546875" style="49" customWidth="1"/>
    <col min="515" max="515" width="18.6640625" style="49" customWidth="1"/>
    <col min="516" max="516" width="21.88671875" style="49" customWidth="1"/>
    <col min="517" max="517" width="14.44140625" style="49" customWidth="1"/>
    <col min="518" max="768" width="11.44140625" style="49"/>
    <col min="769" max="769" width="3.5546875" style="49" customWidth="1"/>
    <col min="770" max="770" width="7.5546875" style="49" customWidth="1"/>
    <col min="771" max="771" width="18.6640625" style="49" customWidth="1"/>
    <col min="772" max="772" width="21.88671875" style="49" customWidth="1"/>
    <col min="773" max="773" width="14.44140625" style="49" customWidth="1"/>
    <col min="774" max="1024" width="11.44140625" style="49"/>
    <col min="1025" max="1025" width="3.5546875" style="49" customWidth="1"/>
    <col min="1026" max="1026" width="7.5546875" style="49" customWidth="1"/>
    <col min="1027" max="1027" width="18.6640625" style="49" customWidth="1"/>
    <col min="1028" max="1028" width="21.88671875" style="49" customWidth="1"/>
    <col min="1029" max="1029" width="14.44140625" style="49" customWidth="1"/>
    <col min="1030" max="1280" width="11.44140625" style="49"/>
    <col min="1281" max="1281" width="3.5546875" style="49" customWidth="1"/>
    <col min="1282" max="1282" width="7.5546875" style="49" customWidth="1"/>
    <col min="1283" max="1283" width="18.6640625" style="49" customWidth="1"/>
    <col min="1284" max="1284" width="21.88671875" style="49" customWidth="1"/>
    <col min="1285" max="1285" width="14.44140625" style="49" customWidth="1"/>
    <col min="1286" max="1536" width="11.44140625" style="49"/>
    <col min="1537" max="1537" width="3.5546875" style="49" customWidth="1"/>
    <col min="1538" max="1538" width="7.5546875" style="49" customWidth="1"/>
    <col min="1539" max="1539" width="18.6640625" style="49" customWidth="1"/>
    <col min="1540" max="1540" width="21.88671875" style="49" customWidth="1"/>
    <col min="1541" max="1541" width="14.44140625" style="49" customWidth="1"/>
    <col min="1542" max="1792" width="11.44140625" style="49"/>
    <col min="1793" max="1793" width="3.5546875" style="49" customWidth="1"/>
    <col min="1794" max="1794" width="7.5546875" style="49" customWidth="1"/>
    <col min="1795" max="1795" width="18.6640625" style="49" customWidth="1"/>
    <col min="1796" max="1796" width="21.88671875" style="49" customWidth="1"/>
    <col min="1797" max="1797" width="14.44140625" style="49" customWidth="1"/>
    <col min="1798" max="2048" width="11.44140625" style="49"/>
    <col min="2049" max="2049" width="3.5546875" style="49" customWidth="1"/>
    <col min="2050" max="2050" width="7.5546875" style="49" customWidth="1"/>
    <col min="2051" max="2051" width="18.6640625" style="49" customWidth="1"/>
    <col min="2052" max="2052" width="21.88671875" style="49" customWidth="1"/>
    <col min="2053" max="2053" width="14.44140625" style="49" customWidth="1"/>
    <col min="2054" max="2304" width="11.44140625" style="49"/>
    <col min="2305" max="2305" width="3.5546875" style="49" customWidth="1"/>
    <col min="2306" max="2306" width="7.5546875" style="49" customWidth="1"/>
    <col min="2307" max="2307" width="18.6640625" style="49" customWidth="1"/>
    <col min="2308" max="2308" width="21.88671875" style="49" customWidth="1"/>
    <col min="2309" max="2309" width="14.44140625" style="49" customWidth="1"/>
    <col min="2310" max="2560" width="11.44140625" style="49"/>
    <col min="2561" max="2561" width="3.5546875" style="49" customWidth="1"/>
    <col min="2562" max="2562" width="7.5546875" style="49" customWidth="1"/>
    <col min="2563" max="2563" width="18.6640625" style="49" customWidth="1"/>
    <col min="2564" max="2564" width="21.88671875" style="49" customWidth="1"/>
    <col min="2565" max="2565" width="14.44140625" style="49" customWidth="1"/>
    <col min="2566" max="2816" width="11.44140625" style="49"/>
    <col min="2817" max="2817" width="3.5546875" style="49" customWidth="1"/>
    <col min="2818" max="2818" width="7.5546875" style="49" customWidth="1"/>
    <col min="2819" max="2819" width="18.6640625" style="49" customWidth="1"/>
    <col min="2820" max="2820" width="21.88671875" style="49" customWidth="1"/>
    <col min="2821" max="2821" width="14.44140625" style="49" customWidth="1"/>
    <col min="2822" max="3072" width="11.44140625" style="49"/>
    <col min="3073" max="3073" width="3.5546875" style="49" customWidth="1"/>
    <col min="3074" max="3074" width="7.5546875" style="49" customWidth="1"/>
    <col min="3075" max="3075" width="18.6640625" style="49" customWidth="1"/>
    <col min="3076" max="3076" width="21.88671875" style="49" customWidth="1"/>
    <col min="3077" max="3077" width="14.44140625" style="49" customWidth="1"/>
    <col min="3078" max="3328" width="11.44140625" style="49"/>
    <col min="3329" max="3329" width="3.5546875" style="49" customWidth="1"/>
    <col min="3330" max="3330" width="7.5546875" style="49" customWidth="1"/>
    <col min="3331" max="3331" width="18.6640625" style="49" customWidth="1"/>
    <col min="3332" max="3332" width="21.88671875" style="49" customWidth="1"/>
    <col min="3333" max="3333" width="14.44140625" style="49" customWidth="1"/>
    <col min="3334" max="3584" width="11.44140625" style="49"/>
    <col min="3585" max="3585" width="3.5546875" style="49" customWidth="1"/>
    <col min="3586" max="3586" width="7.5546875" style="49" customWidth="1"/>
    <col min="3587" max="3587" width="18.6640625" style="49" customWidth="1"/>
    <col min="3588" max="3588" width="21.88671875" style="49" customWidth="1"/>
    <col min="3589" max="3589" width="14.44140625" style="49" customWidth="1"/>
    <col min="3590" max="3840" width="11.44140625" style="49"/>
    <col min="3841" max="3841" width="3.5546875" style="49" customWidth="1"/>
    <col min="3842" max="3842" width="7.5546875" style="49" customWidth="1"/>
    <col min="3843" max="3843" width="18.6640625" style="49" customWidth="1"/>
    <col min="3844" max="3844" width="21.88671875" style="49" customWidth="1"/>
    <col min="3845" max="3845" width="14.44140625" style="49" customWidth="1"/>
    <col min="3846" max="4096" width="11.44140625" style="49"/>
    <col min="4097" max="4097" width="3.5546875" style="49" customWidth="1"/>
    <col min="4098" max="4098" width="7.5546875" style="49" customWidth="1"/>
    <col min="4099" max="4099" width="18.6640625" style="49" customWidth="1"/>
    <col min="4100" max="4100" width="21.88671875" style="49" customWidth="1"/>
    <col min="4101" max="4101" width="14.44140625" style="49" customWidth="1"/>
    <col min="4102" max="4352" width="11.44140625" style="49"/>
    <col min="4353" max="4353" width="3.5546875" style="49" customWidth="1"/>
    <col min="4354" max="4354" width="7.5546875" style="49" customWidth="1"/>
    <col min="4355" max="4355" width="18.6640625" style="49" customWidth="1"/>
    <col min="4356" max="4356" width="21.88671875" style="49" customWidth="1"/>
    <col min="4357" max="4357" width="14.44140625" style="49" customWidth="1"/>
    <col min="4358" max="4608" width="11.44140625" style="49"/>
    <col min="4609" max="4609" width="3.5546875" style="49" customWidth="1"/>
    <col min="4610" max="4610" width="7.5546875" style="49" customWidth="1"/>
    <col min="4611" max="4611" width="18.6640625" style="49" customWidth="1"/>
    <col min="4612" max="4612" width="21.88671875" style="49" customWidth="1"/>
    <col min="4613" max="4613" width="14.44140625" style="49" customWidth="1"/>
    <col min="4614" max="4864" width="11.44140625" style="49"/>
    <col min="4865" max="4865" width="3.5546875" style="49" customWidth="1"/>
    <col min="4866" max="4866" width="7.5546875" style="49" customWidth="1"/>
    <col min="4867" max="4867" width="18.6640625" style="49" customWidth="1"/>
    <col min="4868" max="4868" width="21.88671875" style="49" customWidth="1"/>
    <col min="4869" max="4869" width="14.44140625" style="49" customWidth="1"/>
    <col min="4870" max="5120" width="11.44140625" style="49"/>
    <col min="5121" max="5121" width="3.5546875" style="49" customWidth="1"/>
    <col min="5122" max="5122" width="7.5546875" style="49" customWidth="1"/>
    <col min="5123" max="5123" width="18.6640625" style="49" customWidth="1"/>
    <col min="5124" max="5124" width="21.88671875" style="49" customWidth="1"/>
    <col min="5125" max="5125" width="14.44140625" style="49" customWidth="1"/>
    <col min="5126" max="5376" width="11.44140625" style="49"/>
    <col min="5377" max="5377" width="3.5546875" style="49" customWidth="1"/>
    <col min="5378" max="5378" width="7.5546875" style="49" customWidth="1"/>
    <col min="5379" max="5379" width="18.6640625" style="49" customWidth="1"/>
    <col min="5380" max="5380" width="21.88671875" style="49" customWidth="1"/>
    <col min="5381" max="5381" width="14.44140625" style="49" customWidth="1"/>
    <col min="5382" max="5632" width="11.44140625" style="49"/>
    <col min="5633" max="5633" width="3.5546875" style="49" customWidth="1"/>
    <col min="5634" max="5634" width="7.5546875" style="49" customWidth="1"/>
    <col min="5635" max="5635" width="18.6640625" style="49" customWidth="1"/>
    <col min="5636" max="5636" width="21.88671875" style="49" customWidth="1"/>
    <col min="5637" max="5637" width="14.44140625" style="49" customWidth="1"/>
    <col min="5638" max="5888" width="11.44140625" style="49"/>
    <col min="5889" max="5889" width="3.5546875" style="49" customWidth="1"/>
    <col min="5890" max="5890" width="7.5546875" style="49" customWidth="1"/>
    <col min="5891" max="5891" width="18.6640625" style="49" customWidth="1"/>
    <col min="5892" max="5892" width="21.88671875" style="49" customWidth="1"/>
    <col min="5893" max="5893" width="14.44140625" style="49" customWidth="1"/>
    <col min="5894" max="6144" width="11.44140625" style="49"/>
    <col min="6145" max="6145" width="3.5546875" style="49" customWidth="1"/>
    <col min="6146" max="6146" width="7.5546875" style="49" customWidth="1"/>
    <col min="6147" max="6147" width="18.6640625" style="49" customWidth="1"/>
    <col min="6148" max="6148" width="21.88671875" style="49" customWidth="1"/>
    <col min="6149" max="6149" width="14.44140625" style="49" customWidth="1"/>
    <col min="6150" max="6400" width="11.44140625" style="49"/>
    <col min="6401" max="6401" width="3.5546875" style="49" customWidth="1"/>
    <col min="6402" max="6402" width="7.5546875" style="49" customWidth="1"/>
    <col min="6403" max="6403" width="18.6640625" style="49" customWidth="1"/>
    <col min="6404" max="6404" width="21.88671875" style="49" customWidth="1"/>
    <col min="6405" max="6405" width="14.44140625" style="49" customWidth="1"/>
    <col min="6406" max="6656" width="11.44140625" style="49"/>
    <col min="6657" max="6657" width="3.5546875" style="49" customWidth="1"/>
    <col min="6658" max="6658" width="7.5546875" style="49" customWidth="1"/>
    <col min="6659" max="6659" width="18.6640625" style="49" customWidth="1"/>
    <col min="6660" max="6660" width="21.88671875" style="49" customWidth="1"/>
    <col min="6661" max="6661" width="14.44140625" style="49" customWidth="1"/>
    <col min="6662" max="6912" width="11.44140625" style="49"/>
    <col min="6913" max="6913" width="3.5546875" style="49" customWidth="1"/>
    <col min="6914" max="6914" width="7.5546875" style="49" customWidth="1"/>
    <col min="6915" max="6915" width="18.6640625" style="49" customWidth="1"/>
    <col min="6916" max="6916" width="21.88671875" style="49" customWidth="1"/>
    <col min="6917" max="6917" width="14.44140625" style="49" customWidth="1"/>
    <col min="6918" max="7168" width="11.44140625" style="49"/>
    <col min="7169" max="7169" width="3.5546875" style="49" customWidth="1"/>
    <col min="7170" max="7170" width="7.5546875" style="49" customWidth="1"/>
    <col min="7171" max="7171" width="18.6640625" style="49" customWidth="1"/>
    <col min="7172" max="7172" width="21.88671875" style="49" customWidth="1"/>
    <col min="7173" max="7173" width="14.44140625" style="49" customWidth="1"/>
    <col min="7174" max="7424" width="11.44140625" style="49"/>
    <col min="7425" max="7425" width="3.5546875" style="49" customWidth="1"/>
    <col min="7426" max="7426" width="7.5546875" style="49" customWidth="1"/>
    <col min="7427" max="7427" width="18.6640625" style="49" customWidth="1"/>
    <col min="7428" max="7428" width="21.88671875" style="49" customWidth="1"/>
    <col min="7429" max="7429" width="14.44140625" style="49" customWidth="1"/>
    <col min="7430" max="7680" width="11.44140625" style="49"/>
    <col min="7681" max="7681" width="3.5546875" style="49" customWidth="1"/>
    <col min="7682" max="7682" width="7.5546875" style="49" customWidth="1"/>
    <col min="7683" max="7683" width="18.6640625" style="49" customWidth="1"/>
    <col min="7684" max="7684" width="21.88671875" style="49" customWidth="1"/>
    <col min="7685" max="7685" width="14.44140625" style="49" customWidth="1"/>
    <col min="7686" max="7936" width="11.44140625" style="49"/>
    <col min="7937" max="7937" width="3.5546875" style="49" customWidth="1"/>
    <col min="7938" max="7938" width="7.5546875" style="49" customWidth="1"/>
    <col min="7939" max="7939" width="18.6640625" style="49" customWidth="1"/>
    <col min="7940" max="7940" width="21.88671875" style="49" customWidth="1"/>
    <col min="7941" max="7941" width="14.44140625" style="49" customWidth="1"/>
    <col min="7942" max="8192" width="11.44140625" style="49"/>
    <col min="8193" max="8193" width="3.5546875" style="49" customWidth="1"/>
    <col min="8194" max="8194" width="7.5546875" style="49" customWidth="1"/>
    <col min="8195" max="8195" width="18.6640625" style="49" customWidth="1"/>
    <col min="8196" max="8196" width="21.88671875" style="49" customWidth="1"/>
    <col min="8197" max="8197" width="14.44140625" style="49" customWidth="1"/>
    <col min="8198" max="8448" width="11.44140625" style="49"/>
    <col min="8449" max="8449" width="3.5546875" style="49" customWidth="1"/>
    <col min="8450" max="8450" width="7.5546875" style="49" customWidth="1"/>
    <col min="8451" max="8451" width="18.6640625" style="49" customWidth="1"/>
    <col min="8452" max="8452" width="21.88671875" style="49" customWidth="1"/>
    <col min="8453" max="8453" width="14.44140625" style="49" customWidth="1"/>
    <col min="8454" max="8704" width="11.44140625" style="49"/>
    <col min="8705" max="8705" width="3.5546875" style="49" customWidth="1"/>
    <col min="8706" max="8706" width="7.5546875" style="49" customWidth="1"/>
    <col min="8707" max="8707" width="18.6640625" style="49" customWidth="1"/>
    <col min="8708" max="8708" width="21.88671875" style="49" customWidth="1"/>
    <col min="8709" max="8709" width="14.44140625" style="49" customWidth="1"/>
    <col min="8710" max="8960" width="11.44140625" style="49"/>
    <col min="8961" max="8961" width="3.5546875" style="49" customWidth="1"/>
    <col min="8962" max="8962" width="7.5546875" style="49" customWidth="1"/>
    <col min="8963" max="8963" width="18.6640625" style="49" customWidth="1"/>
    <col min="8964" max="8964" width="21.88671875" style="49" customWidth="1"/>
    <col min="8965" max="8965" width="14.44140625" style="49" customWidth="1"/>
    <col min="8966" max="9216" width="11.44140625" style="49"/>
    <col min="9217" max="9217" width="3.5546875" style="49" customWidth="1"/>
    <col min="9218" max="9218" width="7.5546875" style="49" customWidth="1"/>
    <col min="9219" max="9219" width="18.6640625" style="49" customWidth="1"/>
    <col min="9220" max="9220" width="21.88671875" style="49" customWidth="1"/>
    <col min="9221" max="9221" width="14.44140625" style="49" customWidth="1"/>
    <col min="9222" max="9472" width="11.44140625" style="49"/>
    <col min="9473" max="9473" width="3.5546875" style="49" customWidth="1"/>
    <col min="9474" max="9474" width="7.5546875" style="49" customWidth="1"/>
    <col min="9475" max="9475" width="18.6640625" style="49" customWidth="1"/>
    <col min="9476" max="9476" width="21.88671875" style="49" customWidth="1"/>
    <col min="9477" max="9477" width="14.44140625" style="49" customWidth="1"/>
    <col min="9478" max="9728" width="11.44140625" style="49"/>
    <col min="9729" max="9729" width="3.5546875" style="49" customWidth="1"/>
    <col min="9730" max="9730" width="7.5546875" style="49" customWidth="1"/>
    <col min="9731" max="9731" width="18.6640625" style="49" customWidth="1"/>
    <col min="9732" max="9732" width="21.88671875" style="49" customWidth="1"/>
    <col min="9733" max="9733" width="14.44140625" style="49" customWidth="1"/>
    <col min="9734" max="9984" width="11.44140625" style="49"/>
    <col min="9985" max="9985" width="3.5546875" style="49" customWidth="1"/>
    <col min="9986" max="9986" width="7.5546875" style="49" customWidth="1"/>
    <col min="9987" max="9987" width="18.6640625" style="49" customWidth="1"/>
    <col min="9988" max="9988" width="21.88671875" style="49" customWidth="1"/>
    <col min="9989" max="9989" width="14.44140625" style="49" customWidth="1"/>
    <col min="9990" max="10240" width="11.44140625" style="49"/>
    <col min="10241" max="10241" width="3.5546875" style="49" customWidth="1"/>
    <col min="10242" max="10242" width="7.5546875" style="49" customWidth="1"/>
    <col min="10243" max="10243" width="18.6640625" style="49" customWidth="1"/>
    <col min="10244" max="10244" width="21.88671875" style="49" customWidth="1"/>
    <col min="10245" max="10245" width="14.44140625" style="49" customWidth="1"/>
    <col min="10246" max="10496" width="11.44140625" style="49"/>
    <col min="10497" max="10497" width="3.5546875" style="49" customWidth="1"/>
    <col min="10498" max="10498" width="7.5546875" style="49" customWidth="1"/>
    <col min="10499" max="10499" width="18.6640625" style="49" customWidth="1"/>
    <col min="10500" max="10500" width="21.88671875" style="49" customWidth="1"/>
    <col min="10501" max="10501" width="14.44140625" style="49" customWidth="1"/>
    <col min="10502" max="10752" width="11.44140625" style="49"/>
    <col min="10753" max="10753" width="3.5546875" style="49" customWidth="1"/>
    <col min="10754" max="10754" width="7.5546875" style="49" customWidth="1"/>
    <col min="10755" max="10755" width="18.6640625" style="49" customWidth="1"/>
    <col min="10756" max="10756" width="21.88671875" style="49" customWidth="1"/>
    <col min="10757" max="10757" width="14.44140625" style="49" customWidth="1"/>
    <col min="10758" max="11008" width="11.44140625" style="49"/>
    <col min="11009" max="11009" width="3.5546875" style="49" customWidth="1"/>
    <col min="11010" max="11010" width="7.5546875" style="49" customWidth="1"/>
    <col min="11011" max="11011" width="18.6640625" style="49" customWidth="1"/>
    <col min="11012" max="11012" width="21.88671875" style="49" customWidth="1"/>
    <col min="11013" max="11013" width="14.44140625" style="49" customWidth="1"/>
    <col min="11014" max="11264" width="11.44140625" style="49"/>
    <col min="11265" max="11265" width="3.5546875" style="49" customWidth="1"/>
    <col min="11266" max="11266" width="7.5546875" style="49" customWidth="1"/>
    <col min="11267" max="11267" width="18.6640625" style="49" customWidth="1"/>
    <col min="11268" max="11268" width="21.88671875" style="49" customWidth="1"/>
    <col min="11269" max="11269" width="14.44140625" style="49" customWidth="1"/>
    <col min="11270" max="11520" width="11.44140625" style="49"/>
    <col min="11521" max="11521" width="3.5546875" style="49" customWidth="1"/>
    <col min="11522" max="11522" width="7.5546875" style="49" customWidth="1"/>
    <col min="11523" max="11523" width="18.6640625" style="49" customWidth="1"/>
    <col min="11524" max="11524" width="21.88671875" style="49" customWidth="1"/>
    <col min="11525" max="11525" width="14.44140625" style="49" customWidth="1"/>
    <col min="11526" max="11776" width="11.44140625" style="49"/>
    <col min="11777" max="11777" width="3.5546875" style="49" customWidth="1"/>
    <col min="11778" max="11778" width="7.5546875" style="49" customWidth="1"/>
    <col min="11779" max="11779" width="18.6640625" style="49" customWidth="1"/>
    <col min="11780" max="11780" width="21.88671875" style="49" customWidth="1"/>
    <col min="11781" max="11781" width="14.44140625" style="49" customWidth="1"/>
    <col min="11782" max="12032" width="11.44140625" style="49"/>
    <col min="12033" max="12033" width="3.5546875" style="49" customWidth="1"/>
    <col min="12034" max="12034" width="7.5546875" style="49" customWidth="1"/>
    <col min="12035" max="12035" width="18.6640625" style="49" customWidth="1"/>
    <col min="12036" max="12036" width="21.88671875" style="49" customWidth="1"/>
    <col min="12037" max="12037" width="14.44140625" style="49" customWidth="1"/>
    <col min="12038" max="12288" width="11.44140625" style="49"/>
    <col min="12289" max="12289" width="3.5546875" style="49" customWidth="1"/>
    <col min="12290" max="12290" width="7.5546875" style="49" customWidth="1"/>
    <col min="12291" max="12291" width="18.6640625" style="49" customWidth="1"/>
    <col min="12292" max="12292" width="21.88671875" style="49" customWidth="1"/>
    <col min="12293" max="12293" width="14.44140625" style="49" customWidth="1"/>
    <col min="12294" max="12544" width="11.44140625" style="49"/>
    <col min="12545" max="12545" width="3.5546875" style="49" customWidth="1"/>
    <col min="12546" max="12546" width="7.5546875" style="49" customWidth="1"/>
    <col min="12547" max="12547" width="18.6640625" style="49" customWidth="1"/>
    <col min="12548" max="12548" width="21.88671875" style="49" customWidth="1"/>
    <col min="12549" max="12549" width="14.44140625" style="49" customWidth="1"/>
    <col min="12550" max="12800" width="11.44140625" style="49"/>
    <col min="12801" max="12801" width="3.5546875" style="49" customWidth="1"/>
    <col min="12802" max="12802" width="7.5546875" style="49" customWidth="1"/>
    <col min="12803" max="12803" width="18.6640625" style="49" customWidth="1"/>
    <col min="12804" max="12804" width="21.88671875" style="49" customWidth="1"/>
    <col min="12805" max="12805" width="14.44140625" style="49" customWidth="1"/>
    <col min="12806" max="13056" width="11.44140625" style="49"/>
    <col min="13057" max="13057" width="3.5546875" style="49" customWidth="1"/>
    <col min="13058" max="13058" width="7.5546875" style="49" customWidth="1"/>
    <col min="13059" max="13059" width="18.6640625" style="49" customWidth="1"/>
    <col min="13060" max="13060" width="21.88671875" style="49" customWidth="1"/>
    <col min="13061" max="13061" width="14.44140625" style="49" customWidth="1"/>
    <col min="13062" max="13312" width="11.44140625" style="49"/>
    <col min="13313" max="13313" width="3.5546875" style="49" customWidth="1"/>
    <col min="13314" max="13314" width="7.5546875" style="49" customWidth="1"/>
    <col min="13315" max="13315" width="18.6640625" style="49" customWidth="1"/>
    <col min="13316" max="13316" width="21.88671875" style="49" customWidth="1"/>
    <col min="13317" max="13317" width="14.44140625" style="49" customWidth="1"/>
    <col min="13318" max="13568" width="11.44140625" style="49"/>
    <col min="13569" max="13569" width="3.5546875" style="49" customWidth="1"/>
    <col min="13570" max="13570" width="7.5546875" style="49" customWidth="1"/>
    <col min="13571" max="13571" width="18.6640625" style="49" customWidth="1"/>
    <col min="13572" max="13572" width="21.88671875" style="49" customWidth="1"/>
    <col min="13573" max="13573" width="14.44140625" style="49" customWidth="1"/>
    <col min="13574" max="13824" width="11.44140625" style="49"/>
    <col min="13825" max="13825" width="3.5546875" style="49" customWidth="1"/>
    <col min="13826" max="13826" width="7.5546875" style="49" customWidth="1"/>
    <col min="13827" max="13827" width="18.6640625" style="49" customWidth="1"/>
    <col min="13828" max="13828" width="21.88671875" style="49" customWidth="1"/>
    <col min="13829" max="13829" width="14.44140625" style="49" customWidth="1"/>
    <col min="13830" max="14080" width="11.44140625" style="49"/>
    <col min="14081" max="14081" width="3.5546875" style="49" customWidth="1"/>
    <col min="14082" max="14082" width="7.5546875" style="49" customWidth="1"/>
    <col min="14083" max="14083" width="18.6640625" style="49" customWidth="1"/>
    <col min="14084" max="14084" width="21.88671875" style="49" customWidth="1"/>
    <col min="14085" max="14085" width="14.44140625" style="49" customWidth="1"/>
    <col min="14086" max="14336" width="11.44140625" style="49"/>
    <col min="14337" max="14337" width="3.5546875" style="49" customWidth="1"/>
    <col min="14338" max="14338" width="7.5546875" style="49" customWidth="1"/>
    <col min="14339" max="14339" width="18.6640625" style="49" customWidth="1"/>
    <col min="14340" max="14340" width="21.88671875" style="49" customWidth="1"/>
    <col min="14341" max="14341" width="14.44140625" style="49" customWidth="1"/>
    <col min="14342" max="14592" width="11.44140625" style="49"/>
    <col min="14593" max="14593" width="3.5546875" style="49" customWidth="1"/>
    <col min="14594" max="14594" width="7.5546875" style="49" customWidth="1"/>
    <col min="14595" max="14595" width="18.6640625" style="49" customWidth="1"/>
    <col min="14596" max="14596" width="21.88671875" style="49" customWidth="1"/>
    <col min="14597" max="14597" width="14.44140625" style="49" customWidth="1"/>
    <col min="14598" max="14848" width="11.44140625" style="49"/>
    <col min="14849" max="14849" width="3.5546875" style="49" customWidth="1"/>
    <col min="14850" max="14850" width="7.5546875" style="49" customWidth="1"/>
    <col min="14851" max="14851" width="18.6640625" style="49" customWidth="1"/>
    <col min="14852" max="14852" width="21.88671875" style="49" customWidth="1"/>
    <col min="14853" max="14853" width="14.44140625" style="49" customWidth="1"/>
    <col min="14854" max="15104" width="11.44140625" style="49"/>
    <col min="15105" max="15105" width="3.5546875" style="49" customWidth="1"/>
    <col min="15106" max="15106" width="7.5546875" style="49" customWidth="1"/>
    <col min="15107" max="15107" width="18.6640625" style="49" customWidth="1"/>
    <col min="15108" max="15108" width="21.88671875" style="49" customWidth="1"/>
    <col min="15109" max="15109" width="14.44140625" style="49" customWidth="1"/>
    <col min="15110" max="15360" width="11.44140625" style="49"/>
    <col min="15361" max="15361" width="3.5546875" style="49" customWidth="1"/>
    <col min="15362" max="15362" width="7.5546875" style="49" customWidth="1"/>
    <col min="15363" max="15363" width="18.6640625" style="49" customWidth="1"/>
    <col min="15364" max="15364" width="21.88671875" style="49" customWidth="1"/>
    <col min="15365" max="15365" width="14.44140625" style="49" customWidth="1"/>
    <col min="15366" max="15616" width="11.44140625" style="49"/>
    <col min="15617" max="15617" width="3.5546875" style="49" customWidth="1"/>
    <col min="15618" max="15618" width="7.5546875" style="49" customWidth="1"/>
    <col min="15619" max="15619" width="18.6640625" style="49" customWidth="1"/>
    <col min="15620" max="15620" width="21.88671875" style="49" customWidth="1"/>
    <col min="15621" max="15621" width="14.44140625" style="49" customWidth="1"/>
    <col min="15622" max="15872" width="11.44140625" style="49"/>
    <col min="15873" max="15873" width="3.5546875" style="49" customWidth="1"/>
    <col min="15874" max="15874" width="7.5546875" style="49" customWidth="1"/>
    <col min="15875" max="15875" width="18.6640625" style="49" customWidth="1"/>
    <col min="15876" max="15876" width="21.88671875" style="49" customWidth="1"/>
    <col min="15877" max="15877" width="14.44140625" style="49" customWidth="1"/>
    <col min="15878" max="16128" width="11.44140625" style="49"/>
    <col min="16129" max="16129" width="3.5546875" style="49" customWidth="1"/>
    <col min="16130" max="16130" width="7.5546875" style="49" customWidth="1"/>
    <col min="16131" max="16131" width="18.6640625" style="49" customWidth="1"/>
    <col min="16132" max="16132" width="21.88671875" style="49" customWidth="1"/>
    <col min="16133" max="16133" width="14.44140625" style="49" customWidth="1"/>
    <col min="16134" max="16384" width="11.44140625" style="49"/>
  </cols>
  <sheetData>
    <row r="1" spans="1:5" ht="15.6">
      <c r="A1" s="44" t="s">
        <v>254</v>
      </c>
      <c r="B1" s="44"/>
      <c r="C1" s="45"/>
      <c r="D1" s="46" t="s">
        <v>255</v>
      </c>
    </row>
    <row r="2" spans="1:5" ht="12" customHeight="1">
      <c r="A2" s="44" t="s">
        <v>256</v>
      </c>
      <c r="B2" s="44"/>
      <c r="C2" s="45"/>
    </row>
    <row r="3" spans="1:5" ht="13.5" customHeight="1">
      <c r="A3" s="44" t="s">
        <v>257</v>
      </c>
      <c r="B3" s="44"/>
      <c r="C3" s="45"/>
    </row>
    <row r="4" spans="1:5" ht="16.5" customHeight="1">
      <c r="A4" s="44" t="s">
        <v>258</v>
      </c>
      <c r="B4" s="44"/>
      <c r="C4" s="45"/>
    </row>
    <row r="5" spans="1:5" ht="3" customHeight="1">
      <c r="A5" s="44"/>
      <c r="B5" s="44"/>
      <c r="C5" s="44"/>
      <c r="D5" s="45"/>
    </row>
    <row r="6" spans="1:5" ht="20.25" customHeight="1">
      <c r="A6" s="44"/>
      <c r="B6" s="408" t="s">
        <v>259</v>
      </c>
      <c r="C6" s="408"/>
      <c r="D6" s="408"/>
      <c r="E6" s="408"/>
    </row>
    <row r="7" spans="1:5" ht="18" customHeight="1">
      <c r="A7" s="44"/>
      <c r="B7" s="220" t="s">
        <v>366</v>
      </c>
      <c r="C7" s="147"/>
      <c r="D7" s="147"/>
      <c r="E7" s="147"/>
    </row>
    <row r="8" spans="1:5" ht="10.5" customHeight="1">
      <c r="A8" s="44"/>
      <c r="B8" s="44"/>
      <c r="C8" s="44"/>
      <c r="D8" s="45"/>
    </row>
    <row r="9" spans="1:5" ht="16.2">
      <c r="A9" s="44"/>
      <c r="B9" s="148" t="s">
        <v>261</v>
      </c>
      <c r="C9" s="148" t="s">
        <v>262</v>
      </c>
      <c r="D9" s="148" t="s">
        <v>263</v>
      </c>
      <c r="E9" s="148" t="s">
        <v>367</v>
      </c>
    </row>
    <row r="10" spans="1:5" ht="12" customHeight="1">
      <c r="A10" s="44"/>
      <c r="B10" s="53">
        <v>1</v>
      </c>
      <c r="C10" s="84" t="s">
        <v>18</v>
      </c>
      <c r="D10" s="85" t="s">
        <v>19</v>
      </c>
      <c r="E10" s="221">
        <v>12</v>
      </c>
    </row>
    <row r="11" spans="1:5" ht="12" customHeight="1">
      <c r="A11" s="44"/>
      <c r="B11" s="53">
        <v>2</v>
      </c>
      <c r="C11" s="87" t="s">
        <v>20</v>
      </c>
      <c r="D11" s="85" t="s">
        <v>21</v>
      </c>
      <c r="E11" s="86">
        <v>14.5</v>
      </c>
    </row>
    <row r="12" spans="1:5" ht="12" customHeight="1">
      <c r="A12" s="44"/>
      <c r="B12" s="53">
        <v>3</v>
      </c>
      <c r="C12" s="84" t="s">
        <v>22</v>
      </c>
      <c r="D12" s="85" t="s">
        <v>23</v>
      </c>
      <c r="E12" s="86">
        <v>13.5</v>
      </c>
    </row>
    <row r="13" spans="1:5" ht="12" customHeight="1">
      <c r="A13" s="44"/>
      <c r="B13" s="53">
        <v>4</v>
      </c>
      <c r="C13" s="87" t="s">
        <v>24</v>
      </c>
      <c r="D13" s="85" t="s">
        <v>25</v>
      </c>
      <c r="E13" s="86">
        <v>18</v>
      </c>
    </row>
    <row r="14" spans="1:5" ht="12" customHeight="1">
      <c r="A14" s="44"/>
      <c r="B14" s="53">
        <v>5</v>
      </c>
      <c r="C14" s="87" t="s">
        <v>26</v>
      </c>
      <c r="D14" s="85" t="s">
        <v>27</v>
      </c>
      <c r="E14" s="86">
        <v>14</v>
      </c>
    </row>
    <row r="15" spans="1:5" ht="12" customHeight="1">
      <c r="A15" s="44"/>
      <c r="B15" s="53">
        <v>6</v>
      </c>
      <c r="C15" s="84" t="s">
        <v>28</v>
      </c>
      <c r="D15" s="85" t="s">
        <v>29</v>
      </c>
      <c r="E15" s="86">
        <v>17.5</v>
      </c>
    </row>
    <row r="16" spans="1:5" ht="12" customHeight="1">
      <c r="A16" s="44"/>
      <c r="B16" s="53">
        <v>7</v>
      </c>
      <c r="C16" s="84" t="s">
        <v>30</v>
      </c>
      <c r="D16" s="85" t="s">
        <v>31</v>
      </c>
      <c r="E16" s="86">
        <v>16.5</v>
      </c>
    </row>
    <row r="17" spans="1:5" ht="12" customHeight="1">
      <c r="A17" s="44"/>
      <c r="B17" s="53">
        <v>8</v>
      </c>
      <c r="C17" s="87" t="s">
        <v>32</v>
      </c>
      <c r="D17" s="85" t="s">
        <v>33</v>
      </c>
      <c r="E17" s="86">
        <v>17</v>
      </c>
    </row>
    <row r="18" spans="1:5" ht="12" customHeight="1">
      <c r="A18" s="44"/>
      <c r="B18" s="53">
        <v>9</v>
      </c>
      <c r="C18" s="87" t="s">
        <v>34</v>
      </c>
      <c r="D18" s="85" t="s">
        <v>35</v>
      </c>
      <c r="E18" s="86">
        <v>18</v>
      </c>
    </row>
    <row r="19" spans="1:5" ht="12" customHeight="1">
      <c r="A19" s="44"/>
      <c r="B19" s="53">
        <v>10</v>
      </c>
      <c r="C19" s="87" t="s">
        <v>36</v>
      </c>
      <c r="D19" s="85" t="s">
        <v>37</v>
      </c>
      <c r="E19" s="86">
        <v>16</v>
      </c>
    </row>
    <row r="20" spans="1:5" ht="12" customHeight="1">
      <c r="A20" s="44"/>
      <c r="B20" s="53">
        <v>11</v>
      </c>
      <c r="C20" s="87" t="s">
        <v>38</v>
      </c>
      <c r="D20" s="85" t="s">
        <v>39</v>
      </c>
      <c r="E20" s="86">
        <v>19</v>
      </c>
    </row>
    <row r="21" spans="1:5" ht="12" customHeight="1">
      <c r="A21" s="44"/>
      <c r="B21" s="53">
        <v>12</v>
      </c>
      <c r="C21" s="87" t="s">
        <v>40</v>
      </c>
      <c r="D21" s="85" t="s">
        <v>41</v>
      </c>
      <c r="E21" s="86">
        <v>18</v>
      </c>
    </row>
    <row r="22" spans="1:5" ht="12" customHeight="1">
      <c r="A22" s="44"/>
      <c r="B22" s="53">
        <v>13</v>
      </c>
      <c r="C22" s="87" t="s">
        <v>42</v>
      </c>
      <c r="D22" s="85" t="s">
        <v>43</v>
      </c>
      <c r="E22" s="86">
        <v>20</v>
      </c>
    </row>
    <row r="23" spans="1:5" ht="12" customHeight="1">
      <c r="A23" s="44"/>
      <c r="B23" s="53">
        <v>14</v>
      </c>
      <c r="C23" s="87" t="s">
        <v>44</v>
      </c>
      <c r="D23" s="85" t="s">
        <v>45</v>
      </c>
      <c r="E23" s="86">
        <v>13.5</v>
      </c>
    </row>
    <row r="24" spans="1:5" ht="12" customHeight="1">
      <c r="A24" s="44"/>
      <c r="B24" s="53">
        <v>15</v>
      </c>
      <c r="C24" s="87" t="s">
        <v>46</v>
      </c>
      <c r="D24" s="85" t="s">
        <v>47</v>
      </c>
      <c r="E24" s="86">
        <v>17</v>
      </c>
    </row>
    <row r="25" spans="1:5" ht="12" customHeight="1">
      <c r="A25" s="44"/>
      <c r="B25" s="53">
        <v>16</v>
      </c>
      <c r="C25" s="87" t="s">
        <v>48</v>
      </c>
      <c r="D25" s="85" t="s">
        <v>49</v>
      </c>
      <c r="E25" s="86">
        <v>14</v>
      </c>
    </row>
    <row r="26" spans="1:5" ht="12" customHeight="1">
      <c r="A26" s="44"/>
      <c r="B26" s="53">
        <v>17</v>
      </c>
      <c r="C26" s="84" t="s">
        <v>50</v>
      </c>
      <c r="D26" s="85" t="s">
        <v>51</v>
      </c>
      <c r="E26" s="86">
        <v>13.5</v>
      </c>
    </row>
    <row r="27" spans="1:5" ht="12" customHeight="1">
      <c r="A27" s="44"/>
      <c r="B27" s="53">
        <v>18</v>
      </c>
      <c r="C27" s="87" t="s">
        <v>52</v>
      </c>
      <c r="D27" s="85" t="s">
        <v>53</v>
      </c>
      <c r="E27" s="86">
        <v>16</v>
      </c>
    </row>
    <row r="28" spans="1:5" ht="12" customHeight="1">
      <c r="A28" s="44"/>
      <c r="B28" s="53">
        <v>19</v>
      </c>
      <c r="C28" s="84" t="s">
        <v>281</v>
      </c>
      <c r="D28" s="85" t="s">
        <v>53</v>
      </c>
      <c r="E28" s="86">
        <v>12</v>
      </c>
    </row>
    <row r="29" spans="1:5" ht="12" customHeight="1">
      <c r="A29" s="44"/>
      <c r="B29" s="53">
        <v>20</v>
      </c>
      <c r="C29" s="87" t="s">
        <v>54</v>
      </c>
      <c r="D29" s="85" t="s">
        <v>55</v>
      </c>
      <c r="E29" s="86">
        <v>15</v>
      </c>
    </row>
    <row r="30" spans="1:5" ht="12" customHeight="1">
      <c r="A30" s="44"/>
      <c r="B30" s="53">
        <v>21</v>
      </c>
      <c r="C30" s="84" t="s">
        <v>56</v>
      </c>
      <c r="D30" s="85" t="s">
        <v>57</v>
      </c>
      <c r="E30" s="86">
        <v>19</v>
      </c>
    </row>
    <row r="31" spans="1:5" ht="12" customHeight="1">
      <c r="A31" s="44"/>
      <c r="B31" s="53">
        <v>22</v>
      </c>
      <c r="C31" s="84" t="s">
        <v>58</v>
      </c>
      <c r="D31" s="85" t="s">
        <v>59</v>
      </c>
      <c r="E31" s="86">
        <v>16</v>
      </c>
    </row>
    <row r="32" spans="1:5" ht="12" customHeight="1">
      <c r="A32" s="44"/>
      <c r="B32" s="53">
        <v>23</v>
      </c>
      <c r="C32" s="87" t="s">
        <v>60</v>
      </c>
      <c r="D32" s="85" t="s">
        <v>61</v>
      </c>
      <c r="E32" s="86">
        <v>13.5</v>
      </c>
    </row>
    <row r="33" spans="1:5" ht="12" customHeight="1">
      <c r="A33" s="44"/>
      <c r="B33" s="53">
        <v>24</v>
      </c>
      <c r="C33" s="84" t="s">
        <v>62</v>
      </c>
      <c r="D33" s="85" t="s">
        <v>63</v>
      </c>
      <c r="E33" s="86">
        <v>13.5</v>
      </c>
    </row>
    <row r="34" spans="1:5" ht="12" customHeight="1">
      <c r="A34" s="44"/>
      <c r="B34" s="53">
        <v>25</v>
      </c>
      <c r="C34" s="87" t="s">
        <v>64</v>
      </c>
      <c r="D34" s="85" t="s">
        <v>65</v>
      </c>
      <c r="E34" s="86">
        <v>15</v>
      </c>
    </row>
    <row r="35" spans="1:5" ht="12" customHeight="1">
      <c r="A35" s="44"/>
      <c r="B35" s="53">
        <v>26</v>
      </c>
      <c r="C35" s="87" t="s">
        <v>66</v>
      </c>
      <c r="D35" s="85" t="s">
        <v>67</v>
      </c>
      <c r="E35" s="86">
        <v>18</v>
      </c>
    </row>
    <row r="36" spans="1:5" ht="12" customHeight="1">
      <c r="A36" s="44"/>
      <c r="B36" s="53">
        <v>27</v>
      </c>
      <c r="C36" s="87" t="s">
        <v>68</v>
      </c>
      <c r="D36" s="85" t="s">
        <v>69</v>
      </c>
      <c r="E36" s="86">
        <v>13.5</v>
      </c>
    </row>
    <row r="37" spans="1:5" ht="12" customHeight="1">
      <c r="A37" s="44"/>
      <c r="B37" s="53">
        <v>28</v>
      </c>
      <c r="C37" s="87" t="s">
        <v>70</v>
      </c>
      <c r="D37" s="85" t="s">
        <v>51</v>
      </c>
      <c r="E37" s="86">
        <v>16.5</v>
      </c>
    </row>
    <row r="38" spans="1:5" ht="12" customHeight="1">
      <c r="A38" s="44"/>
      <c r="B38" s="53">
        <v>29</v>
      </c>
      <c r="C38" s="87" t="s">
        <v>71</v>
      </c>
      <c r="D38" s="85" t="s">
        <v>72</v>
      </c>
      <c r="E38" s="86">
        <v>17</v>
      </c>
    </row>
    <row r="39" spans="1:5" ht="12" customHeight="1">
      <c r="A39" s="44"/>
      <c r="B39" s="53">
        <v>30</v>
      </c>
      <c r="C39" s="87" t="s">
        <v>73</v>
      </c>
      <c r="D39" s="85" t="s">
        <v>74</v>
      </c>
      <c r="E39" s="86">
        <v>15</v>
      </c>
    </row>
    <row r="40" spans="1:5" ht="12" customHeight="1">
      <c r="A40" s="44"/>
      <c r="B40" s="53">
        <v>31</v>
      </c>
      <c r="C40" s="87" t="s">
        <v>75</v>
      </c>
      <c r="D40" s="85" t="s">
        <v>51</v>
      </c>
      <c r="E40" s="86">
        <v>14</v>
      </c>
    </row>
    <row r="41" spans="1:5" ht="12" customHeight="1">
      <c r="A41" s="44"/>
      <c r="B41" s="53">
        <v>32</v>
      </c>
      <c r="C41" s="84" t="s">
        <v>76</v>
      </c>
      <c r="D41" s="85" t="s">
        <v>77</v>
      </c>
      <c r="E41" s="86">
        <v>10</v>
      </c>
    </row>
    <row r="42" spans="1:5" ht="12" customHeight="1">
      <c r="A42" s="44"/>
      <c r="B42" s="53">
        <v>33</v>
      </c>
      <c r="C42" s="84" t="s">
        <v>78</v>
      </c>
      <c r="D42" s="85" t="s">
        <v>79</v>
      </c>
      <c r="E42" s="86">
        <v>15.5</v>
      </c>
    </row>
    <row r="43" spans="1:5" ht="12" customHeight="1">
      <c r="A43" s="44"/>
      <c r="B43" s="53">
        <v>34</v>
      </c>
      <c r="C43" s="87" t="s">
        <v>80</v>
      </c>
      <c r="D43" s="85" t="s">
        <v>81</v>
      </c>
      <c r="E43" s="86">
        <v>17</v>
      </c>
    </row>
    <row r="44" spans="1:5" ht="12" customHeight="1">
      <c r="A44" s="44"/>
      <c r="B44" s="53">
        <v>35</v>
      </c>
      <c r="C44" s="87" t="s">
        <v>82</v>
      </c>
      <c r="D44" s="85" t="s">
        <v>83</v>
      </c>
      <c r="E44" s="86">
        <v>17</v>
      </c>
    </row>
    <row r="45" spans="1:5" ht="12" customHeight="1">
      <c r="A45" s="44"/>
      <c r="B45" s="53">
        <v>36</v>
      </c>
      <c r="C45" s="87" t="s">
        <v>84</v>
      </c>
      <c r="D45" s="85" t="s">
        <v>85</v>
      </c>
      <c r="E45" s="86">
        <v>18</v>
      </c>
    </row>
    <row r="46" spans="1:5" ht="12" customHeight="1">
      <c r="A46" s="44"/>
      <c r="B46" s="53">
        <v>37</v>
      </c>
      <c r="C46" s="87" t="s">
        <v>86</v>
      </c>
      <c r="D46" s="85" t="s">
        <v>87</v>
      </c>
      <c r="E46" s="86">
        <v>16.5</v>
      </c>
    </row>
    <row r="47" spans="1:5" ht="12" customHeight="1">
      <c r="A47" s="44"/>
      <c r="B47" s="53">
        <v>38</v>
      </c>
      <c r="C47" s="87" t="s">
        <v>88</v>
      </c>
      <c r="D47" s="85" t="s">
        <v>89</v>
      </c>
      <c r="E47" s="86">
        <v>14.5</v>
      </c>
    </row>
    <row r="48" spans="1:5" ht="12" customHeight="1">
      <c r="A48" s="44"/>
      <c r="B48" s="53">
        <v>39</v>
      </c>
      <c r="C48" s="84" t="s">
        <v>90</v>
      </c>
      <c r="D48" s="85" t="s">
        <v>51</v>
      </c>
      <c r="E48" s="86">
        <v>20</v>
      </c>
    </row>
    <row r="49" spans="1:5" ht="12" customHeight="1">
      <c r="A49" s="44"/>
      <c r="B49" s="53">
        <v>40</v>
      </c>
      <c r="C49" s="87" t="s">
        <v>91</v>
      </c>
      <c r="D49" s="85" t="s">
        <v>92</v>
      </c>
      <c r="E49" s="86">
        <v>17</v>
      </c>
    </row>
    <row r="50" spans="1:5" ht="12" customHeight="1">
      <c r="A50" s="44"/>
      <c r="B50" s="53">
        <v>41</v>
      </c>
      <c r="C50" s="87" t="s">
        <v>93</v>
      </c>
      <c r="D50" s="85" t="s">
        <v>53</v>
      </c>
      <c r="E50" s="86">
        <v>12</v>
      </c>
    </row>
    <row r="51" spans="1:5" ht="12" customHeight="1">
      <c r="A51" s="44"/>
      <c r="B51" s="53">
        <v>42</v>
      </c>
      <c r="C51" s="87" t="s">
        <v>94</v>
      </c>
      <c r="D51" s="85" t="s">
        <v>95</v>
      </c>
      <c r="E51" s="86">
        <v>18.5</v>
      </c>
    </row>
    <row r="52" spans="1:5" ht="12" customHeight="1">
      <c r="A52" s="44"/>
      <c r="B52" s="53">
        <v>43</v>
      </c>
      <c r="C52" s="87" t="s">
        <v>96</v>
      </c>
      <c r="D52" s="85" t="s">
        <v>97</v>
      </c>
      <c r="E52" s="86">
        <v>12</v>
      </c>
    </row>
    <row r="53" spans="1:5" ht="12" customHeight="1">
      <c r="A53" s="44"/>
      <c r="B53" s="53">
        <v>44</v>
      </c>
      <c r="C53" s="87" t="s">
        <v>98</v>
      </c>
      <c r="D53" s="85" t="s">
        <v>99</v>
      </c>
      <c r="E53" s="86">
        <v>20</v>
      </c>
    </row>
    <row r="54" spans="1:5" ht="12" customHeight="1">
      <c r="A54" s="44"/>
      <c r="B54" s="53">
        <v>45</v>
      </c>
      <c r="C54" s="87" t="s">
        <v>100</v>
      </c>
      <c r="D54" s="85" t="s">
        <v>101</v>
      </c>
      <c r="E54" s="86">
        <v>18.5</v>
      </c>
    </row>
    <row r="55" spans="1:5" ht="12" customHeight="1">
      <c r="A55" s="44"/>
      <c r="B55" s="53">
        <v>46</v>
      </c>
      <c r="C55" s="84" t="s">
        <v>102</v>
      </c>
      <c r="D55" s="85" t="s">
        <v>103</v>
      </c>
      <c r="E55" s="86">
        <v>13.5</v>
      </c>
    </row>
    <row r="56" spans="1:5" ht="12" customHeight="1">
      <c r="A56" s="44"/>
      <c r="B56" s="53">
        <v>47</v>
      </c>
      <c r="C56" s="84" t="s">
        <v>104</v>
      </c>
      <c r="D56" s="85" t="s">
        <v>105</v>
      </c>
      <c r="E56" s="86">
        <v>19</v>
      </c>
    </row>
    <row r="57" spans="1:5" ht="12" customHeight="1">
      <c r="A57" s="44"/>
      <c r="B57" s="53">
        <v>48</v>
      </c>
      <c r="C57" s="87" t="s">
        <v>106</v>
      </c>
      <c r="D57" s="85" t="s">
        <v>107</v>
      </c>
      <c r="E57" s="86">
        <v>16</v>
      </c>
    </row>
    <row r="58" spans="1:5" ht="12" customHeight="1">
      <c r="A58" s="44"/>
      <c r="B58" s="53">
        <v>49</v>
      </c>
      <c r="C58" s="87" t="s">
        <v>108</v>
      </c>
      <c r="D58" s="85" t="s">
        <v>109</v>
      </c>
      <c r="E58" s="86">
        <v>19</v>
      </c>
    </row>
    <row r="59" spans="1:5" ht="12" customHeight="1">
      <c r="A59" s="44"/>
      <c r="B59" s="53">
        <v>50</v>
      </c>
      <c r="C59" s="87" t="s">
        <v>110</v>
      </c>
      <c r="D59" s="85" t="s">
        <v>51</v>
      </c>
      <c r="E59" s="86">
        <v>18</v>
      </c>
    </row>
    <row r="60" spans="1:5" ht="12" customHeight="1">
      <c r="A60" s="44"/>
      <c r="B60" s="53">
        <v>51</v>
      </c>
      <c r="C60" s="84" t="s">
        <v>111</v>
      </c>
      <c r="D60" s="85" t="s">
        <v>112</v>
      </c>
      <c r="E60" s="86">
        <v>13</v>
      </c>
    </row>
    <row r="61" spans="1:5" ht="12" customHeight="1">
      <c r="A61" s="44"/>
      <c r="B61" s="53">
        <v>52</v>
      </c>
      <c r="C61" s="87" t="s">
        <v>113</v>
      </c>
      <c r="D61" s="85" t="s">
        <v>114</v>
      </c>
      <c r="E61" s="86">
        <v>16</v>
      </c>
    </row>
    <row r="62" spans="1:5" ht="12" customHeight="1">
      <c r="A62" s="44"/>
      <c r="B62" s="53">
        <v>53</v>
      </c>
      <c r="C62" s="87" t="s">
        <v>115</v>
      </c>
      <c r="D62" s="85" t="s">
        <v>116</v>
      </c>
      <c r="E62" s="86">
        <v>16.5</v>
      </c>
    </row>
    <row r="63" spans="1:5" ht="12" customHeight="1">
      <c r="A63" s="44"/>
      <c r="B63" s="53">
        <v>54</v>
      </c>
      <c r="C63" s="87" t="s">
        <v>117</v>
      </c>
      <c r="D63" s="85" t="s">
        <v>118</v>
      </c>
      <c r="E63" s="86">
        <v>13.5</v>
      </c>
    </row>
    <row r="64" spans="1:5" ht="12" customHeight="1">
      <c r="A64" s="44"/>
      <c r="B64" s="53">
        <v>55</v>
      </c>
      <c r="C64" s="87" t="s">
        <v>119</v>
      </c>
      <c r="D64" s="85" t="s">
        <v>120</v>
      </c>
      <c r="E64" s="86">
        <v>16</v>
      </c>
    </row>
    <row r="65" spans="1:5" ht="12" customHeight="1">
      <c r="A65" s="44"/>
      <c r="B65" s="53">
        <v>56</v>
      </c>
      <c r="C65" s="84" t="s">
        <v>121</v>
      </c>
      <c r="D65" s="85" t="s">
        <v>122</v>
      </c>
      <c r="E65" s="86">
        <v>16</v>
      </c>
    </row>
    <row r="66" spans="1:5" ht="12" customHeight="1">
      <c r="A66" s="44"/>
      <c r="B66" s="53">
        <v>57</v>
      </c>
      <c r="C66" s="87" t="s">
        <v>123</v>
      </c>
      <c r="D66" s="85" t="s">
        <v>124</v>
      </c>
      <c r="E66" s="86">
        <v>15</v>
      </c>
    </row>
    <row r="67" spans="1:5" ht="12" customHeight="1">
      <c r="A67" s="44"/>
      <c r="B67" s="53">
        <v>58</v>
      </c>
      <c r="C67" s="87" t="s">
        <v>125</v>
      </c>
      <c r="D67" s="85" t="s">
        <v>126</v>
      </c>
      <c r="E67" s="86">
        <v>16.5</v>
      </c>
    </row>
    <row r="68" spans="1:5" ht="12" customHeight="1">
      <c r="A68" s="44"/>
      <c r="B68" s="53">
        <v>59</v>
      </c>
      <c r="C68" s="87" t="s">
        <v>127</v>
      </c>
      <c r="D68" s="85" t="s">
        <v>128</v>
      </c>
      <c r="E68" s="86">
        <v>15</v>
      </c>
    </row>
    <row r="69" spans="1:5" ht="6" customHeight="1">
      <c r="A69" s="44"/>
      <c r="B69" s="222"/>
      <c r="C69" s="223"/>
      <c r="D69" s="224"/>
      <c r="E69" s="225"/>
    </row>
    <row r="70" spans="1:5" ht="18" customHeight="1">
      <c r="A70" s="44"/>
      <c r="B70" s="220" t="s">
        <v>366</v>
      </c>
      <c r="C70" s="147"/>
      <c r="D70" s="147"/>
      <c r="E70" s="147"/>
    </row>
    <row r="71" spans="1:5" ht="18" customHeight="1">
      <c r="A71" s="44"/>
      <c r="B71" s="409" t="s">
        <v>261</v>
      </c>
      <c r="C71" s="409" t="s">
        <v>262</v>
      </c>
      <c r="D71" s="409" t="s">
        <v>263</v>
      </c>
      <c r="E71" s="409" t="s">
        <v>367</v>
      </c>
    </row>
    <row r="72" spans="1:5" ht="5.25" hidden="1" customHeight="1">
      <c r="A72" s="44"/>
      <c r="B72" s="409"/>
      <c r="C72" s="409"/>
      <c r="D72" s="409"/>
      <c r="E72" s="409"/>
    </row>
    <row r="73" spans="1:5" ht="12" customHeight="1">
      <c r="A73" s="44"/>
      <c r="B73" s="53">
        <v>60</v>
      </c>
      <c r="C73" s="87" t="s">
        <v>129</v>
      </c>
      <c r="D73" s="85" t="s">
        <v>130</v>
      </c>
      <c r="E73" s="226">
        <v>18.5</v>
      </c>
    </row>
    <row r="74" spans="1:5" ht="12" customHeight="1">
      <c r="A74" s="44"/>
      <c r="B74" s="53">
        <v>61</v>
      </c>
      <c r="C74" s="88" t="s">
        <v>131</v>
      </c>
      <c r="D74" s="60" t="s">
        <v>132</v>
      </c>
      <c r="E74" s="86">
        <v>16.5</v>
      </c>
    </row>
    <row r="75" spans="1:5" ht="12" customHeight="1">
      <c r="A75" s="44"/>
      <c r="B75" s="61">
        <v>62</v>
      </c>
      <c r="C75" s="89" t="s">
        <v>133</v>
      </c>
      <c r="D75" s="90" t="s">
        <v>134</v>
      </c>
      <c r="E75" s="86">
        <v>14.5</v>
      </c>
    </row>
    <row r="76" spans="1:5" ht="12" customHeight="1">
      <c r="A76" s="44"/>
      <c r="B76" s="53">
        <v>63</v>
      </c>
      <c r="C76" s="89" t="s">
        <v>135</v>
      </c>
      <c r="D76" s="90" t="s">
        <v>136</v>
      </c>
      <c r="E76" s="86">
        <v>16.5</v>
      </c>
    </row>
    <row r="77" spans="1:5" ht="12" customHeight="1">
      <c r="A77" s="44"/>
      <c r="B77" s="61">
        <v>64</v>
      </c>
      <c r="C77" s="89" t="s">
        <v>137</v>
      </c>
      <c r="D77" s="90" t="s">
        <v>138</v>
      </c>
      <c r="E77" s="86">
        <v>18</v>
      </c>
    </row>
    <row r="78" spans="1:5" ht="12" customHeight="1">
      <c r="A78" s="44"/>
      <c r="B78" s="53">
        <v>65</v>
      </c>
      <c r="C78" s="89" t="s">
        <v>139</v>
      </c>
      <c r="D78" s="90" t="s">
        <v>140</v>
      </c>
      <c r="E78" s="86">
        <v>15.5</v>
      </c>
    </row>
    <row r="79" spans="1:5" ht="12" customHeight="1">
      <c r="A79" s="44"/>
      <c r="B79" s="61">
        <v>66</v>
      </c>
      <c r="C79" s="89" t="s">
        <v>141</v>
      </c>
      <c r="D79" s="90" t="s">
        <v>51</v>
      </c>
      <c r="E79" s="86">
        <v>13</v>
      </c>
    </row>
    <row r="80" spans="1:5" ht="12" customHeight="1">
      <c r="A80" s="44"/>
      <c r="B80" s="53">
        <v>67</v>
      </c>
      <c r="C80" s="89" t="s">
        <v>142</v>
      </c>
      <c r="D80" s="90" t="s">
        <v>143</v>
      </c>
      <c r="E80" s="86">
        <v>17.5</v>
      </c>
    </row>
    <row r="81" spans="1:5" ht="12" customHeight="1">
      <c r="A81" s="44"/>
      <c r="B81" s="61">
        <v>68</v>
      </c>
      <c r="C81" s="89" t="s">
        <v>144</v>
      </c>
      <c r="D81" s="90" t="s">
        <v>145</v>
      </c>
      <c r="E81" s="86">
        <v>16</v>
      </c>
    </row>
    <row r="82" spans="1:5" ht="12" customHeight="1">
      <c r="A82" s="44"/>
      <c r="B82" s="53">
        <v>69</v>
      </c>
      <c r="C82" s="91" t="s">
        <v>146</v>
      </c>
      <c r="D82" s="90" t="s">
        <v>147</v>
      </c>
      <c r="E82" s="86">
        <v>15.5</v>
      </c>
    </row>
    <row r="83" spans="1:5" ht="12" customHeight="1">
      <c r="A83" s="44"/>
      <c r="B83" s="61">
        <v>70</v>
      </c>
      <c r="C83" s="91" t="s">
        <v>148</v>
      </c>
      <c r="D83" s="90" t="s">
        <v>149</v>
      </c>
      <c r="E83" s="86">
        <v>18</v>
      </c>
    </row>
    <row r="84" spans="1:5" ht="12" customHeight="1">
      <c r="A84" s="44"/>
      <c r="B84" s="53">
        <v>71</v>
      </c>
      <c r="C84" s="91" t="s">
        <v>150</v>
      </c>
      <c r="D84" s="90" t="s">
        <v>151</v>
      </c>
      <c r="E84" s="86">
        <v>16</v>
      </c>
    </row>
    <row r="85" spans="1:5" ht="12" customHeight="1">
      <c r="A85" s="44"/>
      <c r="B85" s="61">
        <v>72</v>
      </c>
      <c r="C85" s="91" t="s">
        <v>152</v>
      </c>
      <c r="D85" s="90" t="s">
        <v>153</v>
      </c>
      <c r="E85" s="86">
        <v>18</v>
      </c>
    </row>
    <row r="86" spans="1:5" ht="12" customHeight="1">
      <c r="A86" s="44"/>
      <c r="B86" s="53">
        <v>73</v>
      </c>
      <c r="C86" s="91" t="s">
        <v>154</v>
      </c>
      <c r="D86" s="90" t="s">
        <v>155</v>
      </c>
      <c r="E86" s="86">
        <v>17.5</v>
      </c>
    </row>
    <row r="87" spans="1:5" ht="12" customHeight="1">
      <c r="A87" s="44"/>
      <c r="B87" s="61">
        <v>74</v>
      </c>
      <c r="C87" s="91" t="s">
        <v>156</v>
      </c>
      <c r="D87" s="90" t="s">
        <v>157</v>
      </c>
      <c r="E87" s="86">
        <v>14</v>
      </c>
    </row>
    <row r="88" spans="1:5" ht="12" customHeight="1">
      <c r="A88" s="44"/>
      <c r="B88" s="53">
        <v>75</v>
      </c>
      <c r="C88" s="91" t="s">
        <v>158</v>
      </c>
      <c r="D88" s="90" t="s">
        <v>159</v>
      </c>
      <c r="E88" s="86">
        <v>12</v>
      </c>
    </row>
    <row r="89" spans="1:5" ht="12" customHeight="1">
      <c r="A89" s="44"/>
      <c r="B89" s="61">
        <v>76</v>
      </c>
      <c r="C89" s="91" t="s">
        <v>160</v>
      </c>
      <c r="D89" s="90" t="s">
        <v>159</v>
      </c>
      <c r="E89" s="86">
        <v>13.5</v>
      </c>
    </row>
    <row r="90" spans="1:5" ht="12" customHeight="1">
      <c r="A90" s="44"/>
      <c r="B90" s="53">
        <v>77</v>
      </c>
      <c r="C90" s="91" t="s">
        <v>161</v>
      </c>
      <c r="D90" s="90" t="s">
        <v>162</v>
      </c>
      <c r="E90" s="86">
        <v>13.5</v>
      </c>
    </row>
    <row r="91" spans="1:5" ht="12" customHeight="1">
      <c r="A91" s="44"/>
      <c r="B91" s="61">
        <v>78</v>
      </c>
      <c r="C91" s="91" t="s">
        <v>163</v>
      </c>
      <c r="D91" s="90" t="s">
        <v>164</v>
      </c>
      <c r="E91" s="86">
        <v>19</v>
      </c>
    </row>
    <row r="92" spans="1:5" ht="12" customHeight="1">
      <c r="A92" s="44"/>
      <c r="B92" s="53">
        <v>79</v>
      </c>
      <c r="C92" s="91" t="s">
        <v>165</v>
      </c>
      <c r="D92" s="90" t="s">
        <v>166</v>
      </c>
      <c r="E92" s="86">
        <v>17</v>
      </c>
    </row>
    <row r="93" spans="1:5" ht="12" customHeight="1">
      <c r="A93" s="44"/>
      <c r="B93" s="61">
        <v>80</v>
      </c>
      <c r="C93" s="91" t="s">
        <v>167</v>
      </c>
      <c r="D93" s="90" t="s">
        <v>168</v>
      </c>
      <c r="E93" s="86">
        <v>16.5</v>
      </c>
    </row>
    <row r="94" spans="1:5" ht="12" customHeight="1">
      <c r="A94" s="44"/>
      <c r="B94" s="53">
        <v>81</v>
      </c>
      <c r="C94" s="91" t="s">
        <v>169</v>
      </c>
      <c r="D94" s="90" t="s">
        <v>170</v>
      </c>
      <c r="E94" s="86">
        <v>16</v>
      </c>
    </row>
    <row r="95" spans="1:5" ht="12" customHeight="1">
      <c r="A95" s="44"/>
      <c r="B95" s="61">
        <v>82</v>
      </c>
      <c r="C95" s="91" t="s">
        <v>171</v>
      </c>
      <c r="D95" s="90" t="s">
        <v>172</v>
      </c>
      <c r="E95" s="86">
        <v>12.5</v>
      </c>
    </row>
    <row r="96" spans="1:5" ht="12" customHeight="1">
      <c r="A96" s="44"/>
      <c r="B96" s="53">
        <v>83</v>
      </c>
      <c r="C96" s="91" t="s">
        <v>173</v>
      </c>
      <c r="D96" s="90" t="s">
        <v>174</v>
      </c>
      <c r="E96" s="86">
        <v>18</v>
      </c>
    </row>
    <row r="97" spans="1:5" ht="12" customHeight="1">
      <c r="A97" s="44"/>
      <c r="B97" s="61">
        <v>84</v>
      </c>
      <c r="C97" s="91" t="s">
        <v>175</v>
      </c>
      <c r="D97" s="90" t="s">
        <v>176</v>
      </c>
      <c r="E97" s="86">
        <v>17</v>
      </c>
    </row>
    <row r="98" spans="1:5" ht="12" customHeight="1">
      <c r="A98" s="44"/>
      <c r="B98" s="53">
        <v>85</v>
      </c>
      <c r="C98" s="91" t="s">
        <v>177</v>
      </c>
      <c r="D98" s="90" t="s">
        <v>12</v>
      </c>
      <c r="E98" s="86">
        <v>12.5</v>
      </c>
    </row>
    <row r="99" spans="1:5" ht="12" customHeight="1">
      <c r="A99" s="44"/>
      <c r="B99" s="61">
        <v>86</v>
      </c>
      <c r="C99" s="91" t="s">
        <v>178</v>
      </c>
      <c r="D99" s="90" t="s">
        <v>179</v>
      </c>
      <c r="E99" s="86">
        <v>17</v>
      </c>
    </row>
    <row r="100" spans="1:5" ht="12" customHeight="1">
      <c r="A100" s="44"/>
      <c r="B100" s="53">
        <v>87</v>
      </c>
      <c r="C100" s="91" t="s">
        <v>180</v>
      </c>
      <c r="D100" s="90" t="s">
        <v>181</v>
      </c>
      <c r="E100" s="86">
        <v>10</v>
      </c>
    </row>
    <row r="101" spans="1:5" ht="12" customHeight="1">
      <c r="A101" s="44"/>
      <c r="B101" s="61">
        <v>88</v>
      </c>
      <c r="C101" s="91" t="s">
        <v>182</v>
      </c>
      <c r="D101" s="90" t="s">
        <v>183</v>
      </c>
      <c r="E101" s="86">
        <v>15.5</v>
      </c>
    </row>
    <row r="102" spans="1:5" ht="12" customHeight="1">
      <c r="A102" s="44"/>
      <c r="B102" s="53">
        <v>89</v>
      </c>
      <c r="C102" s="91" t="s">
        <v>184</v>
      </c>
      <c r="D102" s="90" t="s">
        <v>13</v>
      </c>
      <c r="E102" s="86">
        <v>16.5</v>
      </c>
    </row>
    <row r="103" spans="1:5" ht="12" customHeight="1">
      <c r="A103" s="44"/>
      <c r="B103" s="61">
        <v>90</v>
      </c>
      <c r="C103" s="91" t="s">
        <v>185</v>
      </c>
      <c r="D103" s="90" t="s">
        <v>186</v>
      </c>
      <c r="E103" s="86">
        <v>17</v>
      </c>
    </row>
    <row r="104" spans="1:5" ht="12" customHeight="1">
      <c r="A104" s="44"/>
      <c r="B104" s="53">
        <v>91</v>
      </c>
      <c r="C104" s="91" t="s">
        <v>187</v>
      </c>
      <c r="D104" s="90" t="s">
        <v>188</v>
      </c>
      <c r="E104" s="86">
        <v>16</v>
      </c>
    </row>
    <row r="105" spans="1:5" ht="12" customHeight="1">
      <c r="A105" s="44"/>
      <c r="B105" s="61">
        <v>92</v>
      </c>
      <c r="C105" s="91" t="s">
        <v>189</v>
      </c>
      <c r="D105" s="90" t="s">
        <v>190</v>
      </c>
      <c r="E105" s="86">
        <v>18</v>
      </c>
    </row>
    <row r="106" spans="1:5" ht="12" customHeight="1">
      <c r="A106" s="44"/>
      <c r="B106" s="53">
        <v>93</v>
      </c>
      <c r="C106" s="91" t="s">
        <v>191</v>
      </c>
      <c r="D106" s="90" t="s">
        <v>192</v>
      </c>
      <c r="E106" s="86">
        <v>12</v>
      </c>
    </row>
    <row r="107" spans="1:5" ht="12" customHeight="1">
      <c r="A107" s="44"/>
      <c r="B107" s="61">
        <v>94</v>
      </c>
      <c r="C107" s="91" t="s">
        <v>193</v>
      </c>
      <c r="D107" s="90" t="s">
        <v>194</v>
      </c>
      <c r="E107" s="86">
        <v>16</v>
      </c>
    </row>
    <row r="108" spans="1:5" ht="12" customHeight="1">
      <c r="A108" s="44"/>
      <c r="B108" s="53">
        <v>95</v>
      </c>
      <c r="C108" s="91" t="s">
        <v>195</v>
      </c>
      <c r="D108" s="90" t="s">
        <v>196</v>
      </c>
      <c r="E108" s="86">
        <v>12</v>
      </c>
    </row>
    <row r="109" spans="1:5" ht="12" customHeight="1">
      <c r="A109" s="44"/>
      <c r="B109" s="61">
        <v>96</v>
      </c>
      <c r="C109" s="91" t="s">
        <v>197</v>
      </c>
      <c r="D109" s="90" t="s">
        <v>198</v>
      </c>
      <c r="E109" s="86">
        <v>18</v>
      </c>
    </row>
    <row r="110" spans="1:5" ht="12" customHeight="1">
      <c r="A110" s="44"/>
      <c r="B110" s="53">
        <v>97</v>
      </c>
      <c r="C110" s="91" t="s">
        <v>199</v>
      </c>
      <c r="D110" s="90" t="s">
        <v>200</v>
      </c>
      <c r="E110" s="86">
        <v>14.5</v>
      </c>
    </row>
    <row r="111" spans="1:5" ht="12" customHeight="1">
      <c r="A111" s="44"/>
      <c r="B111" s="61">
        <v>98</v>
      </c>
      <c r="C111" s="91" t="s">
        <v>201</v>
      </c>
      <c r="D111" s="90" t="s">
        <v>95</v>
      </c>
      <c r="E111" s="86">
        <v>18</v>
      </c>
    </row>
    <row r="112" spans="1:5" ht="12" customHeight="1">
      <c r="A112" s="44"/>
      <c r="B112" s="53">
        <v>99</v>
      </c>
      <c r="C112" s="91" t="s">
        <v>202</v>
      </c>
      <c r="D112" s="90" t="s">
        <v>203</v>
      </c>
      <c r="E112" s="86">
        <v>19</v>
      </c>
    </row>
    <row r="113" spans="1:5" ht="12" customHeight="1">
      <c r="A113" s="44"/>
      <c r="B113" s="61">
        <v>100</v>
      </c>
      <c r="C113" s="91" t="s">
        <v>204</v>
      </c>
      <c r="D113" s="90" t="s">
        <v>205</v>
      </c>
      <c r="E113" s="86">
        <v>13</v>
      </c>
    </row>
    <row r="114" spans="1:5" ht="12" customHeight="1">
      <c r="A114" s="44"/>
      <c r="B114" s="53">
        <v>101</v>
      </c>
      <c r="C114" s="90" t="s">
        <v>206</v>
      </c>
      <c r="D114" s="92" t="s">
        <v>207</v>
      </c>
      <c r="E114" s="86">
        <v>19.5</v>
      </c>
    </row>
    <row r="115" spans="1:5" ht="12" customHeight="1">
      <c r="A115" s="44"/>
      <c r="B115" s="61">
        <v>102</v>
      </c>
      <c r="C115" s="90" t="s">
        <v>208</v>
      </c>
      <c r="D115" s="92" t="s">
        <v>209</v>
      </c>
      <c r="E115" s="86">
        <v>12</v>
      </c>
    </row>
    <row r="116" spans="1:5" ht="12" customHeight="1">
      <c r="A116" s="44"/>
      <c r="B116" s="53">
        <v>103</v>
      </c>
      <c r="C116" s="90" t="s">
        <v>210</v>
      </c>
      <c r="D116" s="92" t="s">
        <v>211</v>
      </c>
      <c r="E116" s="86">
        <v>17.5</v>
      </c>
    </row>
    <row r="117" spans="1:5" ht="12" customHeight="1">
      <c r="A117" s="44"/>
      <c r="B117" s="61">
        <v>104</v>
      </c>
      <c r="C117" s="90" t="s">
        <v>212</v>
      </c>
      <c r="D117" s="92" t="s">
        <v>213</v>
      </c>
      <c r="E117" s="86">
        <v>13</v>
      </c>
    </row>
    <row r="118" spans="1:5" ht="12" customHeight="1">
      <c r="A118" s="44"/>
      <c r="B118" s="53">
        <v>105</v>
      </c>
      <c r="C118" s="93" t="s">
        <v>214</v>
      </c>
      <c r="D118" s="94" t="s">
        <v>215</v>
      </c>
      <c r="E118" s="226" t="s">
        <v>292</v>
      </c>
    </row>
    <row r="119" spans="1:5" ht="12" customHeight="1">
      <c r="A119" s="44"/>
      <c r="B119" s="61">
        <v>106</v>
      </c>
      <c r="C119" s="90" t="s">
        <v>216</v>
      </c>
      <c r="D119" s="92" t="s">
        <v>217</v>
      </c>
      <c r="E119" s="86">
        <v>16</v>
      </c>
    </row>
    <row r="120" spans="1:5" ht="12" customHeight="1">
      <c r="A120" s="44"/>
      <c r="B120" s="53">
        <v>107</v>
      </c>
      <c r="C120" s="90" t="s">
        <v>218</v>
      </c>
      <c r="D120" s="92" t="s">
        <v>219</v>
      </c>
      <c r="E120" s="86">
        <v>16.5</v>
      </c>
    </row>
    <row r="121" spans="1:5" ht="12" customHeight="1">
      <c r="A121" s="44"/>
      <c r="B121" s="61">
        <v>108</v>
      </c>
      <c r="C121" s="90" t="s">
        <v>220</v>
      </c>
      <c r="D121" s="92" t="s">
        <v>221</v>
      </c>
      <c r="E121" s="86">
        <v>18</v>
      </c>
    </row>
    <row r="122" spans="1:5" ht="12" customHeight="1">
      <c r="A122" s="44"/>
      <c r="B122" s="53">
        <v>109</v>
      </c>
      <c r="C122" s="90" t="s">
        <v>222</v>
      </c>
      <c r="D122" s="92" t="s">
        <v>223</v>
      </c>
      <c r="E122" s="86">
        <v>12.5</v>
      </c>
    </row>
    <row r="123" spans="1:5" ht="12" customHeight="1">
      <c r="A123" s="44"/>
      <c r="B123" s="61">
        <v>110</v>
      </c>
      <c r="C123" s="90" t="s">
        <v>224</v>
      </c>
      <c r="D123" s="92" t="s">
        <v>14</v>
      </c>
      <c r="E123" s="86">
        <v>15</v>
      </c>
    </row>
    <row r="124" spans="1:5" ht="12" customHeight="1">
      <c r="A124" s="44"/>
      <c r="B124" s="53">
        <v>111</v>
      </c>
      <c r="C124" s="90" t="s">
        <v>225</v>
      </c>
      <c r="D124" s="92" t="s">
        <v>226</v>
      </c>
      <c r="E124" s="86">
        <v>16.5</v>
      </c>
    </row>
    <row r="125" spans="1:5" ht="12" customHeight="1">
      <c r="A125" s="45"/>
      <c r="B125" s="61">
        <v>112</v>
      </c>
      <c r="C125" s="90" t="s">
        <v>227</v>
      </c>
      <c r="D125" s="90" t="s">
        <v>228</v>
      </c>
      <c r="E125" s="86">
        <v>19</v>
      </c>
    </row>
    <row r="126" spans="1:5" ht="12" customHeight="1">
      <c r="A126" s="44"/>
      <c r="B126" s="53">
        <v>113</v>
      </c>
      <c r="C126" s="90" t="s">
        <v>229</v>
      </c>
      <c r="D126" s="92" t="s">
        <v>230</v>
      </c>
      <c r="E126" s="86">
        <v>17</v>
      </c>
    </row>
    <row r="127" spans="1:5" ht="12" customHeight="1">
      <c r="A127" s="44"/>
      <c r="B127" s="61">
        <v>114</v>
      </c>
      <c r="C127" s="90" t="s">
        <v>231</v>
      </c>
      <c r="D127" s="92" t="s">
        <v>232</v>
      </c>
      <c r="E127" s="86">
        <v>17</v>
      </c>
    </row>
    <row r="128" spans="1:5" ht="12" customHeight="1">
      <c r="A128" s="44"/>
      <c r="B128" s="53">
        <v>115</v>
      </c>
      <c r="C128" s="90" t="s">
        <v>233</v>
      </c>
      <c r="D128" s="92" t="s">
        <v>234</v>
      </c>
      <c r="E128" s="86">
        <v>16.5</v>
      </c>
    </row>
    <row r="129" spans="1:5" ht="12" customHeight="1">
      <c r="A129" s="44"/>
      <c r="B129" s="61">
        <v>116</v>
      </c>
      <c r="C129" s="90" t="s">
        <v>235</v>
      </c>
      <c r="D129" s="92" t="s">
        <v>236</v>
      </c>
      <c r="E129" s="86">
        <v>17</v>
      </c>
    </row>
    <row r="130" spans="1:5" ht="12" customHeight="1">
      <c r="A130" s="44"/>
      <c r="B130" s="53">
        <v>117</v>
      </c>
      <c r="C130" s="90" t="s">
        <v>237</v>
      </c>
      <c r="D130" s="92" t="s">
        <v>238</v>
      </c>
      <c r="E130" s="86">
        <v>16</v>
      </c>
    </row>
    <row r="131" spans="1:5" ht="12" customHeight="1">
      <c r="A131" s="45"/>
      <c r="B131" s="61">
        <v>118</v>
      </c>
      <c r="C131" s="90" t="s">
        <v>239</v>
      </c>
      <c r="D131" s="90" t="s">
        <v>240</v>
      </c>
      <c r="E131" s="86">
        <v>15</v>
      </c>
    </row>
    <row r="132" spans="1:5" ht="12" customHeight="1">
      <c r="A132" s="45"/>
      <c r="B132" s="53">
        <v>119</v>
      </c>
      <c r="C132" s="90" t="s">
        <v>241</v>
      </c>
      <c r="D132" s="90" t="s">
        <v>242</v>
      </c>
      <c r="E132" s="86">
        <v>18</v>
      </c>
    </row>
    <row r="133" spans="1:5" ht="12" customHeight="1">
      <c r="A133" s="45"/>
      <c r="B133" s="61">
        <v>120</v>
      </c>
      <c r="C133" s="90" t="s">
        <v>243</v>
      </c>
      <c r="D133" s="90" t="s">
        <v>244</v>
      </c>
      <c r="E133" s="86">
        <v>18</v>
      </c>
    </row>
    <row r="134" spans="1:5" ht="12" customHeight="1">
      <c r="A134" s="45"/>
      <c r="B134" s="53">
        <v>121</v>
      </c>
      <c r="C134" s="90" t="s">
        <v>99</v>
      </c>
      <c r="D134" s="90" t="s">
        <v>245</v>
      </c>
      <c r="E134" s="86">
        <v>13.5</v>
      </c>
    </row>
    <row r="135" spans="1:5">
      <c r="B135" s="95" t="s">
        <v>368</v>
      </c>
      <c r="E135" s="95" t="s">
        <v>277</v>
      </c>
    </row>
    <row r="136" spans="1:5">
      <c r="B136" s="49" t="s">
        <v>278</v>
      </c>
      <c r="D136" s="97">
        <f>AVERAGE(E10:E134)</f>
        <v>15.866666666666667</v>
      </c>
    </row>
    <row r="137" spans="1:5">
      <c r="D137" s="47"/>
    </row>
  </sheetData>
  <autoFilter ref="B9:D73"/>
  <mergeCells count="5">
    <mergeCell ref="B6:E6"/>
    <mergeCell ref="B71:B72"/>
    <mergeCell ref="C71:C72"/>
    <mergeCell ref="D71:D72"/>
    <mergeCell ref="E71:E72"/>
  </mergeCells>
  <pageMargins left="0.36" right="0.7" top="0.17" bottom="0.19" header="0.17" footer="0.17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E136"/>
  <sheetViews>
    <sheetView topLeftCell="A31" zoomScale="160" zoomScaleNormal="160" workbookViewId="0">
      <selection activeCell="E96" sqref="E96"/>
    </sheetView>
  </sheetViews>
  <sheetFormatPr baseColWidth="10" defaultRowHeight="13.2"/>
  <cols>
    <col min="1" max="1" width="4.109375" style="49" customWidth="1"/>
    <col min="2" max="2" width="6.109375" style="49" customWidth="1"/>
    <col min="3" max="3" width="12.88671875" style="49" customWidth="1"/>
    <col min="4" max="4" width="19" style="49" customWidth="1"/>
    <col min="5" max="5" width="11.109375" style="49" customWidth="1"/>
    <col min="6" max="256" width="11.44140625" style="49"/>
    <col min="257" max="257" width="4.109375" style="49" customWidth="1"/>
    <col min="258" max="258" width="6.109375" style="49" customWidth="1"/>
    <col min="259" max="259" width="12.88671875" style="49" customWidth="1"/>
    <col min="260" max="260" width="19" style="49" customWidth="1"/>
    <col min="261" max="261" width="11.109375" style="49" customWidth="1"/>
    <col min="262" max="512" width="11.44140625" style="49"/>
    <col min="513" max="513" width="4.109375" style="49" customWidth="1"/>
    <col min="514" max="514" width="6.109375" style="49" customWidth="1"/>
    <col min="515" max="515" width="12.88671875" style="49" customWidth="1"/>
    <col min="516" max="516" width="19" style="49" customWidth="1"/>
    <col min="517" max="517" width="11.109375" style="49" customWidth="1"/>
    <col min="518" max="768" width="11.44140625" style="49"/>
    <col min="769" max="769" width="4.109375" style="49" customWidth="1"/>
    <col min="770" max="770" width="6.109375" style="49" customWidth="1"/>
    <col min="771" max="771" width="12.88671875" style="49" customWidth="1"/>
    <col min="772" max="772" width="19" style="49" customWidth="1"/>
    <col min="773" max="773" width="11.109375" style="49" customWidth="1"/>
    <col min="774" max="1024" width="11.44140625" style="49"/>
    <col min="1025" max="1025" width="4.109375" style="49" customWidth="1"/>
    <col min="1026" max="1026" width="6.109375" style="49" customWidth="1"/>
    <col min="1027" max="1027" width="12.88671875" style="49" customWidth="1"/>
    <col min="1028" max="1028" width="19" style="49" customWidth="1"/>
    <col min="1029" max="1029" width="11.109375" style="49" customWidth="1"/>
    <col min="1030" max="1280" width="11.44140625" style="49"/>
    <col min="1281" max="1281" width="4.109375" style="49" customWidth="1"/>
    <col min="1282" max="1282" width="6.109375" style="49" customWidth="1"/>
    <col min="1283" max="1283" width="12.88671875" style="49" customWidth="1"/>
    <col min="1284" max="1284" width="19" style="49" customWidth="1"/>
    <col min="1285" max="1285" width="11.109375" style="49" customWidth="1"/>
    <col min="1286" max="1536" width="11.44140625" style="49"/>
    <col min="1537" max="1537" width="4.109375" style="49" customWidth="1"/>
    <col min="1538" max="1538" width="6.109375" style="49" customWidth="1"/>
    <col min="1539" max="1539" width="12.88671875" style="49" customWidth="1"/>
    <col min="1540" max="1540" width="19" style="49" customWidth="1"/>
    <col min="1541" max="1541" width="11.109375" style="49" customWidth="1"/>
    <col min="1542" max="1792" width="11.44140625" style="49"/>
    <col min="1793" max="1793" width="4.109375" style="49" customWidth="1"/>
    <col min="1794" max="1794" width="6.109375" style="49" customWidth="1"/>
    <col min="1795" max="1795" width="12.88671875" style="49" customWidth="1"/>
    <col min="1796" max="1796" width="19" style="49" customWidth="1"/>
    <col min="1797" max="1797" width="11.109375" style="49" customWidth="1"/>
    <col min="1798" max="2048" width="11.44140625" style="49"/>
    <col min="2049" max="2049" width="4.109375" style="49" customWidth="1"/>
    <col min="2050" max="2050" width="6.109375" style="49" customWidth="1"/>
    <col min="2051" max="2051" width="12.88671875" style="49" customWidth="1"/>
    <col min="2052" max="2052" width="19" style="49" customWidth="1"/>
    <col min="2053" max="2053" width="11.109375" style="49" customWidth="1"/>
    <col min="2054" max="2304" width="11.44140625" style="49"/>
    <col min="2305" max="2305" width="4.109375" style="49" customWidth="1"/>
    <col min="2306" max="2306" width="6.109375" style="49" customWidth="1"/>
    <col min="2307" max="2307" width="12.88671875" style="49" customWidth="1"/>
    <col min="2308" max="2308" width="19" style="49" customWidth="1"/>
    <col min="2309" max="2309" width="11.109375" style="49" customWidth="1"/>
    <col min="2310" max="2560" width="11.44140625" style="49"/>
    <col min="2561" max="2561" width="4.109375" style="49" customWidth="1"/>
    <col min="2562" max="2562" width="6.109375" style="49" customWidth="1"/>
    <col min="2563" max="2563" width="12.88671875" style="49" customWidth="1"/>
    <col min="2564" max="2564" width="19" style="49" customWidth="1"/>
    <col min="2565" max="2565" width="11.109375" style="49" customWidth="1"/>
    <col min="2566" max="2816" width="11.44140625" style="49"/>
    <col min="2817" max="2817" width="4.109375" style="49" customWidth="1"/>
    <col min="2818" max="2818" width="6.109375" style="49" customWidth="1"/>
    <col min="2819" max="2819" width="12.88671875" style="49" customWidth="1"/>
    <col min="2820" max="2820" width="19" style="49" customWidth="1"/>
    <col min="2821" max="2821" width="11.109375" style="49" customWidth="1"/>
    <col min="2822" max="3072" width="11.44140625" style="49"/>
    <col min="3073" max="3073" width="4.109375" style="49" customWidth="1"/>
    <col min="3074" max="3074" width="6.109375" style="49" customWidth="1"/>
    <col min="3075" max="3075" width="12.88671875" style="49" customWidth="1"/>
    <col min="3076" max="3076" width="19" style="49" customWidth="1"/>
    <col min="3077" max="3077" width="11.109375" style="49" customWidth="1"/>
    <col min="3078" max="3328" width="11.44140625" style="49"/>
    <col min="3329" max="3329" width="4.109375" style="49" customWidth="1"/>
    <col min="3330" max="3330" width="6.109375" style="49" customWidth="1"/>
    <col min="3331" max="3331" width="12.88671875" style="49" customWidth="1"/>
    <col min="3332" max="3332" width="19" style="49" customWidth="1"/>
    <col min="3333" max="3333" width="11.109375" style="49" customWidth="1"/>
    <col min="3334" max="3584" width="11.44140625" style="49"/>
    <col min="3585" max="3585" width="4.109375" style="49" customWidth="1"/>
    <col min="3586" max="3586" width="6.109375" style="49" customWidth="1"/>
    <col min="3587" max="3587" width="12.88671875" style="49" customWidth="1"/>
    <col min="3588" max="3588" width="19" style="49" customWidth="1"/>
    <col min="3589" max="3589" width="11.109375" style="49" customWidth="1"/>
    <col min="3590" max="3840" width="11.44140625" style="49"/>
    <col min="3841" max="3841" width="4.109375" style="49" customWidth="1"/>
    <col min="3842" max="3842" width="6.109375" style="49" customWidth="1"/>
    <col min="3843" max="3843" width="12.88671875" style="49" customWidth="1"/>
    <col min="3844" max="3844" width="19" style="49" customWidth="1"/>
    <col min="3845" max="3845" width="11.109375" style="49" customWidth="1"/>
    <col min="3846" max="4096" width="11.44140625" style="49"/>
    <col min="4097" max="4097" width="4.109375" style="49" customWidth="1"/>
    <col min="4098" max="4098" width="6.109375" style="49" customWidth="1"/>
    <col min="4099" max="4099" width="12.88671875" style="49" customWidth="1"/>
    <col min="4100" max="4100" width="19" style="49" customWidth="1"/>
    <col min="4101" max="4101" width="11.109375" style="49" customWidth="1"/>
    <col min="4102" max="4352" width="11.44140625" style="49"/>
    <col min="4353" max="4353" width="4.109375" style="49" customWidth="1"/>
    <col min="4354" max="4354" width="6.109375" style="49" customWidth="1"/>
    <col min="4355" max="4355" width="12.88671875" style="49" customWidth="1"/>
    <col min="4356" max="4356" width="19" style="49" customWidth="1"/>
    <col min="4357" max="4357" width="11.109375" style="49" customWidth="1"/>
    <col min="4358" max="4608" width="11.44140625" style="49"/>
    <col min="4609" max="4609" width="4.109375" style="49" customWidth="1"/>
    <col min="4610" max="4610" width="6.109375" style="49" customWidth="1"/>
    <col min="4611" max="4611" width="12.88671875" style="49" customWidth="1"/>
    <col min="4612" max="4612" width="19" style="49" customWidth="1"/>
    <col min="4613" max="4613" width="11.109375" style="49" customWidth="1"/>
    <col min="4614" max="4864" width="11.44140625" style="49"/>
    <col min="4865" max="4865" width="4.109375" style="49" customWidth="1"/>
    <col min="4866" max="4866" width="6.109375" style="49" customWidth="1"/>
    <col min="4867" max="4867" width="12.88671875" style="49" customWidth="1"/>
    <col min="4868" max="4868" width="19" style="49" customWidth="1"/>
    <col min="4869" max="4869" width="11.109375" style="49" customWidth="1"/>
    <col min="4870" max="5120" width="11.44140625" style="49"/>
    <col min="5121" max="5121" width="4.109375" style="49" customWidth="1"/>
    <col min="5122" max="5122" width="6.109375" style="49" customWidth="1"/>
    <col min="5123" max="5123" width="12.88671875" style="49" customWidth="1"/>
    <col min="5124" max="5124" width="19" style="49" customWidth="1"/>
    <col min="5125" max="5125" width="11.109375" style="49" customWidth="1"/>
    <col min="5126" max="5376" width="11.44140625" style="49"/>
    <col min="5377" max="5377" width="4.109375" style="49" customWidth="1"/>
    <col min="5378" max="5378" width="6.109375" style="49" customWidth="1"/>
    <col min="5379" max="5379" width="12.88671875" style="49" customWidth="1"/>
    <col min="5380" max="5380" width="19" style="49" customWidth="1"/>
    <col min="5381" max="5381" width="11.109375" style="49" customWidth="1"/>
    <col min="5382" max="5632" width="11.44140625" style="49"/>
    <col min="5633" max="5633" width="4.109375" style="49" customWidth="1"/>
    <col min="5634" max="5634" width="6.109375" style="49" customWidth="1"/>
    <col min="5635" max="5635" width="12.88671875" style="49" customWidth="1"/>
    <col min="5636" max="5636" width="19" style="49" customWidth="1"/>
    <col min="5637" max="5637" width="11.109375" style="49" customWidth="1"/>
    <col min="5638" max="5888" width="11.44140625" style="49"/>
    <col min="5889" max="5889" width="4.109375" style="49" customWidth="1"/>
    <col min="5890" max="5890" width="6.109375" style="49" customWidth="1"/>
    <col min="5891" max="5891" width="12.88671875" style="49" customWidth="1"/>
    <col min="5892" max="5892" width="19" style="49" customWidth="1"/>
    <col min="5893" max="5893" width="11.109375" style="49" customWidth="1"/>
    <col min="5894" max="6144" width="11.44140625" style="49"/>
    <col min="6145" max="6145" width="4.109375" style="49" customWidth="1"/>
    <col min="6146" max="6146" width="6.109375" style="49" customWidth="1"/>
    <col min="6147" max="6147" width="12.88671875" style="49" customWidth="1"/>
    <col min="6148" max="6148" width="19" style="49" customWidth="1"/>
    <col min="6149" max="6149" width="11.109375" style="49" customWidth="1"/>
    <col min="6150" max="6400" width="11.44140625" style="49"/>
    <col min="6401" max="6401" width="4.109375" style="49" customWidth="1"/>
    <col min="6402" max="6402" width="6.109375" style="49" customWidth="1"/>
    <col min="6403" max="6403" width="12.88671875" style="49" customWidth="1"/>
    <col min="6404" max="6404" width="19" style="49" customWidth="1"/>
    <col min="6405" max="6405" width="11.109375" style="49" customWidth="1"/>
    <col min="6406" max="6656" width="11.44140625" style="49"/>
    <col min="6657" max="6657" width="4.109375" style="49" customWidth="1"/>
    <col min="6658" max="6658" width="6.109375" style="49" customWidth="1"/>
    <col min="6659" max="6659" width="12.88671875" style="49" customWidth="1"/>
    <col min="6660" max="6660" width="19" style="49" customWidth="1"/>
    <col min="6661" max="6661" width="11.109375" style="49" customWidth="1"/>
    <col min="6662" max="6912" width="11.44140625" style="49"/>
    <col min="6913" max="6913" width="4.109375" style="49" customWidth="1"/>
    <col min="6914" max="6914" width="6.109375" style="49" customWidth="1"/>
    <col min="6915" max="6915" width="12.88671875" style="49" customWidth="1"/>
    <col min="6916" max="6916" width="19" style="49" customWidth="1"/>
    <col min="6917" max="6917" width="11.109375" style="49" customWidth="1"/>
    <col min="6918" max="7168" width="11.44140625" style="49"/>
    <col min="7169" max="7169" width="4.109375" style="49" customWidth="1"/>
    <col min="7170" max="7170" width="6.109375" style="49" customWidth="1"/>
    <col min="7171" max="7171" width="12.88671875" style="49" customWidth="1"/>
    <col min="7172" max="7172" width="19" style="49" customWidth="1"/>
    <col min="7173" max="7173" width="11.109375" style="49" customWidth="1"/>
    <col min="7174" max="7424" width="11.44140625" style="49"/>
    <col min="7425" max="7425" width="4.109375" style="49" customWidth="1"/>
    <col min="7426" max="7426" width="6.109375" style="49" customWidth="1"/>
    <col min="7427" max="7427" width="12.88671875" style="49" customWidth="1"/>
    <col min="7428" max="7428" width="19" style="49" customWidth="1"/>
    <col min="7429" max="7429" width="11.109375" style="49" customWidth="1"/>
    <col min="7430" max="7680" width="11.44140625" style="49"/>
    <col min="7681" max="7681" width="4.109375" style="49" customWidth="1"/>
    <col min="7682" max="7682" width="6.109375" style="49" customWidth="1"/>
    <col min="7683" max="7683" width="12.88671875" style="49" customWidth="1"/>
    <col min="7684" max="7684" width="19" style="49" customWidth="1"/>
    <col min="7685" max="7685" width="11.109375" style="49" customWidth="1"/>
    <col min="7686" max="7936" width="11.44140625" style="49"/>
    <col min="7937" max="7937" width="4.109375" style="49" customWidth="1"/>
    <col min="7938" max="7938" width="6.109375" style="49" customWidth="1"/>
    <col min="7939" max="7939" width="12.88671875" style="49" customWidth="1"/>
    <col min="7940" max="7940" width="19" style="49" customWidth="1"/>
    <col min="7941" max="7941" width="11.109375" style="49" customWidth="1"/>
    <col min="7942" max="8192" width="11.44140625" style="49"/>
    <col min="8193" max="8193" width="4.109375" style="49" customWidth="1"/>
    <col min="8194" max="8194" width="6.109375" style="49" customWidth="1"/>
    <col min="8195" max="8195" width="12.88671875" style="49" customWidth="1"/>
    <col min="8196" max="8196" width="19" style="49" customWidth="1"/>
    <col min="8197" max="8197" width="11.109375" style="49" customWidth="1"/>
    <col min="8198" max="8448" width="11.44140625" style="49"/>
    <col min="8449" max="8449" width="4.109375" style="49" customWidth="1"/>
    <col min="8450" max="8450" width="6.109375" style="49" customWidth="1"/>
    <col min="8451" max="8451" width="12.88671875" style="49" customWidth="1"/>
    <col min="8452" max="8452" width="19" style="49" customWidth="1"/>
    <col min="8453" max="8453" width="11.109375" style="49" customWidth="1"/>
    <col min="8454" max="8704" width="11.44140625" style="49"/>
    <col min="8705" max="8705" width="4.109375" style="49" customWidth="1"/>
    <col min="8706" max="8706" width="6.109375" style="49" customWidth="1"/>
    <col min="8707" max="8707" width="12.88671875" style="49" customWidth="1"/>
    <col min="8708" max="8708" width="19" style="49" customWidth="1"/>
    <col min="8709" max="8709" width="11.109375" style="49" customWidth="1"/>
    <col min="8710" max="8960" width="11.44140625" style="49"/>
    <col min="8961" max="8961" width="4.109375" style="49" customWidth="1"/>
    <col min="8962" max="8962" width="6.109375" style="49" customWidth="1"/>
    <col min="8963" max="8963" width="12.88671875" style="49" customWidth="1"/>
    <col min="8964" max="8964" width="19" style="49" customWidth="1"/>
    <col min="8965" max="8965" width="11.109375" style="49" customWidth="1"/>
    <col min="8966" max="9216" width="11.44140625" style="49"/>
    <col min="9217" max="9217" width="4.109375" style="49" customWidth="1"/>
    <col min="9218" max="9218" width="6.109375" style="49" customWidth="1"/>
    <col min="9219" max="9219" width="12.88671875" style="49" customWidth="1"/>
    <col min="9220" max="9220" width="19" style="49" customWidth="1"/>
    <col min="9221" max="9221" width="11.109375" style="49" customWidth="1"/>
    <col min="9222" max="9472" width="11.44140625" style="49"/>
    <col min="9473" max="9473" width="4.109375" style="49" customWidth="1"/>
    <col min="9474" max="9474" width="6.109375" style="49" customWidth="1"/>
    <col min="9475" max="9475" width="12.88671875" style="49" customWidth="1"/>
    <col min="9476" max="9476" width="19" style="49" customWidth="1"/>
    <col min="9477" max="9477" width="11.109375" style="49" customWidth="1"/>
    <col min="9478" max="9728" width="11.44140625" style="49"/>
    <col min="9729" max="9729" width="4.109375" style="49" customWidth="1"/>
    <col min="9730" max="9730" width="6.109375" style="49" customWidth="1"/>
    <col min="9731" max="9731" width="12.88671875" style="49" customWidth="1"/>
    <col min="9732" max="9732" width="19" style="49" customWidth="1"/>
    <col min="9733" max="9733" width="11.109375" style="49" customWidth="1"/>
    <col min="9734" max="9984" width="11.44140625" style="49"/>
    <col min="9985" max="9985" width="4.109375" style="49" customWidth="1"/>
    <col min="9986" max="9986" width="6.109375" style="49" customWidth="1"/>
    <col min="9987" max="9987" width="12.88671875" style="49" customWidth="1"/>
    <col min="9988" max="9988" width="19" style="49" customWidth="1"/>
    <col min="9989" max="9989" width="11.109375" style="49" customWidth="1"/>
    <col min="9990" max="10240" width="11.44140625" style="49"/>
    <col min="10241" max="10241" width="4.109375" style="49" customWidth="1"/>
    <col min="10242" max="10242" width="6.109375" style="49" customWidth="1"/>
    <col min="10243" max="10243" width="12.88671875" style="49" customWidth="1"/>
    <col min="10244" max="10244" width="19" style="49" customWidth="1"/>
    <col min="10245" max="10245" width="11.109375" style="49" customWidth="1"/>
    <col min="10246" max="10496" width="11.44140625" style="49"/>
    <col min="10497" max="10497" width="4.109375" style="49" customWidth="1"/>
    <col min="10498" max="10498" width="6.109375" style="49" customWidth="1"/>
    <col min="10499" max="10499" width="12.88671875" style="49" customWidth="1"/>
    <col min="10500" max="10500" width="19" style="49" customWidth="1"/>
    <col min="10501" max="10501" width="11.109375" style="49" customWidth="1"/>
    <col min="10502" max="10752" width="11.44140625" style="49"/>
    <col min="10753" max="10753" width="4.109375" style="49" customWidth="1"/>
    <col min="10754" max="10754" width="6.109375" style="49" customWidth="1"/>
    <col min="10755" max="10755" width="12.88671875" style="49" customWidth="1"/>
    <col min="10756" max="10756" width="19" style="49" customWidth="1"/>
    <col min="10757" max="10757" width="11.109375" style="49" customWidth="1"/>
    <col min="10758" max="11008" width="11.44140625" style="49"/>
    <col min="11009" max="11009" width="4.109375" style="49" customWidth="1"/>
    <col min="11010" max="11010" width="6.109375" style="49" customWidth="1"/>
    <col min="11011" max="11011" width="12.88671875" style="49" customWidth="1"/>
    <col min="11012" max="11012" width="19" style="49" customWidth="1"/>
    <col min="11013" max="11013" width="11.109375" style="49" customWidth="1"/>
    <col min="11014" max="11264" width="11.44140625" style="49"/>
    <col min="11265" max="11265" width="4.109375" style="49" customWidth="1"/>
    <col min="11266" max="11266" width="6.109375" style="49" customWidth="1"/>
    <col min="11267" max="11267" width="12.88671875" style="49" customWidth="1"/>
    <col min="11268" max="11268" width="19" style="49" customWidth="1"/>
    <col min="11269" max="11269" width="11.109375" style="49" customWidth="1"/>
    <col min="11270" max="11520" width="11.44140625" style="49"/>
    <col min="11521" max="11521" width="4.109375" style="49" customWidth="1"/>
    <col min="11522" max="11522" width="6.109375" style="49" customWidth="1"/>
    <col min="11523" max="11523" width="12.88671875" style="49" customWidth="1"/>
    <col min="11524" max="11524" width="19" style="49" customWidth="1"/>
    <col min="11525" max="11525" width="11.109375" style="49" customWidth="1"/>
    <col min="11526" max="11776" width="11.44140625" style="49"/>
    <col min="11777" max="11777" width="4.109375" style="49" customWidth="1"/>
    <col min="11778" max="11778" width="6.109375" style="49" customWidth="1"/>
    <col min="11779" max="11779" width="12.88671875" style="49" customWidth="1"/>
    <col min="11780" max="11780" width="19" style="49" customWidth="1"/>
    <col min="11781" max="11781" width="11.109375" style="49" customWidth="1"/>
    <col min="11782" max="12032" width="11.44140625" style="49"/>
    <col min="12033" max="12033" width="4.109375" style="49" customWidth="1"/>
    <col min="12034" max="12034" width="6.109375" style="49" customWidth="1"/>
    <col min="12035" max="12035" width="12.88671875" style="49" customWidth="1"/>
    <col min="12036" max="12036" width="19" style="49" customWidth="1"/>
    <col min="12037" max="12037" width="11.109375" style="49" customWidth="1"/>
    <col min="12038" max="12288" width="11.44140625" style="49"/>
    <col min="12289" max="12289" width="4.109375" style="49" customWidth="1"/>
    <col min="12290" max="12290" width="6.109375" style="49" customWidth="1"/>
    <col min="12291" max="12291" width="12.88671875" style="49" customWidth="1"/>
    <col min="12292" max="12292" width="19" style="49" customWidth="1"/>
    <col min="12293" max="12293" width="11.109375" style="49" customWidth="1"/>
    <col min="12294" max="12544" width="11.44140625" style="49"/>
    <col min="12545" max="12545" width="4.109375" style="49" customWidth="1"/>
    <col min="12546" max="12546" width="6.109375" style="49" customWidth="1"/>
    <col min="12547" max="12547" width="12.88671875" style="49" customWidth="1"/>
    <col min="12548" max="12548" width="19" style="49" customWidth="1"/>
    <col min="12549" max="12549" width="11.109375" style="49" customWidth="1"/>
    <col min="12550" max="12800" width="11.44140625" style="49"/>
    <col min="12801" max="12801" width="4.109375" style="49" customWidth="1"/>
    <col min="12802" max="12802" width="6.109375" style="49" customWidth="1"/>
    <col min="12803" max="12803" width="12.88671875" style="49" customWidth="1"/>
    <col min="12804" max="12804" width="19" style="49" customWidth="1"/>
    <col min="12805" max="12805" width="11.109375" style="49" customWidth="1"/>
    <col min="12806" max="13056" width="11.44140625" style="49"/>
    <col min="13057" max="13057" width="4.109375" style="49" customWidth="1"/>
    <col min="13058" max="13058" width="6.109375" style="49" customWidth="1"/>
    <col min="13059" max="13059" width="12.88671875" style="49" customWidth="1"/>
    <col min="13060" max="13060" width="19" style="49" customWidth="1"/>
    <col min="13061" max="13061" width="11.109375" style="49" customWidth="1"/>
    <col min="13062" max="13312" width="11.44140625" style="49"/>
    <col min="13313" max="13313" width="4.109375" style="49" customWidth="1"/>
    <col min="13314" max="13314" width="6.109375" style="49" customWidth="1"/>
    <col min="13315" max="13315" width="12.88671875" style="49" customWidth="1"/>
    <col min="13316" max="13316" width="19" style="49" customWidth="1"/>
    <col min="13317" max="13317" width="11.109375" style="49" customWidth="1"/>
    <col min="13318" max="13568" width="11.44140625" style="49"/>
    <col min="13569" max="13569" width="4.109375" style="49" customWidth="1"/>
    <col min="13570" max="13570" width="6.109375" style="49" customWidth="1"/>
    <col min="13571" max="13571" width="12.88671875" style="49" customWidth="1"/>
    <col min="13572" max="13572" width="19" style="49" customWidth="1"/>
    <col min="13573" max="13573" width="11.109375" style="49" customWidth="1"/>
    <col min="13574" max="13824" width="11.44140625" style="49"/>
    <col min="13825" max="13825" width="4.109375" style="49" customWidth="1"/>
    <col min="13826" max="13826" width="6.109375" style="49" customWidth="1"/>
    <col min="13827" max="13827" width="12.88671875" style="49" customWidth="1"/>
    <col min="13828" max="13828" width="19" style="49" customWidth="1"/>
    <col min="13829" max="13829" width="11.109375" style="49" customWidth="1"/>
    <col min="13830" max="14080" width="11.44140625" style="49"/>
    <col min="14081" max="14081" width="4.109375" style="49" customWidth="1"/>
    <col min="14082" max="14082" width="6.109375" style="49" customWidth="1"/>
    <col min="14083" max="14083" width="12.88671875" style="49" customWidth="1"/>
    <col min="14084" max="14084" width="19" style="49" customWidth="1"/>
    <col min="14085" max="14085" width="11.109375" style="49" customWidth="1"/>
    <col min="14086" max="14336" width="11.44140625" style="49"/>
    <col min="14337" max="14337" width="4.109375" style="49" customWidth="1"/>
    <col min="14338" max="14338" width="6.109375" style="49" customWidth="1"/>
    <col min="14339" max="14339" width="12.88671875" style="49" customWidth="1"/>
    <col min="14340" max="14340" width="19" style="49" customWidth="1"/>
    <col min="14341" max="14341" width="11.109375" style="49" customWidth="1"/>
    <col min="14342" max="14592" width="11.44140625" style="49"/>
    <col min="14593" max="14593" width="4.109375" style="49" customWidth="1"/>
    <col min="14594" max="14594" width="6.109375" style="49" customWidth="1"/>
    <col min="14595" max="14595" width="12.88671875" style="49" customWidth="1"/>
    <col min="14596" max="14596" width="19" style="49" customWidth="1"/>
    <col min="14597" max="14597" width="11.109375" style="49" customWidth="1"/>
    <col min="14598" max="14848" width="11.44140625" style="49"/>
    <col min="14849" max="14849" width="4.109375" style="49" customWidth="1"/>
    <col min="14850" max="14850" width="6.109375" style="49" customWidth="1"/>
    <col min="14851" max="14851" width="12.88671875" style="49" customWidth="1"/>
    <col min="14852" max="14852" width="19" style="49" customWidth="1"/>
    <col min="14853" max="14853" width="11.109375" style="49" customWidth="1"/>
    <col min="14854" max="15104" width="11.44140625" style="49"/>
    <col min="15105" max="15105" width="4.109375" style="49" customWidth="1"/>
    <col min="15106" max="15106" width="6.109375" style="49" customWidth="1"/>
    <col min="15107" max="15107" width="12.88671875" style="49" customWidth="1"/>
    <col min="15108" max="15108" width="19" style="49" customWidth="1"/>
    <col min="15109" max="15109" width="11.109375" style="49" customWidth="1"/>
    <col min="15110" max="15360" width="11.44140625" style="49"/>
    <col min="15361" max="15361" width="4.109375" style="49" customWidth="1"/>
    <col min="15362" max="15362" width="6.109375" style="49" customWidth="1"/>
    <col min="15363" max="15363" width="12.88671875" style="49" customWidth="1"/>
    <col min="15364" max="15364" width="19" style="49" customWidth="1"/>
    <col min="15365" max="15365" width="11.109375" style="49" customWidth="1"/>
    <col min="15366" max="15616" width="11.44140625" style="49"/>
    <col min="15617" max="15617" width="4.109375" style="49" customWidth="1"/>
    <col min="15618" max="15618" width="6.109375" style="49" customWidth="1"/>
    <col min="15619" max="15619" width="12.88671875" style="49" customWidth="1"/>
    <col min="15620" max="15620" width="19" style="49" customWidth="1"/>
    <col min="15621" max="15621" width="11.109375" style="49" customWidth="1"/>
    <col min="15622" max="15872" width="11.44140625" style="49"/>
    <col min="15873" max="15873" width="4.109375" style="49" customWidth="1"/>
    <col min="15874" max="15874" width="6.109375" style="49" customWidth="1"/>
    <col min="15875" max="15875" width="12.88671875" style="49" customWidth="1"/>
    <col min="15876" max="15876" width="19" style="49" customWidth="1"/>
    <col min="15877" max="15877" width="11.109375" style="49" customWidth="1"/>
    <col min="15878" max="16128" width="11.44140625" style="49"/>
    <col min="16129" max="16129" width="4.109375" style="49" customWidth="1"/>
    <col min="16130" max="16130" width="6.109375" style="49" customWidth="1"/>
    <col min="16131" max="16131" width="12.88671875" style="49" customWidth="1"/>
    <col min="16132" max="16132" width="19" style="49" customWidth="1"/>
    <col min="16133" max="16133" width="11.109375" style="49" customWidth="1"/>
    <col min="16134" max="16384" width="11.44140625" style="49"/>
  </cols>
  <sheetData>
    <row r="1" spans="1:5" ht="15.6">
      <c r="A1" s="44" t="s">
        <v>254</v>
      </c>
      <c r="B1" s="44"/>
      <c r="C1" s="45"/>
      <c r="D1" s="46" t="s">
        <v>255</v>
      </c>
    </row>
    <row r="2" spans="1:5" ht="12" customHeight="1">
      <c r="A2" s="44" t="s">
        <v>256</v>
      </c>
      <c r="B2" s="44"/>
      <c r="C2" s="45"/>
    </row>
    <row r="3" spans="1:5" ht="13.5" customHeight="1">
      <c r="A3" s="44" t="s">
        <v>257</v>
      </c>
      <c r="B3" s="44"/>
      <c r="C3" s="45"/>
    </row>
    <row r="4" spans="1:5" ht="16.5" customHeight="1">
      <c r="A4" s="44" t="s">
        <v>258</v>
      </c>
      <c r="B4" s="44"/>
      <c r="C4" s="45"/>
    </row>
    <row r="5" spans="1:5" ht="6" customHeight="1">
      <c r="A5" s="44"/>
      <c r="B5" s="44"/>
      <c r="C5" s="44"/>
      <c r="D5" s="45"/>
    </row>
    <row r="6" spans="1:5" ht="18" customHeight="1">
      <c r="A6" s="44"/>
      <c r="B6" s="227"/>
      <c r="C6" s="228" t="s">
        <v>287</v>
      </c>
      <c r="D6" s="228"/>
    </row>
    <row r="7" spans="1:5" ht="18" customHeight="1">
      <c r="A7" s="44"/>
      <c r="B7" s="229" t="s">
        <v>369</v>
      </c>
      <c r="C7" s="228"/>
      <c r="D7" s="228"/>
    </row>
    <row r="8" spans="1:5" ht="6" customHeight="1">
      <c r="A8" s="44"/>
      <c r="B8" s="44"/>
      <c r="C8" s="44"/>
      <c r="D8" s="45"/>
    </row>
    <row r="9" spans="1:5" ht="16.2">
      <c r="A9" s="44"/>
      <c r="B9" s="148" t="s">
        <v>261</v>
      </c>
      <c r="C9" s="148" t="s">
        <v>262</v>
      </c>
      <c r="D9" s="148" t="s">
        <v>263</v>
      </c>
      <c r="E9" s="148" t="s">
        <v>367</v>
      </c>
    </row>
    <row r="10" spans="1:5" ht="12" customHeight="1">
      <c r="A10" s="44"/>
      <c r="B10" s="53">
        <v>1</v>
      </c>
      <c r="C10" s="84" t="s">
        <v>18</v>
      </c>
      <c r="D10" s="85" t="s">
        <v>19</v>
      </c>
      <c r="E10" s="56">
        <v>10</v>
      </c>
    </row>
    <row r="11" spans="1:5" ht="12" customHeight="1">
      <c r="A11" s="44"/>
      <c r="B11" s="53">
        <v>2</v>
      </c>
      <c r="C11" s="87" t="s">
        <v>20</v>
      </c>
      <c r="D11" s="85" t="s">
        <v>21</v>
      </c>
      <c r="E11" s="56">
        <v>8</v>
      </c>
    </row>
    <row r="12" spans="1:5" ht="12" customHeight="1">
      <c r="A12" s="44"/>
      <c r="B12" s="53">
        <v>3</v>
      </c>
      <c r="C12" s="84" t="s">
        <v>22</v>
      </c>
      <c r="D12" s="85" t="s">
        <v>23</v>
      </c>
      <c r="E12" s="56">
        <v>14</v>
      </c>
    </row>
    <row r="13" spans="1:5" ht="12" customHeight="1">
      <c r="A13" s="44"/>
      <c r="B13" s="53">
        <v>4</v>
      </c>
      <c r="C13" s="87" t="s">
        <v>24</v>
      </c>
      <c r="D13" s="85" t="s">
        <v>25</v>
      </c>
      <c r="E13" s="56">
        <v>20</v>
      </c>
    </row>
    <row r="14" spans="1:5" ht="12" customHeight="1">
      <c r="A14" s="44"/>
      <c r="B14" s="53">
        <v>5</v>
      </c>
      <c r="C14" s="87" t="s">
        <v>26</v>
      </c>
      <c r="D14" s="85" t="s">
        <v>27</v>
      </c>
      <c r="E14" s="56">
        <v>16</v>
      </c>
    </row>
    <row r="15" spans="1:5" ht="12" customHeight="1">
      <c r="A15" s="44"/>
      <c r="B15" s="53">
        <v>6</v>
      </c>
      <c r="C15" s="84" t="s">
        <v>28</v>
      </c>
      <c r="D15" s="85" t="s">
        <v>29</v>
      </c>
      <c r="E15" s="56">
        <v>19</v>
      </c>
    </row>
    <row r="16" spans="1:5" ht="12" customHeight="1">
      <c r="A16" s="44"/>
      <c r="B16" s="53">
        <v>7</v>
      </c>
      <c r="C16" s="84" t="s">
        <v>30</v>
      </c>
      <c r="D16" s="85" t="s">
        <v>31</v>
      </c>
      <c r="E16" s="56">
        <v>14</v>
      </c>
    </row>
    <row r="17" spans="1:5" ht="12" customHeight="1">
      <c r="A17" s="44"/>
      <c r="B17" s="53">
        <v>8</v>
      </c>
      <c r="C17" s="87" t="s">
        <v>32</v>
      </c>
      <c r="D17" s="85" t="s">
        <v>33</v>
      </c>
      <c r="E17" s="56">
        <v>19</v>
      </c>
    </row>
    <row r="18" spans="1:5" ht="12" customHeight="1">
      <c r="A18" s="44"/>
      <c r="B18" s="53">
        <v>9</v>
      </c>
      <c r="C18" s="87" t="s">
        <v>34</v>
      </c>
      <c r="D18" s="85" t="s">
        <v>35</v>
      </c>
      <c r="E18" s="56">
        <v>17</v>
      </c>
    </row>
    <row r="19" spans="1:5" ht="12" customHeight="1">
      <c r="A19" s="44"/>
      <c r="B19" s="53">
        <v>10</v>
      </c>
      <c r="C19" s="87" t="s">
        <v>36</v>
      </c>
      <c r="D19" s="85" t="s">
        <v>37</v>
      </c>
      <c r="E19" s="56">
        <v>12</v>
      </c>
    </row>
    <row r="20" spans="1:5" ht="12" customHeight="1">
      <c r="A20" s="44"/>
      <c r="B20" s="53">
        <v>11</v>
      </c>
      <c r="C20" s="87" t="s">
        <v>38</v>
      </c>
      <c r="D20" s="85" t="s">
        <v>39</v>
      </c>
      <c r="E20" s="56">
        <v>13</v>
      </c>
    </row>
    <row r="21" spans="1:5" ht="12" customHeight="1">
      <c r="A21" s="44"/>
      <c r="B21" s="53">
        <v>12</v>
      </c>
      <c r="C21" s="87" t="s">
        <v>40</v>
      </c>
      <c r="D21" s="85" t="s">
        <v>41</v>
      </c>
      <c r="E21" s="56">
        <v>16</v>
      </c>
    </row>
    <row r="22" spans="1:5" ht="12" customHeight="1">
      <c r="A22" s="44"/>
      <c r="B22" s="53">
        <v>13</v>
      </c>
      <c r="C22" s="87" t="s">
        <v>42</v>
      </c>
      <c r="D22" s="85" t="s">
        <v>43</v>
      </c>
      <c r="E22" s="56">
        <v>14</v>
      </c>
    </row>
    <row r="23" spans="1:5" ht="12" customHeight="1">
      <c r="A23" s="44"/>
      <c r="B23" s="53">
        <v>14</v>
      </c>
      <c r="C23" s="87" t="s">
        <v>44</v>
      </c>
      <c r="D23" s="85" t="s">
        <v>45</v>
      </c>
      <c r="E23" s="56">
        <v>16</v>
      </c>
    </row>
    <row r="24" spans="1:5" ht="12" customHeight="1">
      <c r="A24" s="44"/>
      <c r="B24" s="53">
        <v>15</v>
      </c>
      <c r="C24" s="87" t="s">
        <v>46</v>
      </c>
      <c r="D24" s="85" t="s">
        <v>47</v>
      </c>
      <c r="E24" s="56">
        <v>16</v>
      </c>
    </row>
    <row r="25" spans="1:5" ht="12" customHeight="1">
      <c r="A25" s="44"/>
      <c r="B25" s="53">
        <v>16</v>
      </c>
      <c r="C25" s="87" t="s">
        <v>48</v>
      </c>
      <c r="D25" s="85" t="s">
        <v>49</v>
      </c>
      <c r="E25" s="56">
        <v>17</v>
      </c>
    </row>
    <row r="26" spans="1:5" ht="12" customHeight="1">
      <c r="A26" s="44"/>
      <c r="B26" s="53">
        <v>17</v>
      </c>
      <c r="C26" s="84" t="s">
        <v>50</v>
      </c>
      <c r="D26" s="85" t="s">
        <v>51</v>
      </c>
      <c r="E26" s="56">
        <v>17</v>
      </c>
    </row>
    <row r="27" spans="1:5" ht="12" customHeight="1">
      <c r="A27" s="44"/>
      <c r="B27" s="53">
        <v>18</v>
      </c>
      <c r="C27" s="87" t="s">
        <v>52</v>
      </c>
      <c r="D27" s="85" t="s">
        <v>53</v>
      </c>
      <c r="E27" s="56">
        <v>13</v>
      </c>
    </row>
    <row r="28" spans="1:5" ht="12" customHeight="1">
      <c r="A28" s="44"/>
      <c r="B28" s="53">
        <v>19</v>
      </c>
      <c r="C28" s="84" t="s">
        <v>281</v>
      </c>
      <c r="D28" s="85" t="s">
        <v>53</v>
      </c>
      <c r="E28" s="56">
        <v>8</v>
      </c>
    </row>
    <row r="29" spans="1:5" ht="12" customHeight="1">
      <c r="A29" s="44"/>
      <c r="B29" s="53">
        <v>20</v>
      </c>
      <c r="C29" s="87" t="s">
        <v>54</v>
      </c>
      <c r="D29" s="85" t="s">
        <v>55</v>
      </c>
      <c r="E29" s="56">
        <v>15</v>
      </c>
    </row>
    <row r="30" spans="1:5" ht="12" customHeight="1">
      <c r="A30" s="44"/>
      <c r="B30" s="53">
        <v>21</v>
      </c>
      <c r="C30" s="84" t="s">
        <v>56</v>
      </c>
      <c r="D30" s="85" t="s">
        <v>57</v>
      </c>
      <c r="E30" s="56">
        <v>14</v>
      </c>
    </row>
    <row r="31" spans="1:5" ht="12" customHeight="1">
      <c r="A31" s="44"/>
      <c r="B31" s="53">
        <v>22</v>
      </c>
      <c r="C31" s="84" t="s">
        <v>58</v>
      </c>
      <c r="D31" s="85" t="s">
        <v>59</v>
      </c>
      <c r="E31" s="56">
        <v>18</v>
      </c>
    </row>
    <row r="32" spans="1:5" ht="12" customHeight="1">
      <c r="A32" s="44"/>
      <c r="B32" s="53">
        <v>23</v>
      </c>
      <c r="C32" s="87" t="s">
        <v>60</v>
      </c>
      <c r="D32" s="85" t="s">
        <v>61</v>
      </c>
      <c r="E32" s="56">
        <v>16</v>
      </c>
    </row>
    <row r="33" spans="1:5" ht="12" customHeight="1">
      <c r="A33" s="44"/>
      <c r="B33" s="53">
        <v>24</v>
      </c>
      <c r="C33" s="84" t="s">
        <v>62</v>
      </c>
      <c r="D33" s="85" t="s">
        <v>63</v>
      </c>
      <c r="E33" s="56">
        <v>14</v>
      </c>
    </row>
    <row r="34" spans="1:5" ht="12" customHeight="1">
      <c r="A34" s="44"/>
      <c r="B34" s="53">
        <v>25</v>
      </c>
      <c r="C34" s="87" t="s">
        <v>64</v>
      </c>
      <c r="D34" s="85" t="s">
        <v>65</v>
      </c>
      <c r="E34" s="56">
        <v>10</v>
      </c>
    </row>
    <row r="35" spans="1:5" ht="12" customHeight="1">
      <c r="A35" s="44"/>
      <c r="B35" s="53">
        <v>26</v>
      </c>
      <c r="C35" s="87" t="s">
        <v>66</v>
      </c>
      <c r="D35" s="85" t="s">
        <v>67</v>
      </c>
      <c r="E35" s="56">
        <v>12</v>
      </c>
    </row>
    <row r="36" spans="1:5" ht="12" customHeight="1">
      <c r="A36" s="44"/>
      <c r="B36" s="53">
        <v>27</v>
      </c>
      <c r="C36" s="87" t="s">
        <v>68</v>
      </c>
      <c r="D36" s="85" t="s">
        <v>69</v>
      </c>
      <c r="E36" s="56">
        <v>19</v>
      </c>
    </row>
    <row r="37" spans="1:5" ht="12" customHeight="1">
      <c r="A37" s="44"/>
      <c r="B37" s="53">
        <v>28</v>
      </c>
      <c r="C37" s="87" t="s">
        <v>70</v>
      </c>
      <c r="D37" s="85" t="s">
        <v>51</v>
      </c>
      <c r="E37" s="56">
        <v>9</v>
      </c>
    </row>
    <row r="38" spans="1:5" ht="12" customHeight="1">
      <c r="A38" s="44"/>
      <c r="B38" s="53">
        <v>29</v>
      </c>
      <c r="C38" s="87" t="s">
        <v>71</v>
      </c>
      <c r="D38" s="85" t="s">
        <v>72</v>
      </c>
      <c r="E38" s="56">
        <v>13</v>
      </c>
    </row>
    <row r="39" spans="1:5" ht="12" customHeight="1">
      <c r="A39" s="44"/>
      <c r="B39" s="53">
        <v>30</v>
      </c>
      <c r="C39" s="87" t="s">
        <v>73</v>
      </c>
      <c r="D39" s="85" t="s">
        <v>74</v>
      </c>
      <c r="E39" s="56">
        <v>14</v>
      </c>
    </row>
    <row r="40" spans="1:5" ht="12" customHeight="1">
      <c r="A40" s="44"/>
      <c r="B40" s="53">
        <v>31</v>
      </c>
      <c r="C40" s="87" t="s">
        <v>75</v>
      </c>
      <c r="D40" s="85" t="s">
        <v>51</v>
      </c>
      <c r="E40" s="56">
        <v>15</v>
      </c>
    </row>
    <row r="41" spans="1:5" ht="12" customHeight="1">
      <c r="A41" s="44"/>
      <c r="B41" s="53">
        <v>32</v>
      </c>
      <c r="C41" s="84" t="s">
        <v>76</v>
      </c>
      <c r="D41" s="85" t="s">
        <v>77</v>
      </c>
      <c r="E41" s="56">
        <v>6</v>
      </c>
    </row>
    <row r="42" spans="1:5" ht="12" customHeight="1">
      <c r="A42" s="44"/>
      <c r="B42" s="53">
        <v>33</v>
      </c>
      <c r="C42" s="84" t="s">
        <v>78</v>
      </c>
      <c r="D42" s="85" t="s">
        <v>79</v>
      </c>
      <c r="E42" s="56">
        <v>19</v>
      </c>
    </row>
    <row r="43" spans="1:5" ht="12" customHeight="1">
      <c r="A43" s="44"/>
      <c r="B43" s="53">
        <v>34</v>
      </c>
      <c r="C43" s="87" t="s">
        <v>80</v>
      </c>
      <c r="D43" s="85" t="s">
        <v>81</v>
      </c>
      <c r="E43" s="56">
        <v>17</v>
      </c>
    </row>
    <row r="44" spans="1:5" ht="12" customHeight="1">
      <c r="A44" s="44"/>
      <c r="B44" s="53">
        <v>35</v>
      </c>
      <c r="C44" s="87" t="s">
        <v>82</v>
      </c>
      <c r="D44" s="85" t="s">
        <v>83</v>
      </c>
      <c r="E44" s="56">
        <v>16</v>
      </c>
    </row>
    <row r="45" spans="1:5" ht="12" customHeight="1">
      <c r="A45" s="44"/>
      <c r="B45" s="53">
        <v>36</v>
      </c>
      <c r="C45" s="87" t="s">
        <v>84</v>
      </c>
      <c r="D45" s="85" t="s">
        <v>85</v>
      </c>
      <c r="E45" s="56">
        <v>14</v>
      </c>
    </row>
    <row r="46" spans="1:5" ht="12" customHeight="1">
      <c r="A46" s="44"/>
      <c r="B46" s="53">
        <v>37</v>
      </c>
      <c r="C46" s="87" t="s">
        <v>86</v>
      </c>
      <c r="D46" s="85" t="s">
        <v>87</v>
      </c>
      <c r="E46" s="56">
        <v>15</v>
      </c>
    </row>
    <row r="47" spans="1:5" ht="12" customHeight="1">
      <c r="A47" s="44"/>
      <c r="B47" s="53">
        <v>38</v>
      </c>
      <c r="C47" s="87" t="s">
        <v>88</v>
      </c>
      <c r="D47" s="85" t="s">
        <v>89</v>
      </c>
      <c r="E47" s="56">
        <v>14</v>
      </c>
    </row>
    <row r="48" spans="1:5" ht="12" customHeight="1">
      <c r="A48" s="44"/>
      <c r="B48" s="53">
        <v>39</v>
      </c>
      <c r="C48" s="84" t="s">
        <v>90</v>
      </c>
      <c r="D48" s="85" t="s">
        <v>51</v>
      </c>
      <c r="E48" s="56">
        <v>19</v>
      </c>
    </row>
    <row r="49" spans="1:5" ht="12" customHeight="1">
      <c r="A49" s="44"/>
      <c r="B49" s="53">
        <v>40</v>
      </c>
      <c r="C49" s="87" t="s">
        <v>91</v>
      </c>
      <c r="D49" s="85" t="s">
        <v>92</v>
      </c>
      <c r="E49" s="56">
        <v>14</v>
      </c>
    </row>
    <row r="50" spans="1:5" ht="12" customHeight="1">
      <c r="A50" s="44"/>
      <c r="B50" s="53">
        <v>41</v>
      </c>
      <c r="C50" s="87" t="s">
        <v>93</v>
      </c>
      <c r="D50" s="85" t="s">
        <v>53</v>
      </c>
      <c r="E50" s="56">
        <v>8</v>
      </c>
    </row>
    <row r="51" spans="1:5" ht="12" customHeight="1">
      <c r="A51" s="44"/>
      <c r="B51" s="53">
        <v>42</v>
      </c>
      <c r="C51" s="87" t="s">
        <v>94</v>
      </c>
      <c r="D51" s="85" t="s">
        <v>95</v>
      </c>
      <c r="E51" s="56">
        <v>14</v>
      </c>
    </row>
    <row r="52" spans="1:5" ht="12" customHeight="1">
      <c r="A52" s="44"/>
      <c r="B52" s="53">
        <v>43</v>
      </c>
      <c r="C52" s="87" t="s">
        <v>96</v>
      </c>
      <c r="D52" s="85" t="s">
        <v>97</v>
      </c>
      <c r="E52" s="56">
        <v>12</v>
      </c>
    </row>
    <row r="53" spans="1:5" ht="12" customHeight="1">
      <c r="A53" s="44"/>
      <c r="B53" s="53">
        <v>44</v>
      </c>
      <c r="C53" s="87" t="s">
        <v>98</v>
      </c>
      <c r="D53" s="85" t="s">
        <v>99</v>
      </c>
      <c r="E53" s="56">
        <v>20</v>
      </c>
    </row>
    <row r="54" spans="1:5" ht="12" customHeight="1">
      <c r="A54" s="44"/>
      <c r="B54" s="53">
        <v>45</v>
      </c>
      <c r="C54" s="87" t="s">
        <v>100</v>
      </c>
      <c r="D54" s="85" t="s">
        <v>101</v>
      </c>
      <c r="E54" s="56">
        <v>15</v>
      </c>
    </row>
    <row r="55" spans="1:5" ht="12" customHeight="1">
      <c r="A55" s="44"/>
      <c r="B55" s="53">
        <v>46</v>
      </c>
      <c r="C55" s="84" t="s">
        <v>102</v>
      </c>
      <c r="D55" s="85" t="s">
        <v>103</v>
      </c>
      <c r="E55" s="56">
        <v>17</v>
      </c>
    </row>
    <row r="56" spans="1:5" ht="12" customHeight="1">
      <c r="A56" s="44"/>
      <c r="B56" s="53">
        <v>47</v>
      </c>
      <c r="C56" s="84" t="s">
        <v>104</v>
      </c>
      <c r="D56" s="85" t="s">
        <v>105</v>
      </c>
      <c r="E56" s="56">
        <v>8</v>
      </c>
    </row>
    <row r="57" spans="1:5" ht="12" customHeight="1">
      <c r="A57" s="44"/>
      <c r="B57" s="53">
        <v>48</v>
      </c>
      <c r="C57" s="87" t="s">
        <v>106</v>
      </c>
      <c r="D57" s="85" t="s">
        <v>107</v>
      </c>
      <c r="E57" s="56">
        <v>15</v>
      </c>
    </row>
    <row r="58" spans="1:5" ht="12" customHeight="1">
      <c r="A58" s="44"/>
      <c r="B58" s="53">
        <v>49</v>
      </c>
      <c r="C58" s="87" t="s">
        <v>108</v>
      </c>
      <c r="D58" s="85" t="s">
        <v>109</v>
      </c>
      <c r="E58" s="56">
        <v>16</v>
      </c>
    </row>
    <row r="59" spans="1:5" ht="12" customHeight="1">
      <c r="A59" s="44"/>
      <c r="B59" s="53">
        <v>50</v>
      </c>
      <c r="C59" s="87" t="s">
        <v>110</v>
      </c>
      <c r="D59" s="85" t="s">
        <v>51</v>
      </c>
      <c r="E59" s="56">
        <v>14</v>
      </c>
    </row>
    <row r="60" spans="1:5" ht="12" customHeight="1">
      <c r="A60" s="44"/>
      <c r="B60" s="53">
        <v>51</v>
      </c>
      <c r="C60" s="84" t="s">
        <v>111</v>
      </c>
      <c r="D60" s="85" t="s">
        <v>112</v>
      </c>
      <c r="E60" s="56">
        <v>14</v>
      </c>
    </row>
    <row r="61" spans="1:5" ht="12" customHeight="1">
      <c r="A61" s="44"/>
      <c r="B61" s="53">
        <v>52</v>
      </c>
      <c r="C61" s="87" t="s">
        <v>113</v>
      </c>
      <c r="D61" s="85" t="s">
        <v>114</v>
      </c>
      <c r="E61" s="56">
        <v>12</v>
      </c>
    </row>
    <row r="62" spans="1:5" ht="12" customHeight="1">
      <c r="A62" s="44"/>
      <c r="B62" s="53">
        <v>53</v>
      </c>
      <c r="C62" s="87" t="s">
        <v>115</v>
      </c>
      <c r="D62" s="85" t="s">
        <v>116</v>
      </c>
      <c r="E62" s="56">
        <v>16</v>
      </c>
    </row>
    <row r="63" spans="1:5" ht="12" customHeight="1">
      <c r="A63" s="44"/>
      <c r="B63" s="53">
        <v>54</v>
      </c>
      <c r="C63" s="87" t="s">
        <v>117</v>
      </c>
      <c r="D63" s="85" t="s">
        <v>118</v>
      </c>
      <c r="E63" s="56">
        <v>5</v>
      </c>
    </row>
    <row r="64" spans="1:5" ht="12" customHeight="1">
      <c r="A64" s="44"/>
      <c r="B64" s="53">
        <v>55</v>
      </c>
      <c r="C64" s="87" t="s">
        <v>119</v>
      </c>
      <c r="D64" s="85" t="s">
        <v>120</v>
      </c>
      <c r="E64" s="56">
        <v>17</v>
      </c>
    </row>
    <row r="65" spans="1:5" ht="12" customHeight="1">
      <c r="A65" s="44"/>
      <c r="B65" s="53">
        <v>56</v>
      </c>
      <c r="C65" s="84" t="s">
        <v>121</v>
      </c>
      <c r="D65" s="85" t="s">
        <v>122</v>
      </c>
      <c r="E65" s="56">
        <v>17</v>
      </c>
    </row>
    <row r="66" spans="1:5" ht="12" customHeight="1">
      <c r="A66" s="44"/>
      <c r="B66" s="53">
        <v>57</v>
      </c>
      <c r="C66" s="87" t="s">
        <v>123</v>
      </c>
      <c r="D66" s="85" t="s">
        <v>124</v>
      </c>
      <c r="E66" s="56">
        <v>15</v>
      </c>
    </row>
    <row r="67" spans="1:5" ht="12" customHeight="1">
      <c r="A67" s="44"/>
      <c r="B67" s="53">
        <v>58</v>
      </c>
      <c r="C67" s="87" t="s">
        <v>125</v>
      </c>
      <c r="D67" s="85" t="s">
        <v>126</v>
      </c>
      <c r="E67" s="56">
        <v>19</v>
      </c>
    </row>
    <row r="68" spans="1:5" ht="12" customHeight="1">
      <c r="A68" s="44"/>
      <c r="B68" s="53">
        <v>59</v>
      </c>
      <c r="C68" s="87" t="s">
        <v>127</v>
      </c>
      <c r="D68" s="85" t="s">
        <v>128</v>
      </c>
      <c r="E68" s="56">
        <v>20</v>
      </c>
    </row>
    <row r="69" spans="1:5" ht="12" customHeight="1">
      <c r="A69" s="44"/>
      <c r="B69" s="53">
        <v>60</v>
      </c>
      <c r="C69" s="87" t="s">
        <v>129</v>
      </c>
      <c r="D69" s="85" t="s">
        <v>130</v>
      </c>
      <c r="E69" s="56">
        <v>17</v>
      </c>
    </row>
    <row r="70" spans="1:5" ht="12" customHeight="1">
      <c r="A70" s="44"/>
      <c r="B70" s="53">
        <v>61</v>
      </c>
      <c r="C70" s="88" t="s">
        <v>131</v>
      </c>
      <c r="D70" s="60" t="s">
        <v>132</v>
      </c>
      <c r="E70" s="56">
        <v>16</v>
      </c>
    </row>
    <row r="71" spans="1:5" ht="12" customHeight="1">
      <c r="A71" s="44"/>
      <c r="B71" s="61">
        <v>62</v>
      </c>
      <c r="C71" s="89" t="s">
        <v>133</v>
      </c>
      <c r="D71" s="90" t="s">
        <v>134</v>
      </c>
      <c r="E71" s="56">
        <v>13</v>
      </c>
    </row>
    <row r="72" spans="1:5" ht="12" customHeight="1">
      <c r="A72" s="44"/>
      <c r="B72" s="53">
        <v>63</v>
      </c>
      <c r="C72" s="89" t="s">
        <v>135</v>
      </c>
      <c r="D72" s="90" t="s">
        <v>136</v>
      </c>
      <c r="E72" s="56">
        <v>17</v>
      </c>
    </row>
    <row r="73" spans="1:5" ht="12" customHeight="1">
      <c r="A73" s="44"/>
      <c r="B73" s="61">
        <v>64</v>
      </c>
      <c r="C73" s="89" t="s">
        <v>137</v>
      </c>
      <c r="D73" s="90" t="s">
        <v>138</v>
      </c>
      <c r="E73" s="56">
        <v>17</v>
      </c>
    </row>
    <row r="74" spans="1:5" ht="12" customHeight="1">
      <c r="A74" s="44"/>
      <c r="B74" s="53">
        <v>65</v>
      </c>
      <c r="C74" s="89" t="s">
        <v>139</v>
      </c>
      <c r="D74" s="90" t="s">
        <v>140</v>
      </c>
      <c r="E74" s="56">
        <v>12</v>
      </c>
    </row>
    <row r="75" spans="1:5" ht="12" customHeight="1">
      <c r="A75" s="44"/>
      <c r="B75" s="61">
        <v>66</v>
      </c>
      <c r="C75" s="89" t="s">
        <v>141</v>
      </c>
      <c r="D75" s="90" t="s">
        <v>51</v>
      </c>
      <c r="E75" s="56">
        <v>13</v>
      </c>
    </row>
    <row r="76" spans="1:5" ht="12" customHeight="1">
      <c r="A76" s="44"/>
      <c r="B76" s="53">
        <v>67</v>
      </c>
      <c r="C76" s="89" t="s">
        <v>142</v>
      </c>
      <c r="D76" s="230" t="s">
        <v>143</v>
      </c>
      <c r="E76" s="56">
        <v>13</v>
      </c>
    </row>
    <row r="77" spans="1:5" ht="12" customHeight="1">
      <c r="A77" s="44"/>
      <c r="B77" s="61">
        <v>68</v>
      </c>
      <c r="C77" s="89" t="s">
        <v>144</v>
      </c>
      <c r="D77" s="90" t="s">
        <v>145</v>
      </c>
      <c r="E77" s="56">
        <v>16</v>
      </c>
    </row>
    <row r="78" spans="1:5" ht="12" customHeight="1">
      <c r="A78" s="44"/>
      <c r="B78" s="53">
        <v>69</v>
      </c>
      <c r="C78" s="91" t="s">
        <v>146</v>
      </c>
      <c r="D78" s="90" t="s">
        <v>147</v>
      </c>
      <c r="E78" s="56">
        <v>13</v>
      </c>
    </row>
    <row r="79" spans="1:5" ht="12" customHeight="1">
      <c r="A79" s="44"/>
      <c r="B79" s="61">
        <v>70</v>
      </c>
      <c r="C79" s="91" t="s">
        <v>148</v>
      </c>
      <c r="D79" s="90" t="s">
        <v>149</v>
      </c>
      <c r="E79" s="56">
        <v>14</v>
      </c>
    </row>
    <row r="80" spans="1:5" ht="12" customHeight="1">
      <c r="A80" s="44"/>
      <c r="B80" s="53">
        <v>71</v>
      </c>
      <c r="C80" s="91" t="s">
        <v>150</v>
      </c>
      <c r="D80" s="90" t="s">
        <v>151</v>
      </c>
      <c r="E80" s="56">
        <v>7</v>
      </c>
    </row>
    <row r="81" spans="1:5" ht="12" customHeight="1">
      <c r="A81" s="44"/>
      <c r="B81" s="61">
        <v>72</v>
      </c>
      <c r="C81" s="91" t="s">
        <v>152</v>
      </c>
      <c r="D81" s="90" t="s">
        <v>153</v>
      </c>
      <c r="E81" s="56">
        <v>20</v>
      </c>
    </row>
    <row r="82" spans="1:5" ht="12" customHeight="1">
      <c r="A82" s="44"/>
      <c r="B82" s="53">
        <v>73</v>
      </c>
      <c r="C82" s="91" t="s">
        <v>154</v>
      </c>
      <c r="D82" s="90" t="s">
        <v>155</v>
      </c>
      <c r="E82" s="56">
        <v>17</v>
      </c>
    </row>
    <row r="83" spans="1:5" ht="12" customHeight="1">
      <c r="A83" s="44"/>
      <c r="B83" s="61">
        <v>74</v>
      </c>
      <c r="C83" s="91" t="s">
        <v>156</v>
      </c>
      <c r="D83" s="90" t="s">
        <v>157</v>
      </c>
      <c r="E83" s="56">
        <v>12</v>
      </c>
    </row>
    <row r="84" spans="1:5" ht="12" customHeight="1">
      <c r="A84" s="44"/>
      <c r="B84" s="53">
        <v>75</v>
      </c>
      <c r="C84" s="91" t="s">
        <v>158</v>
      </c>
      <c r="D84" s="90" t="s">
        <v>159</v>
      </c>
      <c r="E84" s="56">
        <v>12</v>
      </c>
    </row>
    <row r="85" spans="1:5" ht="12" customHeight="1">
      <c r="A85" s="44"/>
      <c r="B85" s="61">
        <v>76</v>
      </c>
      <c r="C85" s="91" t="s">
        <v>160</v>
      </c>
      <c r="D85" s="90" t="s">
        <v>159</v>
      </c>
      <c r="E85" s="56">
        <v>18</v>
      </c>
    </row>
    <row r="86" spans="1:5" ht="12" customHeight="1">
      <c r="A86" s="44"/>
      <c r="B86" s="53">
        <v>77</v>
      </c>
      <c r="C86" s="91" t="s">
        <v>161</v>
      </c>
      <c r="D86" s="90" t="s">
        <v>162</v>
      </c>
      <c r="E86" s="56">
        <v>13</v>
      </c>
    </row>
    <row r="87" spans="1:5" ht="12" customHeight="1">
      <c r="A87" s="44"/>
      <c r="B87" s="61">
        <v>78</v>
      </c>
      <c r="C87" s="91" t="s">
        <v>163</v>
      </c>
      <c r="D87" s="90" t="s">
        <v>164</v>
      </c>
      <c r="E87" s="56">
        <v>12</v>
      </c>
    </row>
    <row r="88" spans="1:5" ht="12" customHeight="1">
      <c r="A88" s="44"/>
      <c r="B88" s="53">
        <v>79</v>
      </c>
      <c r="C88" s="91" t="s">
        <v>165</v>
      </c>
      <c r="D88" s="90" t="s">
        <v>166</v>
      </c>
      <c r="E88" s="56">
        <v>15</v>
      </c>
    </row>
    <row r="89" spans="1:5" ht="12" customHeight="1">
      <c r="A89" s="44"/>
      <c r="B89" s="61">
        <v>80</v>
      </c>
      <c r="C89" s="91" t="s">
        <v>167</v>
      </c>
      <c r="D89" s="90" t="s">
        <v>168</v>
      </c>
      <c r="E89" s="56">
        <v>18</v>
      </c>
    </row>
    <row r="90" spans="1:5" ht="12" customHeight="1">
      <c r="A90" s="44"/>
      <c r="B90" s="53">
        <v>81</v>
      </c>
      <c r="C90" s="91" t="s">
        <v>169</v>
      </c>
      <c r="D90" s="90" t="s">
        <v>170</v>
      </c>
      <c r="E90" s="56">
        <v>16</v>
      </c>
    </row>
    <row r="91" spans="1:5" ht="12" customHeight="1">
      <c r="A91" s="44"/>
      <c r="B91" s="61">
        <v>82</v>
      </c>
      <c r="C91" s="91" t="s">
        <v>171</v>
      </c>
      <c r="D91" s="90" t="s">
        <v>172</v>
      </c>
      <c r="E91" s="56">
        <v>10</v>
      </c>
    </row>
    <row r="92" spans="1:5" ht="12" customHeight="1">
      <c r="A92" s="44"/>
      <c r="B92" s="53">
        <v>83</v>
      </c>
      <c r="C92" s="91" t="s">
        <v>173</v>
      </c>
      <c r="D92" s="90" t="s">
        <v>174</v>
      </c>
      <c r="E92" s="56">
        <v>17</v>
      </c>
    </row>
    <row r="93" spans="1:5" ht="12" customHeight="1">
      <c r="A93" s="44"/>
      <c r="B93" s="61">
        <v>84</v>
      </c>
      <c r="C93" s="91" t="s">
        <v>175</v>
      </c>
      <c r="D93" s="90" t="s">
        <v>176</v>
      </c>
      <c r="E93" s="56">
        <v>10</v>
      </c>
    </row>
    <row r="94" spans="1:5" ht="12" customHeight="1">
      <c r="A94" s="44"/>
      <c r="B94" s="53">
        <v>85</v>
      </c>
      <c r="C94" s="91" t="s">
        <v>177</v>
      </c>
      <c r="D94" s="90" t="s">
        <v>12</v>
      </c>
      <c r="E94" s="56">
        <v>14</v>
      </c>
    </row>
    <row r="95" spans="1:5" ht="12" customHeight="1">
      <c r="A95" s="44"/>
      <c r="B95" s="61">
        <v>86</v>
      </c>
      <c r="C95" s="91" t="s">
        <v>178</v>
      </c>
      <c r="D95" s="90" t="s">
        <v>179</v>
      </c>
      <c r="E95" s="56">
        <v>13</v>
      </c>
    </row>
    <row r="96" spans="1:5" ht="12" customHeight="1">
      <c r="A96" s="44"/>
      <c r="B96" s="53">
        <v>87</v>
      </c>
      <c r="C96" s="91" t="s">
        <v>180</v>
      </c>
      <c r="D96" s="90" t="s">
        <v>181</v>
      </c>
      <c r="E96" s="56">
        <v>14</v>
      </c>
    </row>
    <row r="97" spans="1:5" ht="12" customHeight="1">
      <c r="A97" s="44"/>
      <c r="B97" s="61">
        <v>88</v>
      </c>
      <c r="C97" s="91" t="s">
        <v>182</v>
      </c>
      <c r="D97" s="90" t="s">
        <v>183</v>
      </c>
      <c r="E97" s="56">
        <v>13</v>
      </c>
    </row>
    <row r="98" spans="1:5" ht="12" customHeight="1">
      <c r="A98" s="44"/>
      <c r="B98" s="53">
        <v>89</v>
      </c>
      <c r="C98" s="91" t="s">
        <v>184</v>
      </c>
      <c r="D98" s="90" t="s">
        <v>13</v>
      </c>
      <c r="E98" s="56">
        <v>12</v>
      </c>
    </row>
    <row r="99" spans="1:5" ht="12" customHeight="1">
      <c r="A99" s="44"/>
      <c r="B99" s="61">
        <v>90</v>
      </c>
      <c r="C99" s="91" t="s">
        <v>185</v>
      </c>
      <c r="D99" s="90" t="s">
        <v>186</v>
      </c>
      <c r="E99" s="56">
        <v>17</v>
      </c>
    </row>
    <row r="100" spans="1:5" ht="12" customHeight="1">
      <c r="A100" s="44"/>
      <c r="B100" s="53">
        <v>91</v>
      </c>
      <c r="C100" s="91" t="s">
        <v>187</v>
      </c>
      <c r="D100" s="90" t="s">
        <v>188</v>
      </c>
      <c r="E100" s="56">
        <v>15</v>
      </c>
    </row>
    <row r="101" spans="1:5" ht="12" customHeight="1">
      <c r="A101" s="44"/>
      <c r="B101" s="61">
        <v>92</v>
      </c>
      <c r="C101" s="91" t="s">
        <v>189</v>
      </c>
      <c r="D101" s="90" t="s">
        <v>190</v>
      </c>
      <c r="E101" s="56">
        <v>18</v>
      </c>
    </row>
    <row r="102" spans="1:5" ht="12" customHeight="1">
      <c r="A102" s="44"/>
      <c r="B102" s="53">
        <v>93</v>
      </c>
      <c r="C102" s="91" t="s">
        <v>191</v>
      </c>
      <c r="D102" s="90" t="s">
        <v>192</v>
      </c>
      <c r="E102" s="56">
        <v>12</v>
      </c>
    </row>
    <row r="103" spans="1:5" ht="12" customHeight="1">
      <c r="A103" s="44"/>
      <c r="B103" s="61">
        <v>94</v>
      </c>
      <c r="C103" s="91" t="s">
        <v>193</v>
      </c>
      <c r="D103" s="90" t="s">
        <v>194</v>
      </c>
      <c r="E103" s="56">
        <v>16</v>
      </c>
    </row>
    <row r="104" spans="1:5" ht="12" customHeight="1">
      <c r="A104" s="44"/>
      <c r="B104" s="53">
        <v>95</v>
      </c>
      <c r="C104" s="91" t="s">
        <v>195</v>
      </c>
      <c r="D104" s="90" t="s">
        <v>196</v>
      </c>
      <c r="E104" s="56">
        <v>12</v>
      </c>
    </row>
    <row r="105" spans="1:5" ht="12" customHeight="1">
      <c r="A105" s="44"/>
      <c r="B105" s="61">
        <v>96</v>
      </c>
      <c r="C105" s="91" t="s">
        <v>197</v>
      </c>
      <c r="D105" s="90" t="s">
        <v>198</v>
      </c>
      <c r="E105" s="56">
        <v>20</v>
      </c>
    </row>
    <row r="106" spans="1:5" ht="12" customHeight="1">
      <c r="A106" s="44"/>
      <c r="B106" s="53">
        <v>97</v>
      </c>
      <c r="C106" s="91" t="s">
        <v>199</v>
      </c>
      <c r="D106" s="90" t="s">
        <v>200</v>
      </c>
      <c r="E106" s="56">
        <v>16</v>
      </c>
    </row>
    <row r="107" spans="1:5" ht="12" customHeight="1">
      <c r="A107" s="44"/>
      <c r="B107" s="61">
        <v>98</v>
      </c>
      <c r="C107" s="91" t="s">
        <v>201</v>
      </c>
      <c r="D107" s="90" t="s">
        <v>95</v>
      </c>
      <c r="E107" s="56">
        <v>20</v>
      </c>
    </row>
    <row r="108" spans="1:5" ht="12" customHeight="1">
      <c r="A108" s="44"/>
      <c r="B108" s="53">
        <v>99</v>
      </c>
      <c r="C108" s="91" t="s">
        <v>202</v>
      </c>
      <c r="D108" s="90" t="s">
        <v>203</v>
      </c>
      <c r="E108" s="56">
        <v>16</v>
      </c>
    </row>
    <row r="109" spans="1:5" ht="12" customHeight="1">
      <c r="A109" s="44"/>
      <c r="B109" s="61">
        <v>100</v>
      </c>
      <c r="C109" s="91" t="s">
        <v>204</v>
      </c>
      <c r="D109" s="90" t="s">
        <v>205</v>
      </c>
      <c r="E109" s="56">
        <v>17</v>
      </c>
    </row>
    <row r="110" spans="1:5" ht="12" customHeight="1">
      <c r="A110" s="44"/>
      <c r="B110" s="53">
        <v>101</v>
      </c>
      <c r="C110" s="90" t="s">
        <v>206</v>
      </c>
      <c r="D110" s="92" t="s">
        <v>207</v>
      </c>
      <c r="E110" s="56">
        <v>17</v>
      </c>
    </row>
    <row r="111" spans="1:5" ht="12" customHeight="1">
      <c r="A111" s="44"/>
      <c r="B111" s="61">
        <v>102</v>
      </c>
      <c r="C111" s="90" t="s">
        <v>208</v>
      </c>
      <c r="D111" s="92" t="s">
        <v>209</v>
      </c>
      <c r="E111" s="56">
        <v>15</v>
      </c>
    </row>
    <row r="112" spans="1:5" ht="12" customHeight="1">
      <c r="A112" s="44"/>
      <c r="B112" s="53">
        <v>103</v>
      </c>
      <c r="C112" s="90" t="s">
        <v>210</v>
      </c>
      <c r="D112" s="92" t="s">
        <v>211</v>
      </c>
      <c r="E112" s="56">
        <v>16</v>
      </c>
    </row>
    <row r="113" spans="1:5" ht="12" customHeight="1">
      <c r="A113" s="44"/>
      <c r="B113" s="61">
        <v>104</v>
      </c>
      <c r="C113" s="90" t="s">
        <v>212</v>
      </c>
      <c r="D113" s="92" t="s">
        <v>213</v>
      </c>
      <c r="E113" s="56">
        <v>10</v>
      </c>
    </row>
    <row r="114" spans="1:5" ht="12" customHeight="1">
      <c r="A114" s="44"/>
      <c r="B114" s="53">
        <v>105</v>
      </c>
      <c r="C114" s="93" t="s">
        <v>214</v>
      </c>
      <c r="D114" s="94" t="s">
        <v>215</v>
      </c>
      <c r="E114" s="231"/>
    </row>
    <row r="115" spans="1:5" ht="12" customHeight="1">
      <c r="A115" s="44"/>
      <c r="B115" s="61">
        <v>106</v>
      </c>
      <c r="C115" s="90" t="s">
        <v>216</v>
      </c>
      <c r="D115" s="92" t="s">
        <v>217</v>
      </c>
      <c r="E115" s="56">
        <v>16</v>
      </c>
    </row>
    <row r="116" spans="1:5" ht="12" customHeight="1">
      <c r="A116" s="44"/>
      <c r="B116" s="53">
        <v>107</v>
      </c>
      <c r="C116" s="90" t="s">
        <v>218</v>
      </c>
      <c r="D116" s="92" t="s">
        <v>219</v>
      </c>
      <c r="E116" s="56">
        <v>15</v>
      </c>
    </row>
    <row r="117" spans="1:5" ht="12" customHeight="1">
      <c r="A117" s="44"/>
      <c r="B117" s="61">
        <v>108</v>
      </c>
      <c r="C117" s="90" t="s">
        <v>220</v>
      </c>
      <c r="D117" s="92" t="s">
        <v>221</v>
      </c>
      <c r="E117" s="56">
        <v>15</v>
      </c>
    </row>
    <row r="118" spans="1:5" ht="12" customHeight="1">
      <c r="A118" s="44"/>
      <c r="B118" s="53">
        <v>109</v>
      </c>
      <c r="C118" s="90" t="s">
        <v>222</v>
      </c>
      <c r="D118" s="92" t="s">
        <v>223</v>
      </c>
      <c r="E118" s="56">
        <v>13</v>
      </c>
    </row>
    <row r="119" spans="1:5" ht="12" customHeight="1">
      <c r="A119" s="44"/>
      <c r="B119" s="61">
        <v>110</v>
      </c>
      <c r="C119" s="90" t="s">
        <v>224</v>
      </c>
      <c r="D119" s="92" t="s">
        <v>14</v>
      </c>
      <c r="E119" s="56">
        <v>12</v>
      </c>
    </row>
    <row r="120" spans="1:5" ht="12" customHeight="1">
      <c r="A120" s="44"/>
      <c r="B120" s="53">
        <v>111</v>
      </c>
      <c r="C120" s="90" t="s">
        <v>225</v>
      </c>
      <c r="D120" s="92" t="s">
        <v>226</v>
      </c>
      <c r="E120" s="56">
        <v>10</v>
      </c>
    </row>
    <row r="121" spans="1:5" ht="12" customHeight="1">
      <c r="A121" s="45"/>
      <c r="B121" s="61">
        <v>112</v>
      </c>
      <c r="C121" s="90" t="s">
        <v>227</v>
      </c>
      <c r="D121" s="90" t="s">
        <v>228</v>
      </c>
      <c r="E121" s="56">
        <v>20</v>
      </c>
    </row>
    <row r="122" spans="1:5" ht="12" customHeight="1">
      <c r="A122" s="44"/>
      <c r="B122" s="53">
        <v>113</v>
      </c>
      <c r="C122" s="90" t="s">
        <v>229</v>
      </c>
      <c r="D122" s="92" t="s">
        <v>230</v>
      </c>
      <c r="E122" s="56">
        <v>17</v>
      </c>
    </row>
    <row r="123" spans="1:5" ht="12" customHeight="1">
      <c r="A123" s="44"/>
      <c r="B123" s="61">
        <v>114</v>
      </c>
      <c r="C123" s="90" t="s">
        <v>231</v>
      </c>
      <c r="D123" s="92" t="s">
        <v>232</v>
      </c>
      <c r="E123" s="56">
        <v>12</v>
      </c>
    </row>
    <row r="124" spans="1:5" ht="12" customHeight="1">
      <c r="A124" s="44"/>
      <c r="B124" s="53">
        <v>115</v>
      </c>
      <c r="C124" s="90" t="s">
        <v>233</v>
      </c>
      <c r="D124" s="92" t="s">
        <v>234</v>
      </c>
      <c r="E124" s="56">
        <v>18</v>
      </c>
    </row>
    <row r="125" spans="1:5" ht="12" customHeight="1">
      <c r="A125" s="44"/>
      <c r="B125" s="61">
        <v>116</v>
      </c>
      <c r="C125" s="90" t="s">
        <v>235</v>
      </c>
      <c r="D125" s="92" t="s">
        <v>236</v>
      </c>
      <c r="E125" s="56">
        <v>18</v>
      </c>
    </row>
    <row r="126" spans="1:5" ht="12" customHeight="1">
      <c r="A126" s="44"/>
      <c r="B126" s="53">
        <v>117</v>
      </c>
      <c r="C126" s="90" t="s">
        <v>237</v>
      </c>
      <c r="D126" s="92" t="s">
        <v>238</v>
      </c>
      <c r="E126" s="56">
        <v>17</v>
      </c>
    </row>
    <row r="127" spans="1:5" ht="12" customHeight="1">
      <c r="A127" s="45"/>
      <c r="B127" s="61">
        <v>118</v>
      </c>
      <c r="C127" s="90" t="s">
        <v>239</v>
      </c>
      <c r="D127" s="90" t="s">
        <v>240</v>
      </c>
      <c r="E127" s="56">
        <v>16</v>
      </c>
    </row>
    <row r="128" spans="1:5" ht="12" customHeight="1">
      <c r="A128" s="45"/>
      <c r="B128" s="53">
        <v>119</v>
      </c>
      <c r="C128" s="90" t="s">
        <v>241</v>
      </c>
      <c r="D128" s="90" t="s">
        <v>242</v>
      </c>
      <c r="E128" s="56">
        <v>20</v>
      </c>
    </row>
    <row r="129" spans="1:5" ht="12" customHeight="1">
      <c r="A129" s="45"/>
      <c r="B129" s="61">
        <v>120</v>
      </c>
      <c r="C129" s="90" t="s">
        <v>243</v>
      </c>
      <c r="D129" s="90" t="s">
        <v>244</v>
      </c>
      <c r="E129" s="56">
        <v>20</v>
      </c>
    </row>
    <row r="130" spans="1:5" ht="12" customHeight="1">
      <c r="A130" s="45"/>
      <c r="B130" s="53">
        <v>121</v>
      </c>
      <c r="C130" s="90" t="s">
        <v>99</v>
      </c>
      <c r="D130" s="90" t="s">
        <v>245</v>
      </c>
      <c r="E130" s="56">
        <v>13</v>
      </c>
    </row>
    <row r="131" spans="1:5">
      <c r="B131" s="232" t="s">
        <v>370</v>
      </c>
      <c r="C131" s="232"/>
      <c r="D131" s="232"/>
    </row>
    <row r="132" spans="1:5">
      <c r="B132" s="232" t="s">
        <v>278</v>
      </c>
      <c r="C132" s="232"/>
      <c r="D132" s="232"/>
    </row>
    <row r="133" spans="1:5">
      <c r="B133" s="232" t="s">
        <v>371</v>
      </c>
      <c r="C133" s="95"/>
      <c r="D133" s="95"/>
    </row>
    <row r="136" spans="1:5">
      <c r="D136" s="95" t="s">
        <v>372</v>
      </c>
    </row>
  </sheetData>
  <autoFilter ref="B9:D69"/>
  <pageMargins left="0.36" right="0.78740157499999996" top="0.17" bottom="0.19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E136"/>
  <sheetViews>
    <sheetView zoomScale="160" zoomScaleNormal="160" workbookViewId="0">
      <selection activeCell="E96" sqref="E96"/>
    </sheetView>
  </sheetViews>
  <sheetFormatPr baseColWidth="10" defaultRowHeight="13.2"/>
  <cols>
    <col min="1" max="1" width="4.109375" style="49" customWidth="1"/>
    <col min="2" max="2" width="6.109375" style="49" customWidth="1"/>
    <col min="3" max="3" width="12.88671875" style="49" customWidth="1"/>
    <col min="4" max="4" width="19" style="49" customWidth="1"/>
    <col min="5" max="5" width="11.109375" style="49" customWidth="1"/>
    <col min="6" max="255" width="11.44140625" style="49"/>
    <col min="256" max="256" width="4.109375" style="49" customWidth="1"/>
    <col min="257" max="257" width="6.109375" style="49" customWidth="1"/>
    <col min="258" max="258" width="12.88671875" style="49" customWidth="1"/>
    <col min="259" max="259" width="19" style="49" customWidth="1"/>
    <col min="260" max="260" width="11.109375" style="49" customWidth="1"/>
    <col min="261" max="511" width="11.44140625" style="49"/>
    <col min="512" max="512" width="4.109375" style="49" customWidth="1"/>
    <col min="513" max="513" width="6.109375" style="49" customWidth="1"/>
    <col min="514" max="514" width="12.88671875" style="49" customWidth="1"/>
    <col min="515" max="515" width="19" style="49" customWidth="1"/>
    <col min="516" max="516" width="11.109375" style="49" customWidth="1"/>
    <col min="517" max="767" width="11.44140625" style="49"/>
    <col min="768" max="768" width="4.109375" style="49" customWidth="1"/>
    <col min="769" max="769" width="6.109375" style="49" customWidth="1"/>
    <col min="770" max="770" width="12.88671875" style="49" customWidth="1"/>
    <col min="771" max="771" width="19" style="49" customWidth="1"/>
    <col min="772" max="772" width="11.109375" style="49" customWidth="1"/>
    <col min="773" max="1023" width="11.44140625" style="49"/>
    <col min="1024" max="1024" width="4.109375" style="49" customWidth="1"/>
    <col min="1025" max="1025" width="6.109375" style="49" customWidth="1"/>
    <col min="1026" max="1026" width="12.88671875" style="49" customWidth="1"/>
    <col min="1027" max="1027" width="19" style="49" customWidth="1"/>
    <col min="1028" max="1028" width="11.109375" style="49" customWidth="1"/>
    <col min="1029" max="1279" width="11.44140625" style="49"/>
    <col min="1280" max="1280" width="4.109375" style="49" customWidth="1"/>
    <col min="1281" max="1281" width="6.109375" style="49" customWidth="1"/>
    <col min="1282" max="1282" width="12.88671875" style="49" customWidth="1"/>
    <col min="1283" max="1283" width="19" style="49" customWidth="1"/>
    <col min="1284" max="1284" width="11.109375" style="49" customWidth="1"/>
    <col min="1285" max="1535" width="11.44140625" style="49"/>
    <col min="1536" max="1536" width="4.109375" style="49" customWidth="1"/>
    <col min="1537" max="1537" width="6.109375" style="49" customWidth="1"/>
    <col min="1538" max="1538" width="12.88671875" style="49" customWidth="1"/>
    <col min="1539" max="1539" width="19" style="49" customWidth="1"/>
    <col min="1540" max="1540" width="11.109375" style="49" customWidth="1"/>
    <col min="1541" max="1791" width="11.44140625" style="49"/>
    <col min="1792" max="1792" width="4.109375" style="49" customWidth="1"/>
    <col min="1793" max="1793" width="6.109375" style="49" customWidth="1"/>
    <col min="1794" max="1794" width="12.88671875" style="49" customWidth="1"/>
    <col min="1795" max="1795" width="19" style="49" customWidth="1"/>
    <col min="1796" max="1796" width="11.109375" style="49" customWidth="1"/>
    <col min="1797" max="2047" width="11.44140625" style="49"/>
    <col min="2048" max="2048" width="4.109375" style="49" customWidth="1"/>
    <col min="2049" max="2049" width="6.109375" style="49" customWidth="1"/>
    <col min="2050" max="2050" width="12.88671875" style="49" customWidth="1"/>
    <col min="2051" max="2051" width="19" style="49" customWidth="1"/>
    <col min="2052" max="2052" width="11.109375" style="49" customWidth="1"/>
    <col min="2053" max="2303" width="11.44140625" style="49"/>
    <col min="2304" max="2304" width="4.109375" style="49" customWidth="1"/>
    <col min="2305" max="2305" width="6.109375" style="49" customWidth="1"/>
    <col min="2306" max="2306" width="12.88671875" style="49" customWidth="1"/>
    <col min="2307" max="2307" width="19" style="49" customWidth="1"/>
    <col min="2308" max="2308" width="11.109375" style="49" customWidth="1"/>
    <col min="2309" max="2559" width="11.44140625" style="49"/>
    <col min="2560" max="2560" width="4.109375" style="49" customWidth="1"/>
    <col min="2561" max="2561" width="6.109375" style="49" customWidth="1"/>
    <col min="2562" max="2562" width="12.88671875" style="49" customWidth="1"/>
    <col min="2563" max="2563" width="19" style="49" customWidth="1"/>
    <col min="2564" max="2564" width="11.109375" style="49" customWidth="1"/>
    <col min="2565" max="2815" width="11.44140625" style="49"/>
    <col min="2816" max="2816" width="4.109375" style="49" customWidth="1"/>
    <col min="2817" max="2817" width="6.109375" style="49" customWidth="1"/>
    <col min="2818" max="2818" width="12.88671875" style="49" customWidth="1"/>
    <col min="2819" max="2819" width="19" style="49" customWidth="1"/>
    <col min="2820" max="2820" width="11.109375" style="49" customWidth="1"/>
    <col min="2821" max="3071" width="11.44140625" style="49"/>
    <col min="3072" max="3072" width="4.109375" style="49" customWidth="1"/>
    <col min="3073" max="3073" width="6.109375" style="49" customWidth="1"/>
    <col min="3074" max="3074" width="12.88671875" style="49" customWidth="1"/>
    <col min="3075" max="3075" width="19" style="49" customWidth="1"/>
    <col min="3076" max="3076" width="11.109375" style="49" customWidth="1"/>
    <col min="3077" max="3327" width="11.44140625" style="49"/>
    <col min="3328" max="3328" width="4.109375" style="49" customWidth="1"/>
    <col min="3329" max="3329" width="6.109375" style="49" customWidth="1"/>
    <col min="3330" max="3330" width="12.88671875" style="49" customWidth="1"/>
    <col min="3331" max="3331" width="19" style="49" customWidth="1"/>
    <col min="3332" max="3332" width="11.109375" style="49" customWidth="1"/>
    <col min="3333" max="3583" width="11.44140625" style="49"/>
    <col min="3584" max="3584" width="4.109375" style="49" customWidth="1"/>
    <col min="3585" max="3585" width="6.109375" style="49" customWidth="1"/>
    <col min="3586" max="3586" width="12.88671875" style="49" customWidth="1"/>
    <col min="3587" max="3587" width="19" style="49" customWidth="1"/>
    <col min="3588" max="3588" width="11.109375" style="49" customWidth="1"/>
    <col min="3589" max="3839" width="11.44140625" style="49"/>
    <col min="3840" max="3840" width="4.109375" style="49" customWidth="1"/>
    <col min="3841" max="3841" width="6.109375" style="49" customWidth="1"/>
    <col min="3842" max="3842" width="12.88671875" style="49" customWidth="1"/>
    <col min="3843" max="3843" width="19" style="49" customWidth="1"/>
    <col min="3844" max="3844" width="11.109375" style="49" customWidth="1"/>
    <col min="3845" max="4095" width="11.44140625" style="49"/>
    <col min="4096" max="4096" width="4.109375" style="49" customWidth="1"/>
    <col min="4097" max="4097" width="6.109375" style="49" customWidth="1"/>
    <col min="4098" max="4098" width="12.88671875" style="49" customWidth="1"/>
    <col min="4099" max="4099" width="19" style="49" customWidth="1"/>
    <col min="4100" max="4100" width="11.109375" style="49" customWidth="1"/>
    <col min="4101" max="4351" width="11.44140625" style="49"/>
    <col min="4352" max="4352" width="4.109375" style="49" customWidth="1"/>
    <col min="4353" max="4353" width="6.109375" style="49" customWidth="1"/>
    <col min="4354" max="4354" width="12.88671875" style="49" customWidth="1"/>
    <col min="4355" max="4355" width="19" style="49" customWidth="1"/>
    <col min="4356" max="4356" width="11.109375" style="49" customWidth="1"/>
    <col min="4357" max="4607" width="11.44140625" style="49"/>
    <col min="4608" max="4608" width="4.109375" style="49" customWidth="1"/>
    <col min="4609" max="4609" width="6.109375" style="49" customWidth="1"/>
    <col min="4610" max="4610" width="12.88671875" style="49" customWidth="1"/>
    <col min="4611" max="4611" width="19" style="49" customWidth="1"/>
    <col min="4612" max="4612" width="11.109375" style="49" customWidth="1"/>
    <col min="4613" max="4863" width="11.44140625" style="49"/>
    <col min="4864" max="4864" width="4.109375" style="49" customWidth="1"/>
    <col min="4865" max="4865" width="6.109375" style="49" customWidth="1"/>
    <col min="4866" max="4866" width="12.88671875" style="49" customWidth="1"/>
    <col min="4867" max="4867" width="19" style="49" customWidth="1"/>
    <col min="4868" max="4868" width="11.109375" style="49" customWidth="1"/>
    <col min="4869" max="5119" width="11.44140625" style="49"/>
    <col min="5120" max="5120" width="4.109375" style="49" customWidth="1"/>
    <col min="5121" max="5121" width="6.109375" style="49" customWidth="1"/>
    <col min="5122" max="5122" width="12.88671875" style="49" customWidth="1"/>
    <col min="5123" max="5123" width="19" style="49" customWidth="1"/>
    <col min="5124" max="5124" width="11.109375" style="49" customWidth="1"/>
    <col min="5125" max="5375" width="11.44140625" style="49"/>
    <col min="5376" max="5376" width="4.109375" style="49" customWidth="1"/>
    <col min="5377" max="5377" width="6.109375" style="49" customWidth="1"/>
    <col min="5378" max="5378" width="12.88671875" style="49" customWidth="1"/>
    <col min="5379" max="5379" width="19" style="49" customWidth="1"/>
    <col min="5380" max="5380" width="11.109375" style="49" customWidth="1"/>
    <col min="5381" max="5631" width="11.44140625" style="49"/>
    <col min="5632" max="5632" width="4.109375" style="49" customWidth="1"/>
    <col min="5633" max="5633" width="6.109375" style="49" customWidth="1"/>
    <col min="5634" max="5634" width="12.88671875" style="49" customWidth="1"/>
    <col min="5635" max="5635" width="19" style="49" customWidth="1"/>
    <col min="5636" max="5636" width="11.109375" style="49" customWidth="1"/>
    <col min="5637" max="5887" width="11.44140625" style="49"/>
    <col min="5888" max="5888" width="4.109375" style="49" customWidth="1"/>
    <col min="5889" max="5889" width="6.109375" style="49" customWidth="1"/>
    <col min="5890" max="5890" width="12.88671875" style="49" customWidth="1"/>
    <col min="5891" max="5891" width="19" style="49" customWidth="1"/>
    <col min="5892" max="5892" width="11.109375" style="49" customWidth="1"/>
    <col min="5893" max="6143" width="11.44140625" style="49"/>
    <col min="6144" max="6144" width="4.109375" style="49" customWidth="1"/>
    <col min="6145" max="6145" width="6.109375" style="49" customWidth="1"/>
    <col min="6146" max="6146" width="12.88671875" style="49" customWidth="1"/>
    <col min="6147" max="6147" width="19" style="49" customWidth="1"/>
    <col min="6148" max="6148" width="11.109375" style="49" customWidth="1"/>
    <col min="6149" max="6399" width="11.44140625" style="49"/>
    <col min="6400" max="6400" width="4.109375" style="49" customWidth="1"/>
    <col min="6401" max="6401" width="6.109375" style="49" customWidth="1"/>
    <col min="6402" max="6402" width="12.88671875" style="49" customWidth="1"/>
    <col min="6403" max="6403" width="19" style="49" customWidth="1"/>
    <col min="6404" max="6404" width="11.109375" style="49" customWidth="1"/>
    <col min="6405" max="6655" width="11.44140625" style="49"/>
    <col min="6656" max="6656" width="4.109375" style="49" customWidth="1"/>
    <col min="6657" max="6657" width="6.109375" style="49" customWidth="1"/>
    <col min="6658" max="6658" width="12.88671875" style="49" customWidth="1"/>
    <col min="6659" max="6659" width="19" style="49" customWidth="1"/>
    <col min="6660" max="6660" width="11.109375" style="49" customWidth="1"/>
    <col min="6661" max="6911" width="11.44140625" style="49"/>
    <col min="6912" max="6912" width="4.109375" style="49" customWidth="1"/>
    <col min="6913" max="6913" width="6.109375" style="49" customWidth="1"/>
    <col min="6914" max="6914" width="12.88671875" style="49" customWidth="1"/>
    <col min="6915" max="6915" width="19" style="49" customWidth="1"/>
    <col min="6916" max="6916" width="11.109375" style="49" customWidth="1"/>
    <col min="6917" max="7167" width="11.44140625" style="49"/>
    <col min="7168" max="7168" width="4.109375" style="49" customWidth="1"/>
    <col min="7169" max="7169" width="6.109375" style="49" customWidth="1"/>
    <col min="7170" max="7170" width="12.88671875" style="49" customWidth="1"/>
    <col min="7171" max="7171" width="19" style="49" customWidth="1"/>
    <col min="7172" max="7172" width="11.109375" style="49" customWidth="1"/>
    <col min="7173" max="7423" width="11.44140625" style="49"/>
    <col min="7424" max="7424" width="4.109375" style="49" customWidth="1"/>
    <col min="7425" max="7425" width="6.109375" style="49" customWidth="1"/>
    <col min="7426" max="7426" width="12.88671875" style="49" customWidth="1"/>
    <col min="7427" max="7427" width="19" style="49" customWidth="1"/>
    <col min="7428" max="7428" width="11.109375" style="49" customWidth="1"/>
    <col min="7429" max="7679" width="11.44140625" style="49"/>
    <col min="7680" max="7680" width="4.109375" style="49" customWidth="1"/>
    <col min="7681" max="7681" width="6.109375" style="49" customWidth="1"/>
    <col min="7682" max="7682" width="12.88671875" style="49" customWidth="1"/>
    <col min="7683" max="7683" width="19" style="49" customWidth="1"/>
    <col min="7684" max="7684" width="11.109375" style="49" customWidth="1"/>
    <col min="7685" max="7935" width="11.44140625" style="49"/>
    <col min="7936" max="7936" width="4.109375" style="49" customWidth="1"/>
    <col min="7937" max="7937" width="6.109375" style="49" customWidth="1"/>
    <col min="7938" max="7938" width="12.88671875" style="49" customWidth="1"/>
    <col min="7939" max="7939" width="19" style="49" customWidth="1"/>
    <col min="7940" max="7940" width="11.109375" style="49" customWidth="1"/>
    <col min="7941" max="8191" width="11.44140625" style="49"/>
    <col min="8192" max="8192" width="4.109375" style="49" customWidth="1"/>
    <col min="8193" max="8193" width="6.109375" style="49" customWidth="1"/>
    <col min="8194" max="8194" width="12.88671875" style="49" customWidth="1"/>
    <col min="8195" max="8195" width="19" style="49" customWidth="1"/>
    <col min="8196" max="8196" width="11.109375" style="49" customWidth="1"/>
    <col min="8197" max="8447" width="11.44140625" style="49"/>
    <col min="8448" max="8448" width="4.109375" style="49" customWidth="1"/>
    <col min="8449" max="8449" width="6.109375" style="49" customWidth="1"/>
    <col min="8450" max="8450" width="12.88671875" style="49" customWidth="1"/>
    <col min="8451" max="8451" width="19" style="49" customWidth="1"/>
    <col min="8452" max="8452" width="11.109375" style="49" customWidth="1"/>
    <col min="8453" max="8703" width="11.44140625" style="49"/>
    <col min="8704" max="8704" width="4.109375" style="49" customWidth="1"/>
    <col min="8705" max="8705" width="6.109375" style="49" customWidth="1"/>
    <col min="8706" max="8706" width="12.88671875" style="49" customWidth="1"/>
    <col min="8707" max="8707" width="19" style="49" customWidth="1"/>
    <col min="8708" max="8708" width="11.109375" style="49" customWidth="1"/>
    <col min="8709" max="8959" width="11.44140625" style="49"/>
    <col min="8960" max="8960" width="4.109375" style="49" customWidth="1"/>
    <col min="8961" max="8961" width="6.109375" style="49" customWidth="1"/>
    <col min="8962" max="8962" width="12.88671875" style="49" customWidth="1"/>
    <col min="8963" max="8963" width="19" style="49" customWidth="1"/>
    <col min="8964" max="8964" width="11.109375" style="49" customWidth="1"/>
    <col min="8965" max="9215" width="11.44140625" style="49"/>
    <col min="9216" max="9216" width="4.109375" style="49" customWidth="1"/>
    <col min="9217" max="9217" width="6.109375" style="49" customWidth="1"/>
    <col min="9218" max="9218" width="12.88671875" style="49" customWidth="1"/>
    <col min="9219" max="9219" width="19" style="49" customWidth="1"/>
    <col min="9220" max="9220" width="11.109375" style="49" customWidth="1"/>
    <col min="9221" max="9471" width="11.44140625" style="49"/>
    <col min="9472" max="9472" width="4.109375" style="49" customWidth="1"/>
    <col min="9473" max="9473" width="6.109375" style="49" customWidth="1"/>
    <col min="9474" max="9474" width="12.88671875" style="49" customWidth="1"/>
    <col min="9475" max="9475" width="19" style="49" customWidth="1"/>
    <col min="9476" max="9476" width="11.109375" style="49" customWidth="1"/>
    <col min="9477" max="9727" width="11.44140625" style="49"/>
    <col min="9728" max="9728" width="4.109375" style="49" customWidth="1"/>
    <col min="9729" max="9729" width="6.109375" style="49" customWidth="1"/>
    <col min="9730" max="9730" width="12.88671875" style="49" customWidth="1"/>
    <col min="9731" max="9731" width="19" style="49" customWidth="1"/>
    <col min="9732" max="9732" width="11.109375" style="49" customWidth="1"/>
    <col min="9733" max="9983" width="11.44140625" style="49"/>
    <col min="9984" max="9984" width="4.109375" style="49" customWidth="1"/>
    <col min="9985" max="9985" width="6.109375" style="49" customWidth="1"/>
    <col min="9986" max="9986" width="12.88671875" style="49" customWidth="1"/>
    <col min="9987" max="9987" width="19" style="49" customWidth="1"/>
    <col min="9988" max="9988" width="11.109375" style="49" customWidth="1"/>
    <col min="9989" max="10239" width="11.44140625" style="49"/>
    <col min="10240" max="10240" width="4.109375" style="49" customWidth="1"/>
    <col min="10241" max="10241" width="6.109375" style="49" customWidth="1"/>
    <col min="10242" max="10242" width="12.88671875" style="49" customWidth="1"/>
    <col min="10243" max="10243" width="19" style="49" customWidth="1"/>
    <col min="10244" max="10244" width="11.109375" style="49" customWidth="1"/>
    <col min="10245" max="10495" width="11.44140625" style="49"/>
    <col min="10496" max="10496" width="4.109375" style="49" customWidth="1"/>
    <col min="10497" max="10497" width="6.109375" style="49" customWidth="1"/>
    <col min="10498" max="10498" width="12.88671875" style="49" customWidth="1"/>
    <col min="10499" max="10499" width="19" style="49" customWidth="1"/>
    <col min="10500" max="10500" width="11.109375" style="49" customWidth="1"/>
    <col min="10501" max="10751" width="11.44140625" style="49"/>
    <col min="10752" max="10752" width="4.109375" style="49" customWidth="1"/>
    <col min="10753" max="10753" width="6.109375" style="49" customWidth="1"/>
    <col min="10754" max="10754" width="12.88671875" style="49" customWidth="1"/>
    <col min="10755" max="10755" width="19" style="49" customWidth="1"/>
    <col min="10756" max="10756" width="11.109375" style="49" customWidth="1"/>
    <col min="10757" max="11007" width="11.44140625" style="49"/>
    <col min="11008" max="11008" width="4.109375" style="49" customWidth="1"/>
    <col min="11009" max="11009" width="6.109375" style="49" customWidth="1"/>
    <col min="11010" max="11010" width="12.88671875" style="49" customWidth="1"/>
    <col min="11011" max="11011" width="19" style="49" customWidth="1"/>
    <col min="11012" max="11012" width="11.109375" style="49" customWidth="1"/>
    <col min="11013" max="11263" width="11.44140625" style="49"/>
    <col min="11264" max="11264" width="4.109375" style="49" customWidth="1"/>
    <col min="11265" max="11265" width="6.109375" style="49" customWidth="1"/>
    <col min="11266" max="11266" width="12.88671875" style="49" customWidth="1"/>
    <col min="11267" max="11267" width="19" style="49" customWidth="1"/>
    <col min="11268" max="11268" width="11.109375" style="49" customWidth="1"/>
    <col min="11269" max="11519" width="11.44140625" style="49"/>
    <col min="11520" max="11520" width="4.109375" style="49" customWidth="1"/>
    <col min="11521" max="11521" width="6.109375" style="49" customWidth="1"/>
    <col min="11522" max="11522" width="12.88671875" style="49" customWidth="1"/>
    <col min="11523" max="11523" width="19" style="49" customWidth="1"/>
    <col min="11524" max="11524" width="11.109375" style="49" customWidth="1"/>
    <col min="11525" max="11775" width="11.44140625" style="49"/>
    <col min="11776" max="11776" width="4.109375" style="49" customWidth="1"/>
    <col min="11777" max="11777" width="6.109375" style="49" customWidth="1"/>
    <col min="11778" max="11778" width="12.88671875" style="49" customWidth="1"/>
    <col min="11779" max="11779" width="19" style="49" customWidth="1"/>
    <col min="11780" max="11780" width="11.109375" style="49" customWidth="1"/>
    <col min="11781" max="12031" width="11.44140625" style="49"/>
    <col min="12032" max="12032" width="4.109375" style="49" customWidth="1"/>
    <col min="12033" max="12033" width="6.109375" style="49" customWidth="1"/>
    <col min="12034" max="12034" width="12.88671875" style="49" customWidth="1"/>
    <col min="12035" max="12035" width="19" style="49" customWidth="1"/>
    <col min="12036" max="12036" width="11.109375" style="49" customWidth="1"/>
    <col min="12037" max="12287" width="11.44140625" style="49"/>
    <col min="12288" max="12288" width="4.109375" style="49" customWidth="1"/>
    <col min="12289" max="12289" width="6.109375" style="49" customWidth="1"/>
    <col min="12290" max="12290" width="12.88671875" style="49" customWidth="1"/>
    <col min="12291" max="12291" width="19" style="49" customWidth="1"/>
    <col min="12292" max="12292" width="11.109375" style="49" customWidth="1"/>
    <col min="12293" max="12543" width="11.44140625" style="49"/>
    <col min="12544" max="12544" width="4.109375" style="49" customWidth="1"/>
    <col min="12545" max="12545" width="6.109375" style="49" customWidth="1"/>
    <col min="12546" max="12546" width="12.88671875" style="49" customWidth="1"/>
    <col min="12547" max="12547" width="19" style="49" customWidth="1"/>
    <col min="12548" max="12548" width="11.109375" style="49" customWidth="1"/>
    <col min="12549" max="12799" width="11.44140625" style="49"/>
    <col min="12800" max="12800" width="4.109375" style="49" customWidth="1"/>
    <col min="12801" max="12801" width="6.109375" style="49" customWidth="1"/>
    <col min="12802" max="12802" width="12.88671875" style="49" customWidth="1"/>
    <col min="12803" max="12803" width="19" style="49" customWidth="1"/>
    <col min="12804" max="12804" width="11.109375" style="49" customWidth="1"/>
    <col min="12805" max="13055" width="11.44140625" style="49"/>
    <col min="13056" max="13056" width="4.109375" style="49" customWidth="1"/>
    <col min="13057" max="13057" width="6.109375" style="49" customWidth="1"/>
    <col min="13058" max="13058" width="12.88671875" style="49" customWidth="1"/>
    <col min="13059" max="13059" width="19" style="49" customWidth="1"/>
    <col min="13060" max="13060" width="11.109375" style="49" customWidth="1"/>
    <col min="13061" max="13311" width="11.44140625" style="49"/>
    <col min="13312" max="13312" width="4.109375" style="49" customWidth="1"/>
    <col min="13313" max="13313" width="6.109375" style="49" customWidth="1"/>
    <col min="13314" max="13314" width="12.88671875" style="49" customWidth="1"/>
    <col min="13315" max="13315" width="19" style="49" customWidth="1"/>
    <col min="13316" max="13316" width="11.109375" style="49" customWidth="1"/>
    <col min="13317" max="13567" width="11.44140625" style="49"/>
    <col min="13568" max="13568" width="4.109375" style="49" customWidth="1"/>
    <col min="13569" max="13569" width="6.109375" style="49" customWidth="1"/>
    <col min="13570" max="13570" width="12.88671875" style="49" customWidth="1"/>
    <col min="13571" max="13571" width="19" style="49" customWidth="1"/>
    <col min="13572" max="13572" width="11.109375" style="49" customWidth="1"/>
    <col min="13573" max="13823" width="11.44140625" style="49"/>
    <col min="13824" max="13824" width="4.109375" style="49" customWidth="1"/>
    <col min="13825" max="13825" width="6.109375" style="49" customWidth="1"/>
    <col min="13826" max="13826" width="12.88671875" style="49" customWidth="1"/>
    <col min="13827" max="13827" width="19" style="49" customWidth="1"/>
    <col min="13828" max="13828" width="11.109375" style="49" customWidth="1"/>
    <col min="13829" max="14079" width="11.44140625" style="49"/>
    <col min="14080" max="14080" width="4.109375" style="49" customWidth="1"/>
    <col min="14081" max="14081" width="6.109375" style="49" customWidth="1"/>
    <col min="14082" max="14082" width="12.88671875" style="49" customWidth="1"/>
    <col min="14083" max="14083" width="19" style="49" customWidth="1"/>
    <col min="14084" max="14084" width="11.109375" style="49" customWidth="1"/>
    <col min="14085" max="14335" width="11.44140625" style="49"/>
    <col min="14336" max="14336" width="4.109375" style="49" customWidth="1"/>
    <col min="14337" max="14337" width="6.109375" style="49" customWidth="1"/>
    <col min="14338" max="14338" width="12.88671875" style="49" customWidth="1"/>
    <col min="14339" max="14339" width="19" style="49" customWidth="1"/>
    <col min="14340" max="14340" width="11.109375" style="49" customWidth="1"/>
    <col min="14341" max="14591" width="11.44140625" style="49"/>
    <col min="14592" max="14592" width="4.109375" style="49" customWidth="1"/>
    <col min="14593" max="14593" width="6.109375" style="49" customWidth="1"/>
    <col min="14594" max="14594" width="12.88671875" style="49" customWidth="1"/>
    <col min="14595" max="14595" width="19" style="49" customWidth="1"/>
    <col min="14596" max="14596" width="11.109375" style="49" customWidth="1"/>
    <col min="14597" max="14847" width="11.44140625" style="49"/>
    <col min="14848" max="14848" width="4.109375" style="49" customWidth="1"/>
    <col min="14849" max="14849" width="6.109375" style="49" customWidth="1"/>
    <col min="14850" max="14850" width="12.88671875" style="49" customWidth="1"/>
    <col min="14851" max="14851" width="19" style="49" customWidth="1"/>
    <col min="14852" max="14852" width="11.109375" style="49" customWidth="1"/>
    <col min="14853" max="15103" width="11.44140625" style="49"/>
    <col min="15104" max="15104" width="4.109375" style="49" customWidth="1"/>
    <col min="15105" max="15105" width="6.109375" style="49" customWidth="1"/>
    <col min="15106" max="15106" width="12.88671875" style="49" customWidth="1"/>
    <col min="15107" max="15107" width="19" style="49" customWidth="1"/>
    <col min="15108" max="15108" width="11.109375" style="49" customWidth="1"/>
    <col min="15109" max="15359" width="11.44140625" style="49"/>
    <col min="15360" max="15360" width="4.109375" style="49" customWidth="1"/>
    <col min="15361" max="15361" width="6.109375" style="49" customWidth="1"/>
    <col min="15362" max="15362" width="12.88671875" style="49" customWidth="1"/>
    <col min="15363" max="15363" width="19" style="49" customWidth="1"/>
    <col min="15364" max="15364" width="11.109375" style="49" customWidth="1"/>
    <col min="15365" max="15615" width="11.44140625" style="49"/>
    <col min="15616" max="15616" width="4.109375" style="49" customWidth="1"/>
    <col min="15617" max="15617" width="6.109375" style="49" customWidth="1"/>
    <col min="15618" max="15618" width="12.88671875" style="49" customWidth="1"/>
    <col min="15619" max="15619" width="19" style="49" customWidth="1"/>
    <col min="15620" max="15620" width="11.109375" style="49" customWidth="1"/>
    <col min="15621" max="15871" width="11.44140625" style="49"/>
    <col min="15872" max="15872" width="4.109375" style="49" customWidth="1"/>
    <col min="15873" max="15873" width="6.109375" style="49" customWidth="1"/>
    <col min="15874" max="15874" width="12.88671875" style="49" customWidth="1"/>
    <col min="15875" max="15875" width="19" style="49" customWidth="1"/>
    <col min="15876" max="15876" width="11.109375" style="49" customWidth="1"/>
    <col min="15877" max="16127" width="11.44140625" style="49"/>
    <col min="16128" max="16128" width="4.109375" style="49" customWidth="1"/>
    <col min="16129" max="16129" width="6.109375" style="49" customWidth="1"/>
    <col min="16130" max="16130" width="12.88671875" style="49" customWidth="1"/>
    <col min="16131" max="16131" width="19" style="49" customWidth="1"/>
    <col min="16132" max="16132" width="11.109375" style="49" customWidth="1"/>
    <col min="16133" max="16384" width="11.44140625" style="49"/>
  </cols>
  <sheetData>
    <row r="1" spans="1:5" ht="15.6">
      <c r="A1" s="44" t="s">
        <v>254</v>
      </c>
      <c r="B1" s="44"/>
      <c r="C1" s="45"/>
      <c r="D1" s="46" t="s">
        <v>255</v>
      </c>
    </row>
    <row r="2" spans="1:5" ht="12" customHeight="1">
      <c r="A2" s="44" t="s">
        <v>256</v>
      </c>
      <c r="B2" s="44"/>
      <c r="C2" s="45"/>
    </row>
    <row r="3" spans="1:5" ht="13.5" customHeight="1">
      <c r="A3" s="44" t="s">
        <v>257</v>
      </c>
      <c r="B3" s="44"/>
      <c r="C3" s="45"/>
    </row>
    <row r="4" spans="1:5" ht="16.5" customHeight="1">
      <c r="A4" s="44" t="s">
        <v>258</v>
      </c>
      <c r="B4" s="44"/>
      <c r="C4" s="45"/>
    </row>
    <row r="5" spans="1:5" ht="6" customHeight="1">
      <c r="A5" s="44"/>
      <c r="B5" s="44"/>
      <c r="C5" s="44"/>
      <c r="D5" s="45"/>
    </row>
    <row r="6" spans="1:5" ht="18" customHeight="1">
      <c r="A6" s="44"/>
      <c r="B6" s="227"/>
      <c r="C6" s="228" t="s">
        <v>373</v>
      </c>
      <c r="D6" s="228"/>
    </row>
    <row r="7" spans="1:5" ht="18" customHeight="1">
      <c r="A7" s="44"/>
      <c r="B7" s="229" t="s">
        <v>369</v>
      </c>
      <c r="C7" s="228"/>
      <c r="D7" s="228"/>
    </row>
    <row r="8" spans="1:5" ht="6" customHeight="1">
      <c r="A8" s="44"/>
      <c r="B8" s="44"/>
      <c r="C8" s="44"/>
      <c r="D8" s="45"/>
    </row>
    <row r="9" spans="1:5" ht="16.2">
      <c r="A9" s="44"/>
      <c r="B9" s="148" t="s">
        <v>261</v>
      </c>
      <c r="C9" s="148" t="s">
        <v>262</v>
      </c>
      <c r="D9" s="148" t="s">
        <v>263</v>
      </c>
      <c r="E9" s="148" t="s">
        <v>367</v>
      </c>
    </row>
    <row r="10" spans="1:5" ht="12" customHeight="1">
      <c r="A10" s="44"/>
      <c r="B10" s="53">
        <v>1</v>
      </c>
      <c r="C10" s="84" t="s">
        <v>18</v>
      </c>
      <c r="D10" s="85" t="s">
        <v>19</v>
      </c>
      <c r="E10" s="233">
        <v>0</v>
      </c>
    </row>
    <row r="11" spans="1:5" ht="12" customHeight="1">
      <c r="A11" s="44"/>
      <c r="B11" s="53">
        <v>2</v>
      </c>
      <c r="C11" s="87" t="s">
        <v>20</v>
      </c>
      <c r="D11" s="85" t="s">
        <v>21</v>
      </c>
      <c r="E11" s="233">
        <v>12</v>
      </c>
    </row>
    <row r="12" spans="1:5" ht="12" customHeight="1">
      <c r="A12" s="44"/>
      <c r="B12" s="53">
        <v>3</v>
      </c>
      <c r="C12" s="84" t="s">
        <v>22</v>
      </c>
      <c r="D12" s="85" t="s">
        <v>23</v>
      </c>
      <c r="E12" s="233"/>
    </row>
    <row r="13" spans="1:5" ht="12" customHeight="1">
      <c r="A13" s="44"/>
      <c r="B13" s="53">
        <v>4</v>
      </c>
      <c r="C13" s="87" t="s">
        <v>24</v>
      </c>
      <c r="D13" s="85" t="s">
        <v>25</v>
      </c>
      <c r="E13" s="233"/>
    </row>
    <row r="14" spans="1:5" ht="12" customHeight="1">
      <c r="A14" s="44"/>
      <c r="B14" s="53">
        <v>5</v>
      </c>
      <c r="C14" s="87" t="s">
        <v>26</v>
      </c>
      <c r="D14" s="85" t="s">
        <v>27</v>
      </c>
      <c r="E14" s="233"/>
    </row>
    <row r="15" spans="1:5" ht="12" customHeight="1">
      <c r="A15" s="44"/>
      <c r="B15" s="53">
        <v>6</v>
      </c>
      <c r="C15" s="84" t="s">
        <v>28</v>
      </c>
      <c r="D15" s="85" t="s">
        <v>29</v>
      </c>
      <c r="E15" s="233"/>
    </row>
    <row r="16" spans="1:5" ht="12" customHeight="1">
      <c r="A16" s="44"/>
      <c r="B16" s="53">
        <v>7</v>
      </c>
      <c r="C16" s="84" t="s">
        <v>30</v>
      </c>
      <c r="D16" s="85" t="s">
        <v>31</v>
      </c>
      <c r="E16" s="233"/>
    </row>
    <row r="17" spans="1:5" ht="12" customHeight="1">
      <c r="A17" s="44"/>
      <c r="B17" s="53">
        <v>8</v>
      </c>
      <c r="C17" s="87" t="s">
        <v>32</v>
      </c>
      <c r="D17" s="85" t="s">
        <v>33</v>
      </c>
      <c r="E17" s="233"/>
    </row>
    <row r="18" spans="1:5" ht="12" customHeight="1">
      <c r="A18" s="44"/>
      <c r="B18" s="53">
        <v>9</v>
      </c>
      <c r="C18" s="87" t="s">
        <v>34</v>
      </c>
      <c r="D18" s="85" t="s">
        <v>35</v>
      </c>
      <c r="E18" s="233"/>
    </row>
    <row r="19" spans="1:5" ht="12" customHeight="1">
      <c r="A19" s="44"/>
      <c r="B19" s="53">
        <v>10</v>
      </c>
      <c r="C19" s="87" t="s">
        <v>36</v>
      </c>
      <c r="D19" s="85" t="s">
        <v>37</v>
      </c>
      <c r="E19" s="233"/>
    </row>
    <row r="20" spans="1:5" ht="12" customHeight="1">
      <c r="A20" s="44"/>
      <c r="B20" s="53">
        <v>11</v>
      </c>
      <c r="C20" s="87" t="s">
        <v>38</v>
      </c>
      <c r="D20" s="85" t="s">
        <v>39</v>
      </c>
      <c r="E20" s="233"/>
    </row>
    <row r="21" spans="1:5" ht="12" customHeight="1">
      <c r="A21" s="44"/>
      <c r="B21" s="53">
        <v>12</v>
      </c>
      <c r="C21" s="87" t="s">
        <v>40</v>
      </c>
      <c r="D21" s="85" t="s">
        <v>41</v>
      </c>
      <c r="E21" s="233"/>
    </row>
    <row r="22" spans="1:5" ht="12" customHeight="1">
      <c r="A22" s="44"/>
      <c r="B22" s="53">
        <v>13</v>
      </c>
      <c r="C22" s="87" t="s">
        <v>42</v>
      </c>
      <c r="D22" s="85" t="s">
        <v>43</v>
      </c>
      <c r="E22" s="233"/>
    </row>
    <row r="23" spans="1:5" ht="12" customHeight="1">
      <c r="A23" s="44"/>
      <c r="B23" s="53">
        <v>14</v>
      </c>
      <c r="C23" s="87" t="s">
        <v>44</v>
      </c>
      <c r="D23" s="85" t="s">
        <v>45</v>
      </c>
      <c r="E23" s="233"/>
    </row>
    <row r="24" spans="1:5" ht="12" customHeight="1">
      <c r="A24" s="44"/>
      <c r="B24" s="53">
        <v>15</v>
      </c>
      <c r="C24" s="87" t="s">
        <v>46</v>
      </c>
      <c r="D24" s="85" t="s">
        <v>47</v>
      </c>
      <c r="E24" s="233"/>
    </row>
    <row r="25" spans="1:5" ht="12" customHeight="1">
      <c r="A25" s="44"/>
      <c r="B25" s="53">
        <v>16</v>
      </c>
      <c r="C25" s="87" t="s">
        <v>48</v>
      </c>
      <c r="D25" s="85" t="s">
        <v>49</v>
      </c>
      <c r="E25" s="233"/>
    </row>
    <row r="26" spans="1:5" ht="12" customHeight="1">
      <c r="A26" s="44"/>
      <c r="B26" s="53">
        <v>17</v>
      </c>
      <c r="C26" s="84" t="s">
        <v>50</v>
      </c>
      <c r="D26" s="85" t="s">
        <v>51</v>
      </c>
      <c r="E26" s="233"/>
    </row>
    <row r="27" spans="1:5" ht="12" customHeight="1">
      <c r="A27" s="44"/>
      <c r="B27" s="53">
        <v>18</v>
      </c>
      <c r="C27" s="87" t="s">
        <v>52</v>
      </c>
      <c r="D27" s="85" t="s">
        <v>53</v>
      </c>
      <c r="E27" s="233"/>
    </row>
    <row r="28" spans="1:5" ht="12" customHeight="1">
      <c r="A28" s="44"/>
      <c r="B28" s="53">
        <v>19</v>
      </c>
      <c r="C28" s="84" t="s">
        <v>246</v>
      </c>
      <c r="D28" s="85" t="s">
        <v>247</v>
      </c>
      <c r="E28" s="233">
        <v>11</v>
      </c>
    </row>
    <row r="29" spans="1:5" ht="12" customHeight="1">
      <c r="A29" s="44"/>
      <c r="B29" s="53">
        <v>20</v>
      </c>
      <c r="C29" s="87" t="s">
        <v>54</v>
      </c>
      <c r="D29" s="85" t="s">
        <v>55</v>
      </c>
      <c r="E29" s="233"/>
    </row>
    <row r="30" spans="1:5" ht="12" customHeight="1">
      <c r="A30" s="44"/>
      <c r="B30" s="53">
        <v>21</v>
      </c>
      <c r="C30" s="84" t="s">
        <v>56</v>
      </c>
      <c r="D30" s="85" t="s">
        <v>57</v>
      </c>
      <c r="E30" s="233"/>
    </row>
    <row r="31" spans="1:5" ht="12" customHeight="1">
      <c r="A31" s="44"/>
      <c r="B31" s="53">
        <v>22</v>
      </c>
      <c r="C31" s="84" t="s">
        <v>58</v>
      </c>
      <c r="D31" s="85" t="s">
        <v>59</v>
      </c>
      <c r="E31" s="233"/>
    </row>
    <row r="32" spans="1:5" ht="12" customHeight="1">
      <c r="A32" s="44"/>
      <c r="B32" s="53">
        <v>23</v>
      </c>
      <c r="C32" s="87" t="s">
        <v>60</v>
      </c>
      <c r="D32" s="85" t="s">
        <v>61</v>
      </c>
      <c r="E32" s="233"/>
    </row>
    <row r="33" spans="1:5" ht="12" customHeight="1">
      <c r="A33" s="44"/>
      <c r="B33" s="53">
        <v>24</v>
      </c>
      <c r="C33" s="84" t="s">
        <v>62</v>
      </c>
      <c r="D33" s="85" t="s">
        <v>63</v>
      </c>
      <c r="E33" s="233"/>
    </row>
    <row r="34" spans="1:5" ht="12" customHeight="1">
      <c r="A34" s="44"/>
      <c r="B34" s="53">
        <v>25</v>
      </c>
      <c r="C34" s="87" t="s">
        <v>64</v>
      </c>
      <c r="D34" s="85" t="s">
        <v>65</v>
      </c>
      <c r="E34" s="233"/>
    </row>
    <row r="35" spans="1:5" ht="12" customHeight="1">
      <c r="A35" s="44"/>
      <c r="B35" s="53">
        <v>26</v>
      </c>
      <c r="C35" s="87" t="s">
        <v>66</v>
      </c>
      <c r="D35" s="85" t="s">
        <v>67</v>
      </c>
      <c r="E35" s="233"/>
    </row>
    <row r="36" spans="1:5" ht="12" customHeight="1">
      <c r="A36" s="44"/>
      <c r="B36" s="53">
        <v>27</v>
      </c>
      <c r="C36" s="87" t="s">
        <v>68</v>
      </c>
      <c r="D36" s="85" t="s">
        <v>69</v>
      </c>
      <c r="E36" s="233"/>
    </row>
    <row r="37" spans="1:5" ht="12" customHeight="1">
      <c r="A37" s="44"/>
      <c r="B37" s="53">
        <v>28</v>
      </c>
      <c r="C37" s="87" t="s">
        <v>70</v>
      </c>
      <c r="D37" s="85" t="s">
        <v>51</v>
      </c>
      <c r="E37" s="233">
        <v>12</v>
      </c>
    </row>
    <row r="38" spans="1:5" ht="12" customHeight="1">
      <c r="A38" s="44"/>
      <c r="B38" s="53">
        <v>29</v>
      </c>
      <c r="C38" s="87" t="s">
        <v>71</v>
      </c>
      <c r="D38" s="85" t="s">
        <v>72</v>
      </c>
      <c r="E38" s="233"/>
    </row>
    <row r="39" spans="1:5" ht="12" customHeight="1">
      <c r="A39" s="44"/>
      <c r="B39" s="53">
        <v>30</v>
      </c>
      <c r="C39" s="87" t="s">
        <v>73</v>
      </c>
      <c r="D39" s="85" t="s">
        <v>74</v>
      </c>
      <c r="E39" s="233"/>
    </row>
    <row r="40" spans="1:5" ht="12" customHeight="1">
      <c r="A40" s="44"/>
      <c r="B40" s="53">
        <v>31</v>
      </c>
      <c r="C40" s="87" t="s">
        <v>75</v>
      </c>
      <c r="D40" s="85" t="s">
        <v>51</v>
      </c>
      <c r="E40" s="233"/>
    </row>
    <row r="41" spans="1:5" ht="12" customHeight="1">
      <c r="A41" s="44"/>
      <c r="B41" s="53">
        <v>32</v>
      </c>
      <c r="C41" s="84" t="s">
        <v>76</v>
      </c>
      <c r="D41" s="85" t="s">
        <v>77</v>
      </c>
      <c r="E41" s="233"/>
    </row>
    <row r="42" spans="1:5" ht="12" customHeight="1">
      <c r="A42" s="44"/>
      <c r="B42" s="53">
        <v>33</v>
      </c>
      <c r="C42" s="84" t="s">
        <v>78</v>
      </c>
      <c r="D42" s="85" t="s">
        <v>79</v>
      </c>
      <c r="E42" s="233"/>
    </row>
    <row r="43" spans="1:5" ht="12" customHeight="1">
      <c r="A43" s="44"/>
      <c r="B43" s="53">
        <v>34</v>
      </c>
      <c r="C43" s="87" t="s">
        <v>80</v>
      </c>
      <c r="D43" s="85" t="s">
        <v>81</v>
      </c>
      <c r="E43" s="233"/>
    </row>
    <row r="44" spans="1:5" ht="12" customHeight="1">
      <c r="A44" s="44"/>
      <c r="B44" s="53">
        <v>35</v>
      </c>
      <c r="C44" s="87" t="s">
        <v>82</v>
      </c>
      <c r="D44" s="85" t="s">
        <v>83</v>
      </c>
      <c r="E44" s="233"/>
    </row>
    <row r="45" spans="1:5" ht="12" customHeight="1">
      <c r="A45" s="44"/>
      <c r="B45" s="53">
        <v>36</v>
      </c>
      <c r="C45" s="87" t="s">
        <v>84</v>
      </c>
      <c r="D45" s="85" t="s">
        <v>85</v>
      </c>
      <c r="E45" s="233"/>
    </row>
    <row r="46" spans="1:5" ht="12" customHeight="1">
      <c r="A46" s="44"/>
      <c r="B46" s="53">
        <v>37</v>
      </c>
      <c r="C46" s="87" t="s">
        <v>86</v>
      </c>
      <c r="D46" s="85" t="s">
        <v>87</v>
      </c>
      <c r="E46" s="233"/>
    </row>
    <row r="47" spans="1:5" ht="12" customHeight="1">
      <c r="A47" s="44"/>
      <c r="B47" s="53">
        <v>38</v>
      </c>
      <c r="C47" s="87" t="s">
        <v>88</v>
      </c>
      <c r="D47" s="85" t="s">
        <v>89</v>
      </c>
      <c r="E47" s="233"/>
    </row>
    <row r="48" spans="1:5" ht="12" customHeight="1">
      <c r="A48" s="44"/>
      <c r="B48" s="53">
        <v>39</v>
      </c>
      <c r="C48" s="84" t="s">
        <v>90</v>
      </c>
      <c r="D48" s="85" t="s">
        <v>51</v>
      </c>
      <c r="E48" s="233"/>
    </row>
    <row r="49" spans="1:5" ht="12" customHeight="1">
      <c r="A49" s="44"/>
      <c r="B49" s="53">
        <v>40</v>
      </c>
      <c r="C49" s="87" t="s">
        <v>91</v>
      </c>
      <c r="D49" s="85" t="s">
        <v>92</v>
      </c>
      <c r="E49" s="233"/>
    </row>
    <row r="50" spans="1:5" ht="12" customHeight="1">
      <c r="A50" s="44"/>
      <c r="B50" s="53">
        <v>41</v>
      </c>
      <c r="C50" s="87" t="s">
        <v>93</v>
      </c>
      <c r="D50" s="85" t="s">
        <v>53</v>
      </c>
      <c r="E50" s="233">
        <v>11</v>
      </c>
    </row>
    <row r="51" spans="1:5" ht="12" customHeight="1">
      <c r="A51" s="44"/>
      <c r="B51" s="53">
        <v>42</v>
      </c>
      <c r="C51" s="87" t="s">
        <v>94</v>
      </c>
      <c r="D51" s="85" t="s">
        <v>95</v>
      </c>
      <c r="E51" s="233"/>
    </row>
    <row r="52" spans="1:5" ht="12" customHeight="1">
      <c r="A52" s="44"/>
      <c r="B52" s="53">
        <v>43</v>
      </c>
      <c r="C52" s="87" t="s">
        <v>96</v>
      </c>
      <c r="D52" s="85" t="s">
        <v>97</v>
      </c>
      <c r="E52" s="233"/>
    </row>
    <row r="53" spans="1:5" ht="12" customHeight="1">
      <c r="A53" s="44"/>
      <c r="B53" s="53">
        <v>44</v>
      </c>
      <c r="C53" s="87" t="s">
        <v>98</v>
      </c>
      <c r="D53" s="85" t="s">
        <v>99</v>
      </c>
      <c r="E53" s="233"/>
    </row>
    <row r="54" spans="1:5" ht="12" customHeight="1">
      <c r="A54" s="44"/>
      <c r="B54" s="53">
        <v>45</v>
      </c>
      <c r="C54" s="87" t="s">
        <v>100</v>
      </c>
      <c r="D54" s="85" t="s">
        <v>101</v>
      </c>
      <c r="E54" s="233"/>
    </row>
    <row r="55" spans="1:5" ht="12" customHeight="1">
      <c r="A55" s="44"/>
      <c r="B55" s="53">
        <v>46</v>
      </c>
      <c r="C55" s="84" t="s">
        <v>102</v>
      </c>
      <c r="D55" s="85" t="s">
        <v>103</v>
      </c>
      <c r="E55" s="233"/>
    </row>
    <row r="56" spans="1:5" ht="12" customHeight="1">
      <c r="A56" s="44"/>
      <c r="B56" s="53">
        <v>47</v>
      </c>
      <c r="C56" s="84" t="s">
        <v>104</v>
      </c>
      <c r="D56" s="85" t="s">
        <v>105</v>
      </c>
      <c r="E56" s="233">
        <v>12</v>
      </c>
    </row>
    <row r="57" spans="1:5" ht="12" customHeight="1">
      <c r="A57" s="44"/>
      <c r="B57" s="53">
        <v>48</v>
      </c>
      <c r="C57" s="87" t="s">
        <v>106</v>
      </c>
      <c r="D57" s="85" t="s">
        <v>107</v>
      </c>
      <c r="E57" s="233"/>
    </row>
    <row r="58" spans="1:5" ht="12" customHeight="1">
      <c r="A58" s="44"/>
      <c r="B58" s="53">
        <v>49</v>
      </c>
      <c r="C58" s="87" t="s">
        <v>108</v>
      </c>
      <c r="D58" s="85" t="s">
        <v>109</v>
      </c>
      <c r="E58" s="233"/>
    </row>
    <row r="59" spans="1:5" ht="12" customHeight="1">
      <c r="A59" s="44"/>
      <c r="B59" s="53">
        <v>50</v>
      </c>
      <c r="C59" s="87" t="s">
        <v>110</v>
      </c>
      <c r="D59" s="85" t="s">
        <v>51</v>
      </c>
      <c r="E59" s="233"/>
    </row>
    <row r="60" spans="1:5" ht="12" customHeight="1">
      <c r="A60" s="44"/>
      <c r="B60" s="53">
        <v>51</v>
      </c>
      <c r="C60" s="84" t="s">
        <v>111</v>
      </c>
      <c r="D60" s="85" t="s">
        <v>112</v>
      </c>
      <c r="E60" s="233"/>
    </row>
    <row r="61" spans="1:5" ht="12" customHeight="1">
      <c r="A61" s="44"/>
      <c r="B61" s="53">
        <v>52</v>
      </c>
      <c r="C61" s="87" t="s">
        <v>113</v>
      </c>
      <c r="D61" s="85" t="s">
        <v>114</v>
      </c>
      <c r="E61" s="233"/>
    </row>
    <row r="62" spans="1:5" ht="12" customHeight="1">
      <c r="A62" s="44"/>
      <c r="B62" s="53">
        <v>53</v>
      </c>
      <c r="C62" s="87" t="s">
        <v>115</v>
      </c>
      <c r="D62" s="85" t="s">
        <v>116</v>
      </c>
      <c r="E62" s="233"/>
    </row>
    <row r="63" spans="1:5" ht="12" customHeight="1">
      <c r="A63" s="44"/>
      <c r="B63" s="53">
        <v>54</v>
      </c>
      <c r="C63" s="87" t="s">
        <v>117</v>
      </c>
      <c r="D63" s="85" t="s">
        <v>118</v>
      </c>
      <c r="E63" s="233">
        <v>11</v>
      </c>
    </row>
    <row r="64" spans="1:5" ht="12" customHeight="1">
      <c r="A64" s="44"/>
      <c r="B64" s="53">
        <v>55</v>
      </c>
      <c r="C64" s="87" t="s">
        <v>119</v>
      </c>
      <c r="D64" s="85" t="s">
        <v>120</v>
      </c>
      <c r="E64" s="233"/>
    </row>
    <row r="65" spans="1:5" ht="12" customHeight="1">
      <c r="A65" s="44"/>
      <c r="B65" s="53">
        <v>56</v>
      </c>
      <c r="C65" s="84" t="s">
        <v>121</v>
      </c>
      <c r="D65" s="85" t="s">
        <v>122</v>
      </c>
      <c r="E65" s="233"/>
    </row>
    <row r="66" spans="1:5" ht="12" customHeight="1">
      <c r="A66" s="44"/>
      <c r="B66" s="53">
        <v>57</v>
      </c>
      <c r="C66" s="87" t="s">
        <v>123</v>
      </c>
      <c r="D66" s="85" t="s">
        <v>124</v>
      </c>
      <c r="E66" s="233"/>
    </row>
    <row r="67" spans="1:5" ht="12" customHeight="1">
      <c r="A67" s="44"/>
      <c r="B67" s="53">
        <v>58</v>
      </c>
      <c r="C67" s="87" t="s">
        <v>125</v>
      </c>
      <c r="D67" s="85" t="s">
        <v>126</v>
      </c>
      <c r="E67" s="233"/>
    </row>
    <row r="68" spans="1:5" ht="12" customHeight="1">
      <c r="A68" s="44"/>
      <c r="B68" s="53">
        <v>59</v>
      </c>
      <c r="C68" s="87" t="s">
        <v>127</v>
      </c>
      <c r="D68" s="85" t="s">
        <v>128</v>
      </c>
      <c r="E68" s="233"/>
    </row>
    <row r="69" spans="1:5" ht="12" customHeight="1">
      <c r="A69" s="44"/>
      <c r="B69" s="53">
        <v>60</v>
      </c>
      <c r="C69" s="87" t="s">
        <v>129</v>
      </c>
      <c r="D69" s="85" t="s">
        <v>130</v>
      </c>
      <c r="E69" s="233"/>
    </row>
    <row r="70" spans="1:5" ht="12" customHeight="1">
      <c r="A70" s="44"/>
      <c r="B70" s="53">
        <v>61</v>
      </c>
      <c r="C70" s="88" t="s">
        <v>131</v>
      </c>
      <c r="D70" s="60" t="s">
        <v>132</v>
      </c>
      <c r="E70" s="233"/>
    </row>
    <row r="71" spans="1:5" ht="12" customHeight="1">
      <c r="A71" s="44"/>
      <c r="B71" s="61">
        <v>62</v>
      </c>
      <c r="C71" s="89" t="s">
        <v>133</v>
      </c>
      <c r="D71" s="90" t="s">
        <v>134</v>
      </c>
      <c r="E71" s="233"/>
    </row>
    <row r="72" spans="1:5" ht="12" customHeight="1">
      <c r="A72" s="44"/>
      <c r="B72" s="53">
        <v>63</v>
      </c>
      <c r="C72" s="89" t="s">
        <v>135</v>
      </c>
      <c r="D72" s="90" t="s">
        <v>136</v>
      </c>
      <c r="E72" s="233"/>
    </row>
    <row r="73" spans="1:5" ht="12" customHeight="1">
      <c r="A73" s="44"/>
      <c r="B73" s="61">
        <v>64</v>
      </c>
      <c r="C73" s="89" t="s">
        <v>137</v>
      </c>
      <c r="D73" s="90" t="s">
        <v>138</v>
      </c>
      <c r="E73" s="233"/>
    </row>
    <row r="74" spans="1:5" ht="12" customHeight="1">
      <c r="A74" s="44"/>
      <c r="B74" s="53">
        <v>65</v>
      </c>
      <c r="C74" s="89" t="s">
        <v>139</v>
      </c>
      <c r="D74" s="90" t="s">
        <v>140</v>
      </c>
      <c r="E74" s="233"/>
    </row>
    <row r="75" spans="1:5" ht="12" customHeight="1">
      <c r="A75" s="44"/>
      <c r="B75" s="61">
        <v>66</v>
      </c>
      <c r="C75" s="89" t="s">
        <v>141</v>
      </c>
      <c r="D75" s="90" t="s">
        <v>51</v>
      </c>
      <c r="E75" s="233"/>
    </row>
    <row r="76" spans="1:5" ht="12" customHeight="1">
      <c r="A76" s="44"/>
      <c r="B76" s="53">
        <v>67</v>
      </c>
      <c r="C76" s="89" t="s">
        <v>142</v>
      </c>
      <c r="D76" s="230" t="s">
        <v>143</v>
      </c>
      <c r="E76" s="233"/>
    </row>
    <row r="77" spans="1:5" ht="12" customHeight="1">
      <c r="A77" s="44"/>
      <c r="B77" s="61">
        <v>68</v>
      </c>
      <c r="C77" s="89" t="s">
        <v>144</v>
      </c>
      <c r="D77" s="90" t="s">
        <v>145</v>
      </c>
      <c r="E77" s="233"/>
    </row>
    <row r="78" spans="1:5" ht="12" customHeight="1">
      <c r="A78" s="44"/>
      <c r="B78" s="53">
        <v>69</v>
      </c>
      <c r="C78" s="91" t="s">
        <v>146</v>
      </c>
      <c r="D78" s="90" t="s">
        <v>147</v>
      </c>
      <c r="E78" s="233"/>
    </row>
    <row r="79" spans="1:5" ht="12" customHeight="1">
      <c r="A79" s="44"/>
      <c r="B79" s="61">
        <v>70</v>
      </c>
      <c r="C79" s="91" t="s">
        <v>148</v>
      </c>
      <c r="D79" s="90" t="s">
        <v>149</v>
      </c>
      <c r="E79" s="233"/>
    </row>
    <row r="80" spans="1:5" ht="12" customHeight="1">
      <c r="A80" s="44"/>
      <c r="B80" s="53">
        <v>71</v>
      </c>
      <c r="C80" s="91" t="s">
        <v>150</v>
      </c>
      <c r="D80" s="90" t="s">
        <v>151</v>
      </c>
      <c r="E80" s="233"/>
    </row>
    <row r="81" spans="1:5" ht="12" customHeight="1">
      <c r="A81" s="44"/>
      <c r="B81" s="61">
        <v>72</v>
      </c>
      <c r="C81" s="91" t="s">
        <v>152</v>
      </c>
      <c r="D81" s="90" t="s">
        <v>153</v>
      </c>
      <c r="E81" s="233"/>
    </row>
    <row r="82" spans="1:5" ht="12" customHeight="1">
      <c r="A82" s="44"/>
      <c r="B82" s="53">
        <v>73</v>
      </c>
      <c r="C82" s="91" t="s">
        <v>154</v>
      </c>
      <c r="D82" s="90" t="s">
        <v>155</v>
      </c>
      <c r="E82" s="233"/>
    </row>
    <row r="83" spans="1:5" ht="12" customHeight="1">
      <c r="A83" s="44"/>
      <c r="B83" s="61">
        <v>74</v>
      </c>
      <c r="C83" s="91" t="s">
        <v>156</v>
      </c>
      <c r="D83" s="90" t="s">
        <v>157</v>
      </c>
      <c r="E83" s="233"/>
    </row>
    <row r="84" spans="1:5" ht="12" customHeight="1">
      <c r="A84" s="44"/>
      <c r="B84" s="53">
        <v>75</v>
      </c>
      <c r="C84" s="91" t="s">
        <v>158</v>
      </c>
      <c r="D84" s="90" t="s">
        <v>159</v>
      </c>
      <c r="E84" s="233"/>
    </row>
    <row r="85" spans="1:5" ht="12" customHeight="1">
      <c r="A85" s="44"/>
      <c r="B85" s="61">
        <v>76</v>
      </c>
      <c r="C85" s="91" t="s">
        <v>160</v>
      </c>
      <c r="D85" s="90" t="s">
        <v>159</v>
      </c>
      <c r="E85" s="233"/>
    </row>
    <row r="86" spans="1:5" ht="12" customHeight="1">
      <c r="A86" s="44"/>
      <c r="B86" s="53">
        <v>77</v>
      </c>
      <c r="C86" s="91" t="s">
        <v>161</v>
      </c>
      <c r="D86" s="90" t="s">
        <v>162</v>
      </c>
      <c r="E86" s="233"/>
    </row>
    <row r="87" spans="1:5" ht="12" customHeight="1">
      <c r="A87" s="44"/>
      <c r="B87" s="61">
        <v>78</v>
      </c>
      <c r="C87" s="91" t="s">
        <v>163</v>
      </c>
      <c r="D87" s="90" t="s">
        <v>164</v>
      </c>
      <c r="E87" s="233"/>
    </row>
    <row r="88" spans="1:5" ht="12" customHeight="1">
      <c r="A88" s="44"/>
      <c r="B88" s="53">
        <v>79</v>
      </c>
      <c r="C88" s="91" t="s">
        <v>165</v>
      </c>
      <c r="D88" s="90" t="s">
        <v>166</v>
      </c>
      <c r="E88" s="233"/>
    </row>
    <row r="89" spans="1:5" ht="12" customHeight="1">
      <c r="A89" s="44"/>
      <c r="B89" s="61">
        <v>80</v>
      </c>
      <c r="C89" s="91" t="s">
        <v>167</v>
      </c>
      <c r="D89" s="90" t="s">
        <v>168</v>
      </c>
      <c r="E89" s="233"/>
    </row>
    <row r="90" spans="1:5" ht="12" customHeight="1">
      <c r="A90" s="44"/>
      <c r="B90" s="53">
        <v>81</v>
      </c>
      <c r="C90" s="91" t="s">
        <v>169</v>
      </c>
      <c r="D90" s="90" t="s">
        <v>170</v>
      </c>
      <c r="E90" s="233"/>
    </row>
    <row r="91" spans="1:5" ht="12" customHeight="1">
      <c r="A91" s="44"/>
      <c r="B91" s="61">
        <v>82</v>
      </c>
      <c r="C91" s="91" t="s">
        <v>171</v>
      </c>
      <c r="D91" s="90" t="s">
        <v>172</v>
      </c>
      <c r="E91" s="233"/>
    </row>
    <row r="92" spans="1:5" ht="12" customHeight="1">
      <c r="A92" s="44"/>
      <c r="B92" s="53">
        <v>83</v>
      </c>
      <c r="C92" s="91" t="s">
        <v>173</v>
      </c>
      <c r="D92" s="90" t="s">
        <v>174</v>
      </c>
      <c r="E92" s="233"/>
    </row>
    <row r="93" spans="1:5" ht="12" customHeight="1">
      <c r="A93" s="44"/>
      <c r="B93" s="61">
        <v>84</v>
      </c>
      <c r="C93" s="91" t="s">
        <v>175</v>
      </c>
      <c r="D93" s="90" t="s">
        <v>176</v>
      </c>
      <c r="E93" s="233"/>
    </row>
    <row r="94" spans="1:5" ht="12" customHeight="1">
      <c r="A94" s="44"/>
      <c r="B94" s="53">
        <v>85</v>
      </c>
      <c r="C94" s="91" t="s">
        <v>177</v>
      </c>
      <c r="D94" s="90" t="s">
        <v>12</v>
      </c>
      <c r="E94" s="233"/>
    </row>
    <row r="95" spans="1:5" ht="12" customHeight="1">
      <c r="A95" s="44"/>
      <c r="B95" s="61">
        <v>86</v>
      </c>
      <c r="C95" s="91" t="s">
        <v>178</v>
      </c>
      <c r="D95" s="90" t="s">
        <v>179</v>
      </c>
      <c r="E95" s="233"/>
    </row>
    <row r="96" spans="1:5" ht="12" customHeight="1">
      <c r="A96" s="44"/>
      <c r="B96" s="53">
        <v>87</v>
      </c>
      <c r="C96" s="91" t="s">
        <v>180</v>
      </c>
      <c r="D96" s="90" t="s">
        <v>181</v>
      </c>
      <c r="E96" s="233"/>
    </row>
    <row r="97" spans="1:5" ht="12" customHeight="1">
      <c r="A97" s="44"/>
      <c r="B97" s="61">
        <v>88</v>
      </c>
      <c r="C97" s="91" t="s">
        <v>182</v>
      </c>
      <c r="D97" s="90" t="s">
        <v>183</v>
      </c>
      <c r="E97" s="233"/>
    </row>
    <row r="98" spans="1:5" ht="12" customHeight="1">
      <c r="A98" s="44"/>
      <c r="B98" s="53">
        <v>89</v>
      </c>
      <c r="C98" s="91" t="s">
        <v>184</v>
      </c>
      <c r="D98" s="90" t="s">
        <v>13</v>
      </c>
      <c r="E98" s="233"/>
    </row>
    <row r="99" spans="1:5" ht="12" customHeight="1">
      <c r="A99" s="44"/>
      <c r="B99" s="61">
        <v>90</v>
      </c>
      <c r="C99" s="91" t="s">
        <v>185</v>
      </c>
      <c r="D99" s="90" t="s">
        <v>186</v>
      </c>
      <c r="E99" s="233"/>
    </row>
    <row r="100" spans="1:5" ht="12" customHeight="1">
      <c r="A100" s="44"/>
      <c r="B100" s="53">
        <v>91</v>
      </c>
      <c r="C100" s="91" t="s">
        <v>187</v>
      </c>
      <c r="D100" s="90" t="s">
        <v>188</v>
      </c>
      <c r="E100" s="233"/>
    </row>
    <row r="101" spans="1:5" ht="12" customHeight="1">
      <c r="A101" s="44"/>
      <c r="B101" s="61">
        <v>92</v>
      </c>
      <c r="C101" s="91" t="s">
        <v>189</v>
      </c>
      <c r="D101" s="90" t="s">
        <v>190</v>
      </c>
      <c r="E101" s="233"/>
    </row>
    <row r="102" spans="1:5" ht="12" customHeight="1">
      <c r="A102" s="44"/>
      <c r="B102" s="53">
        <v>93</v>
      </c>
      <c r="C102" s="91" t="s">
        <v>191</v>
      </c>
      <c r="D102" s="90" t="s">
        <v>192</v>
      </c>
      <c r="E102" s="233"/>
    </row>
    <row r="103" spans="1:5" ht="12" customHeight="1">
      <c r="A103" s="44"/>
      <c r="B103" s="61">
        <v>94</v>
      </c>
      <c r="C103" s="91" t="s">
        <v>193</v>
      </c>
      <c r="D103" s="90" t="s">
        <v>194</v>
      </c>
      <c r="E103" s="233"/>
    </row>
    <row r="104" spans="1:5" ht="12" customHeight="1">
      <c r="A104" s="44"/>
      <c r="B104" s="53">
        <v>95</v>
      </c>
      <c r="C104" s="91" t="s">
        <v>195</v>
      </c>
      <c r="D104" s="90" t="s">
        <v>196</v>
      </c>
      <c r="E104" s="233"/>
    </row>
    <row r="105" spans="1:5" ht="12" customHeight="1">
      <c r="A105" s="44"/>
      <c r="B105" s="61">
        <v>96</v>
      </c>
      <c r="C105" s="91" t="s">
        <v>197</v>
      </c>
      <c r="D105" s="90" t="s">
        <v>198</v>
      </c>
      <c r="E105" s="233"/>
    </row>
    <row r="106" spans="1:5" ht="12" customHeight="1">
      <c r="A106" s="44"/>
      <c r="B106" s="53">
        <v>97</v>
      </c>
      <c r="C106" s="91" t="s">
        <v>199</v>
      </c>
      <c r="D106" s="90" t="s">
        <v>200</v>
      </c>
      <c r="E106" s="233"/>
    </row>
    <row r="107" spans="1:5" ht="12" customHeight="1">
      <c r="A107" s="44"/>
      <c r="B107" s="61">
        <v>98</v>
      </c>
      <c r="C107" s="91" t="s">
        <v>201</v>
      </c>
      <c r="D107" s="90" t="s">
        <v>95</v>
      </c>
      <c r="E107" s="233"/>
    </row>
    <row r="108" spans="1:5" ht="12" customHeight="1">
      <c r="A108" s="44"/>
      <c r="B108" s="53">
        <v>99</v>
      </c>
      <c r="C108" s="91" t="s">
        <v>202</v>
      </c>
      <c r="D108" s="90" t="s">
        <v>203</v>
      </c>
      <c r="E108" s="233"/>
    </row>
    <row r="109" spans="1:5" ht="12" customHeight="1">
      <c r="A109" s="44"/>
      <c r="B109" s="61">
        <v>100</v>
      </c>
      <c r="C109" s="91" t="s">
        <v>204</v>
      </c>
      <c r="D109" s="90" t="s">
        <v>205</v>
      </c>
      <c r="E109" s="233"/>
    </row>
    <row r="110" spans="1:5" ht="12" customHeight="1">
      <c r="A110" s="44"/>
      <c r="B110" s="53">
        <v>101</v>
      </c>
      <c r="C110" s="90" t="s">
        <v>206</v>
      </c>
      <c r="D110" s="92" t="s">
        <v>207</v>
      </c>
      <c r="E110" s="233"/>
    </row>
    <row r="111" spans="1:5" ht="12" customHeight="1">
      <c r="A111" s="44"/>
      <c r="B111" s="61">
        <v>102</v>
      </c>
      <c r="C111" s="90" t="s">
        <v>208</v>
      </c>
      <c r="D111" s="92" t="s">
        <v>209</v>
      </c>
      <c r="E111" s="233"/>
    </row>
    <row r="112" spans="1:5" ht="12" customHeight="1">
      <c r="A112" s="44"/>
      <c r="B112" s="53">
        <v>103</v>
      </c>
      <c r="C112" s="90" t="s">
        <v>210</v>
      </c>
      <c r="D112" s="92" t="s">
        <v>211</v>
      </c>
      <c r="E112" s="233"/>
    </row>
    <row r="113" spans="1:5" ht="12" customHeight="1">
      <c r="A113" s="44"/>
      <c r="B113" s="61">
        <v>104</v>
      </c>
      <c r="C113" s="90" t="s">
        <v>212</v>
      </c>
      <c r="D113" s="92" t="s">
        <v>213</v>
      </c>
      <c r="E113" s="233"/>
    </row>
    <row r="114" spans="1:5" ht="12" customHeight="1">
      <c r="A114" s="44"/>
      <c r="B114" s="53">
        <v>105</v>
      </c>
      <c r="C114" s="93" t="s">
        <v>214</v>
      </c>
      <c r="D114" s="94" t="s">
        <v>215</v>
      </c>
      <c r="E114" s="233"/>
    </row>
    <row r="115" spans="1:5" ht="12" customHeight="1">
      <c r="A115" s="44"/>
      <c r="B115" s="61">
        <v>106</v>
      </c>
      <c r="C115" s="90" t="s">
        <v>216</v>
      </c>
      <c r="D115" s="92" t="s">
        <v>217</v>
      </c>
      <c r="E115" s="233"/>
    </row>
    <row r="116" spans="1:5" ht="12" customHeight="1">
      <c r="A116" s="44"/>
      <c r="B116" s="53">
        <v>107</v>
      </c>
      <c r="C116" s="90" t="s">
        <v>218</v>
      </c>
      <c r="D116" s="92" t="s">
        <v>219</v>
      </c>
      <c r="E116" s="233"/>
    </row>
    <row r="117" spans="1:5" ht="12" customHeight="1">
      <c r="A117" s="44"/>
      <c r="B117" s="61">
        <v>108</v>
      </c>
      <c r="C117" s="90" t="s">
        <v>220</v>
      </c>
      <c r="D117" s="92" t="s">
        <v>221</v>
      </c>
      <c r="E117" s="233"/>
    </row>
    <row r="118" spans="1:5" ht="12" customHeight="1">
      <c r="A118" s="44"/>
      <c r="B118" s="53">
        <v>109</v>
      </c>
      <c r="C118" s="90" t="s">
        <v>222</v>
      </c>
      <c r="D118" s="92" t="s">
        <v>223</v>
      </c>
      <c r="E118" s="233"/>
    </row>
    <row r="119" spans="1:5" ht="12" customHeight="1">
      <c r="A119" s="44"/>
      <c r="B119" s="61">
        <v>110</v>
      </c>
      <c r="C119" s="90" t="s">
        <v>224</v>
      </c>
      <c r="D119" s="92" t="s">
        <v>14</v>
      </c>
      <c r="E119" s="233"/>
    </row>
    <row r="120" spans="1:5" ht="12" customHeight="1">
      <c r="A120" s="44"/>
      <c r="B120" s="53">
        <v>111</v>
      </c>
      <c r="C120" s="90" t="s">
        <v>225</v>
      </c>
      <c r="D120" s="92" t="s">
        <v>226</v>
      </c>
      <c r="E120" s="233">
        <v>12</v>
      </c>
    </row>
    <row r="121" spans="1:5" ht="12" customHeight="1">
      <c r="A121" s="45"/>
      <c r="B121" s="61">
        <v>112</v>
      </c>
      <c r="C121" s="90" t="s">
        <v>227</v>
      </c>
      <c r="D121" s="90" t="s">
        <v>228</v>
      </c>
      <c r="E121" s="233"/>
    </row>
    <row r="122" spans="1:5" ht="12" customHeight="1">
      <c r="A122" s="44"/>
      <c r="B122" s="53">
        <v>113</v>
      </c>
      <c r="C122" s="90" t="s">
        <v>229</v>
      </c>
      <c r="D122" s="92" t="s">
        <v>230</v>
      </c>
      <c r="E122" s="233"/>
    </row>
    <row r="123" spans="1:5" ht="12" customHeight="1">
      <c r="A123" s="44"/>
      <c r="B123" s="61">
        <v>114</v>
      </c>
      <c r="C123" s="90" t="s">
        <v>231</v>
      </c>
      <c r="D123" s="92" t="s">
        <v>232</v>
      </c>
      <c r="E123" s="233"/>
    </row>
    <row r="124" spans="1:5" ht="12" customHeight="1">
      <c r="A124" s="44"/>
      <c r="B124" s="53">
        <v>115</v>
      </c>
      <c r="C124" s="90" t="s">
        <v>233</v>
      </c>
      <c r="D124" s="92" t="s">
        <v>234</v>
      </c>
      <c r="E124" s="233"/>
    </row>
    <row r="125" spans="1:5" ht="12" customHeight="1">
      <c r="A125" s="44"/>
      <c r="B125" s="61">
        <v>116</v>
      </c>
      <c r="C125" s="90" t="s">
        <v>235</v>
      </c>
      <c r="D125" s="92" t="s">
        <v>236</v>
      </c>
      <c r="E125" s="233"/>
    </row>
    <row r="126" spans="1:5" ht="12" customHeight="1">
      <c r="A126" s="44"/>
      <c r="B126" s="53">
        <v>117</v>
      </c>
      <c r="C126" s="90" t="s">
        <v>237</v>
      </c>
      <c r="D126" s="92" t="s">
        <v>238</v>
      </c>
      <c r="E126" s="233"/>
    </row>
    <row r="127" spans="1:5" ht="12" customHeight="1">
      <c r="A127" s="45"/>
      <c r="B127" s="61">
        <v>118</v>
      </c>
      <c r="C127" s="90" t="s">
        <v>239</v>
      </c>
      <c r="D127" s="90" t="s">
        <v>240</v>
      </c>
      <c r="E127" s="233"/>
    </row>
    <row r="128" spans="1:5" ht="12" customHeight="1">
      <c r="A128" s="45"/>
      <c r="B128" s="53">
        <v>119</v>
      </c>
      <c r="C128" s="90" t="s">
        <v>241</v>
      </c>
      <c r="D128" s="90" t="s">
        <v>242</v>
      </c>
      <c r="E128" s="233"/>
    </row>
    <row r="129" spans="1:5" ht="12" customHeight="1">
      <c r="A129" s="45"/>
      <c r="B129" s="61">
        <v>120</v>
      </c>
      <c r="C129" s="90" t="s">
        <v>243</v>
      </c>
      <c r="D129" s="90" t="s">
        <v>244</v>
      </c>
      <c r="E129" s="233"/>
    </row>
    <row r="130" spans="1:5" ht="12" customHeight="1">
      <c r="A130" s="45"/>
      <c r="B130" s="53">
        <v>121</v>
      </c>
      <c r="C130" s="90" t="s">
        <v>99</v>
      </c>
      <c r="D130" s="90" t="s">
        <v>245</v>
      </c>
      <c r="E130" s="233"/>
    </row>
    <row r="131" spans="1:5">
      <c r="B131" s="232" t="s">
        <v>370</v>
      </c>
      <c r="C131" s="232"/>
      <c r="D131" s="232"/>
    </row>
    <row r="132" spans="1:5">
      <c r="B132" s="232"/>
      <c r="C132" s="232"/>
      <c r="D132" s="232"/>
    </row>
    <row r="133" spans="1:5">
      <c r="B133" s="232"/>
      <c r="C133" s="95"/>
      <c r="D133" s="95"/>
    </row>
    <row r="136" spans="1:5">
      <c r="D136" s="95" t="s">
        <v>372</v>
      </c>
    </row>
  </sheetData>
  <autoFilter ref="B9:D69"/>
  <pageMargins left="0.36" right="0.78740157499999996" top="0.17" bottom="0.19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E136"/>
  <sheetViews>
    <sheetView workbookViewId="0">
      <selection activeCell="E96" sqref="E96"/>
    </sheetView>
  </sheetViews>
  <sheetFormatPr baseColWidth="10" defaultRowHeight="13.2"/>
  <cols>
    <col min="1" max="1" width="7.5546875" style="49" customWidth="1"/>
    <col min="2" max="2" width="9.5546875" style="49" customWidth="1"/>
    <col min="3" max="3" width="17.6640625" style="49" customWidth="1"/>
    <col min="4" max="4" width="21.88671875" style="49" customWidth="1"/>
    <col min="5" max="5" width="20.6640625" style="49" customWidth="1"/>
    <col min="6" max="256" width="11.44140625" style="49"/>
    <col min="257" max="257" width="7.5546875" style="49" customWidth="1"/>
    <col min="258" max="258" width="9.5546875" style="49" customWidth="1"/>
    <col min="259" max="259" width="17.6640625" style="49" customWidth="1"/>
    <col min="260" max="260" width="21.88671875" style="49" customWidth="1"/>
    <col min="261" max="261" width="20.6640625" style="49" customWidth="1"/>
    <col min="262" max="512" width="11.44140625" style="49"/>
    <col min="513" max="513" width="7.5546875" style="49" customWidth="1"/>
    <col min="514" max="514" width="9.5546875" style="49" customWidth="1"/>
    <col min="515" max="515" width="17.6640625" style="49" customWidth="1"/>
    <col min="516" max="516" width="21.88671875" style="49" customWidth="1"/>
    <col min="517" max="517" width="20.6640625" style="49" customWidth="1"/>
    <col min="518" max="768" width="11.44140625" style="49"/>
    <col min="769" max="769" width="7.5546875" style="49" customWidth="1"/>
    <col min="770" max="770" width="9.5546875" style="49" customWidth="1"/>
    <col min="771" max="771" width="17.6640625" style="49" customWidth="1"/>
    <col min="772" max="772" width="21.88671875" style="49" customWidth="1"/>
    <col min="773" max="773" width="20.6640625" style="49" customWidth="1"/>
    <col min="774" max="1024" width="11.44140625" style="49"/>
    <col min="1025" max="1025" width="7.5546875" style="49" customWidth="1"/>
    <col min="1026" max="1026" width="9.5546875" style="49" customWidth="1"/>
    <col min="1027" max="1027" width="17.6640625" style="49" customWidth="1"/>
    <col min="1028" max="1028" width="21.88671875" style="49" customWidth="1"/>
    <col min="1029" max="1029" width="20.6640625" style="49" customWidth="1"/>
    <col min="1030" max="1280" width="11.44140625" style="49"/>
    <col min="1281" max="1281" width="7.5546875" style="49" customWidth="1"/>
    <col min="1282" max="1282" width="9.5546875" style="49" customWidth="1"/>
    <col min="1283" max="1283" width="17.6640625" style="49" customWidth="1"/>
    <col min="1284" max="1284" width="21.88671875" style="49" customWidth="1"/>
    <col min="1285" max="1285" width="20.6640625" style="49" customWidth="1"/>
    <col min="1286" max="1536" width="11.44140625" style="49"/>
    <col min="1537" max="1537" width="7.5546875" style="49" customWidth="1"/>
    <col min="1538" max="1538" width="9.5546875" style="49" customWidth="1"/>
    <col min="1539" max="1539" width="17.6640625" style="49" customWidth="1"/>
    <col min="1540" max="1540" width="21.88671875" style="49" customWidth="1"/>
    <col min="1541" max="1541" width="20.6640625" style="49" customWidth="1"/>
    <col min="1542" max="1792" width="11.44140625" style="49"/>
    <col min="1793" max="1793" width="7.5546875" style="49" customWidth="1"/>
    <col min="1794" max="1794" width="9.5546875" style="49" customWidth="1"/>
    <col min="1795" max="1795" width="17.6640625" style="49" customWidth="1"/>
    <col min="1796" max="1796" width="21.88671875" style="49" customWidth="1"/>
    <col min="1797" max="1797" width="20.6640625" style="49" customWidth="1"/>
    <col min="1798" max="2048" width="11.44140625" style="49"/>
    <col min="2049" max="2049" width="7.5546875" style="49" customWidth="1"/>
    <col min="2050" max="2050" width="9.5546875" style="49" customWidth="1"/>
    <col min="2051" max="2051" width="17.6640625" style="49" customWidth="1"/>
    <col min="2052" max="2052" width="21.88671875" style="49" customWidth="1"/>
    <col min="2053" max="2053" width="20.6640625" style="49" customWidth="1"/>
    <col min="2054" max="2304" width="11.44140625" style="49"/>
    <col min="2305" max="2305" width="7.5546875" style="49" customWidth="1"/>
    <col min="2306" max="2306" width="9.5546875" style="49" customWidth="1"/>
    <col min="2307" max="2307" width="17.6640625" style="49" customWidth="1"/>
    <col min="2308" max="2308" width="21.88671875" style="49" customWidth="1"/>
    <col min="2309" max="2309" width="20.6640625" style="49" customWidth="1"/>
    <col min="2310" max="2560" width="11.44140625" style="49"/>
    <col min="2561" max="2561" width="7.5546875" style="49" customWidth="1"/>
    <col min="2562" max="2562" width="9.5546875" style="49" customWidth="1"/>
    <col min="2563" max="2563" width="17.6640625" style="49" customWidth="1"/>
    <col min="2564" max="2564" width="21.88671875" style="49" customWidth="1"/>
    <col min="2565" max="2565" width="20.6640625" style="49" customWidth="1"/>
    <col min="2566" max="2816" width="11.44140625" style="49"/>
    <col min="2817" max="2817" width="7.5546875" style="49" customWidth="1"/>
    <col min="2818" max="2818" width="9.5546875" style="49" customWidth="1"/>
    <col min="2819" max="2819" width="17.6640625" style="49" customWidth="1"/>
    <col min="2820" max="2820" width="21.88671875" style="49" customWidth="1"/>
    <col min="2821" max="2821" width="20.6640625" style="49" customWidth="1"/>
    <col min="2822" max="3072" width="11.44140625" style="49"/>
    <col min="3073" max="3073" width="7.5546875" style="49" customWidth="1"/>
    <col min="3074" max="3074" width="9.5546875" style="49" customWidth="1"/>
    <col min="3075" max="3075" width="17.6640625" style="49" customWidth="1"/>
    <col min="3076" max="3076" width="21.88671875" style="49" customWidth="1"/>
    <col min="3077" max="3077" width="20.6640625" style="49" customWidth="1"/>
    <col min="3078" max="3328" width="11.44140625" style="49"/>
    <col min="3329" max="3329" width="7.5546875" style="49" customWidth="1"/>
    <col min="3330" max="3330" width="9.5546875" style="49" customWidth="1"/>
    <col min="3331" max="3331" width="17.6640625" style="49" customWidth="1"/>
    <col min="3332" max="3332" width="21.88671875" style="49" customWidth="1"/>
    <col min="3333" max="3333" width="20.6640625" style="49" customWidth="1"/>
    <col min="3334" max="3584" width="11.44140625" style="49"/>
    <col min="3585" max="3585" width="7.5546875" style="49" customWidth="1"/>
    <col min="3586" max="3586" width="9.5546875" style="49" customWidth="1"/>
    <col min="3587" max="3587" width="17.6640625" style="49" customWidth="1"/>
    <col min="3588" max="3588" width="21.88671875" style="49" customWidth="1"/>
    <col min="3589" max="3589" width="20.6640625" style="49" customWidth="1"/>
    <col min="3590" max="3840" width="11.44140625" style="49"/>
    <col min="3841" max="3841" width="7.5546875" style="49" customWidth="1"/>
    <col min="3842" max="3842" width="9.5546875" style="49" customWidth="1"/>
    <col min="3843" max="3843" width="17.6640625" style="49" customWidth="1"/>
    <col min="3844" max="3844" width="21.88671875" style="49" customWidth="1"/>
    <col min="3845" max="3845" width="20.6640625" style="49" customWidth="1"/>
    <col min="3846" max="4096" width="11.44140625" style="49"/>
    <col min="4097" max="4097" width="7.5546875" style="49" customWidth="1"/>
    <col min="4098" max="4098" width="9.5546875" style="49" customWidth="1"/>
    <col min="4099" max="4099" width="17.6640625" style="49" customWidth="1"/>
    <col min="4100" max="4100" width="21.88671875" style="49" customWidth="1"/>
    <col min="4101" max="4101" width="20.6640625" style="49" customWidth="1"/>
    <col min="4102" max="4352" width="11.44140625" style="49"/>
    <col min="4353" max="4353" width="7.5546875" style="49" customWidth="1"/>
    <col min="4354" max="4354" width="9.5546875" style="49" customWidth="1"/>
    <col min="4355" max="4355" width="17.6640625" style="49" customWidth="1"/>
    <col min="4356" max="4356" width="21.88671875" style="49" customWidth="1"/>
    <col min="4357" max="4357" width="20.6640625" style="49" customWidth="1"/>
    <col min="4358" max="4608" width="11.44140625" style="49"/>
    <col min="4609" max="4609" width="7.5546875" style="49" customWidth="1"/>
    <col min="4610" max="4610" width="9.5546875" style="49" customWidth="1"/>
    <col min="4611" max="4611" width="17.6640625" style="49" customWidth="1"/>
    <col min="4612" max="4612" width="21.88671875" style="49" customWidth="1"/>
    <col min="4613" max="4613" width="20.6640625" style="49" customWidth="1"/>
    <col min="4614" max="4864" width="11.44140625" style="49"/>
    <col min="4865" max="4865" width="7.5546875" style="49" customWidth="1"/>
    <col min="4866" max="4866" width="9.5546875" style="49" customWidth="1"/>
    <col min="4867" max="4867" width="17.6640625" style="49" customWidth="1"/>
    <col min="4868" max="4868" width="21.88671875" style="49" customWidth="1"/>
    <col min="4869" max="4869" width="20.6640625" style="49" customWidth="1"/>
    <col min="4870" max="5120" width="11.44140625" style="49"/>
    <col min="5121" max="5121" width="7.5546875" style="49" customWidth="1"/>
    <col min="5122" max="5122" width="9.5546875" style="49" customWidth="1"/>
    <col min="5123" max="5123" width="17.6640625" style="49" customWidth="1"/>
    <col min="5124" max="5124" width="21.88671875" style="49" customWidth="1"/>
    <col min="5125" max="5125" width="20.6640625" style="49" customWidth="1"/>
    <col min="5126" max="5376" width="11.44140625" style="49"/>
    <col min="5377" max="5377" width="7.5546875" style="49" customWidth="1"/>
    <col min="5378" max="5378" width="9.5546875" style="49" customWidth="1"/>
    <col min="5379" max="5379" width="17.6640625" style="49" customWidth="1"/>
    <col min="5380" max="5380" width="21.88671875" style="49" customWidth="1"/>
    <col min="5381" max="5381" width="20.6640625" style="49" customWidth="1"/>
    <col min="5382" max="5632" width="11.44140625" style="49"/>
    <col min="5633" max="5633" width="7.5546875" style="49" customWidth="1"/>
    <col min="5634" max="5634" width="9.5546875" style="49" customWidth="1"/>
    <col min="5635" max="5635" width="17.6640625" style="49" customWidth="1"/>
    <col min="5636" max="5636" width="21.88671875" style="49" customWidth="1"/>
    <col min="5637" max="5637" width="20.6640625" style="49" customWidth="1"/>
    <col min="5638" max="5888" width="11.44140625" style="49"/>
    <col min="5889" max="5889" width="7.5546875" style="49" customWidth="1"/>
    <col min="5890" max="5890" width="9.5546875" style="49" customWidth="1"/>
    <col min="5891" max="5891" width="17.6640625" style="49" customWidth="1"/>
    <col min="5892" max="5892" width="21.88671875" style="49" customWidth="1"/>
    <col min="5893" max="5893" width="20.6640625" style="49" customWidth="1"/>
    <col min="5894" max="6144" width="11.44140625" style="49"/>
    <col min="6145" max="6145" width="7.5546875" style="49" customWidth="1"/>
    <col min="6146" max="6146" width="9.5546875" style="49" customWidth="1"/>
    <col min="6147" max="6147" width="17.6640625" style="49" customWidth="1"/>
    <col min="6148" max="6148" width="21.88671875" style="49" customWidth="1"/>
    <col min="6149" max="6149" width="20.6640625" style="49" customWidth="1"/>
    <col min="6150" max="6400" width="11.44140625" style="49"/>
    <col min="6401" max="6401" width="7.5546875" style="49" customWidth="1"/>
    <col min="6402" max="6402" width="9.5546875" style="49" customWidth="1"/>
    <col min="6403" max="6403" width="17.6640625" style="49" customWidth="1"/>
    <col min="6404" max="6404" width="21.88671875" style="49" customWidth="1"/>
    <col min="6405" max="6405" width="20.6640625" style="49" customWidth="1"/>
    <col min="6406" max="6656" width="11.44140625" style="49"/>
    <col min="6657" max="6657" width="7.5546875" style="49" customWidth="1"/>
    <col min="6658" max="6658" width="9.5546875" style="49" customWidth="1"/>
    <col min="6659" max="6659" width="17.6640625" style="49" customWidth="1"/>
    <col min="6660" max="6660" width="21.88671875" style="49" customWidth="1"/>
    <col min="6661" max="6661" width="20.6640625" style="49" customWidth="1"/>
    <col min="6662" max="6912" width="11.44140625" style="49"/>
    <col min="6913" max="6913" width="7.5546875" style="49" customWidth="1"/>
    <col min="6914" max="6914" width="9.5546875" style="49" customWidth="1"/>
    <col min="6915" max="6915" width="17.6640625" style="49" customWidth="1"/>
    <col min="6916" max="6916" width="21.88671875" style="49" customWidth="1"/>
    <col min="6917" max="6917" width="20.6640625" style="49" customWidth="1"/>
    <col min="6918" max="7168" width="11.44140625" style="49"/>
    <col min="7169" max="7169" width="7.5546875" style="49" customWidth="1"/>
    <col min="7170" max="7170" width="9.5546875" style="49" customWidth="1"/>
    <col min="7171" max="7171" width="17.6640625" style="49" customWidth="1"/>
    <col min="7172" max="7172" width="21.88671875" style="49" customWidth="1"/>
    <col min="7173" max="7173" width="20.6640625" style="49" customWidth="1"/>
    <col min="7174" max="7424" width="11.44140625" style="49"/>
    <col min="7425" max="7425" width="7.5546875" style="49" customWidth="1"/>
    <col min="7426" max="7426" width="9.5546875" style="49" customWidth="1"/>
    <col min="7427" max="7427" width="17.6640625" style="49" customWidth="1"/>
    <col min="7428" max="7428" width="21.88671875" style="49" customWidth="1"/>
    <col min="7429" max="7429" width="20.6640625" style="49" customWidth="1"/>
    <col min="7430" max="7680" width="11.44140625" style="49"/>
    <col min="7681" max="7681" width="7.5546875" style="49" customWidth="1"/>
    <col min="7682" max="7682" width="9.5546875" style="49" customWidth="1"/>
    <col min="7683" max="7683" width="17.6640625" style="49" customWidth="1"/>
    <col min="7684" max="7684" width="21.88671875" style="49" customWidth="1"/>
    <col min="7685" max="7685" width="20.6640625" style="49" customWidth="1"/>
    <col min="7686" max="7936" width="11.44140625" style="49"/>
    <col min="7937" max="7937" width="7.5546875" style="49" customWidth="1"/>
    <col min="7938" max="7938" width="9.5546875" style="49" customWidth="1"/>
    <col min="7939" max="7939" width="17.6640625" style="49" customWidth="1"/>
    <col min="7940" max="7940" width="21.88671875" style="49" customWidth="1"/>
    <col min="7941" max="7941" width="20.6640625" style="49" customWidth="1"/>
    <col min="7942" max="8192" width="11.44140625" style="49"/>
    <col min="8193" max="8193" width="7.5546875" style="49" customWidth="1"/>
    <col min="8194" max="8194" width="9.5546875" style="49" customWidth="1"/>
    <col min="8195" max="8195" width="17.6640625" style="49" customWidth="1"/>
    <col min="8196" max="8196" width="21.88671875" style="49" customWidth="1"/>
    <col min="8197" max="8197" width="20.6640625" style="49" customWidth="1"/>
    <col min="8198" max="8448" width="11.44140625" style="49"/>
    <col min="8449" max="8449" width="7.5546875" style="49" customWidth="1"/>
    <col min="8450" max="8450" width="9.5546875" style="49" customWidth="1"/>
    <col min="8451" max="8451" width="17.6640625" style="49" customWidth="1"/>
    <col min="8452" max="8452" width="21.88671875" style="49" customWidth="1"/>
    <col min="8453" max="8453" width="20.6640625" style="49" customWidth="1"/>
    <col min="8454" max="8704" width="11.44140625" style="49"/>
    <col min="8705" max="8705" width="7.5546875" style="49" customWidth="1"/>
    <col min="8706" max="8706" width="9.5546875" style="49" customWidth="1"/>
    <col min="8707" max="8707" width="17.6640625" style="49" customWidth="1"/>
    <col min="8708" max="8708" width="21.88671875" style="49" customWidth="1"/>
    <col min="8709" max="8709" width="20.6640625" style="49" customWidth="1"/>
    <col min="8710" max="8960" width="11.44140625" style="49"/>
    <col min="8961" max="8961" width="7.5546875" style="49" customWidth="1"/>
    <col min="8962" max="8962" width="9.5546875" style="49" customWidth="1"/>
    <col min="8963" max="8963" width="17.6640625" style="49" customWidth="1"/>
    <col min="8964" max="8964" width="21.88671875" style="49" customWidth="1"/>
    <col min="8965" max="8965" width="20.6640625" style="49" customWidth="1"/>
    <col min="8966" max="9216" width="11.44140625" style="49"/>
    <col min="9217" max="9217" width="7.5546875" style="49" customWidth="1"/>
    <col min="9218" max="9218" width="9.5546875" style="49" customWidth="1"/>
    <col min="9219" max="9219" width="17.6640625" style="49" customWidth="1"/>
    <col min="9220" max="9220" width="21.88671875" style="49" customWidth="1"/>
    <col min="9221" max="9221" width="20.6640625" style="49" customWidth="1"/>
    <col min="9222" max="9472" width="11.44140625" style="49"/>
    <col min="9473" max="9473" width="7.5546875" style="49" customWidth="1"/>
    <col min="9474" max="9474" width="9.5546875" style="49" customWidth="1"/>
    <col min="9475" max="9475" width="17.6640625" style="49" customWidth="1"/>
    <col min="9476" max="9476" width="21.88671875" style="49" customWidth="1"/>
    <col min="9477" max="9477" width="20.6640625" style="49" customWidth="1"/>
    <col min="9478" max="9728" width="11.44140625" style="49"/>
    <col min="9729" max="9729" width="7.5546875" style="49" customWidth="1"/>
    <col min="9730" max="9730" width="9.5546875" style="49" customWidth="1"/>
    <col min="9731" max="9731" width="17.6640625" style="49" customWidth="1"/>
    <col min="9732" max="9732" width="21.88671875" style="49" customWidth="1"/>
    <col min="9733" max="9733" width="20.6640625" style="49" customWidth="1"/>
    <col min="9734" max="9984" width="11.44140625" style="49"/>
    <col min="9985" max="9985" width="7.5546875" style="49" customWidth="1"/>
    <col min="9986" max="9986" width="9.5546875" style="49" customWidth="1"/>
    <col min="9987" max="9987" width="17.6640625" style="49" customWidth="1"/>
    <col min="9988" max="9988" width="21.88671875" style="49" customWidth="1"/>
    <col min="9989" max="9989" width="20.6640625" style="49" customWidth="1"/>
    <col min="9990" max="10240" width="11.44140625" style="49"/>
    <col min="10241" max="10241" width="7.5546875" style="49" customWidth="1"/>
    <col min="10242" max="10242" width="9.5546875" style="49" customWidth="1"/>
    <col min="10243" max="10243" width="17.6640625" style="49" customWidth="1"/>
    <col min="10244" max="10244" width="21.88671875" style="49" customWidth="1"/>
    <col min="10245" max="10245" width="20.6640625" style="49" customWidth="1"/>
    <col min="10246" max="10496" width="11.44140625" style="49"/>
    <col min="10497" max="10497" width="7.5546875" style="49" customWidth="1"/>
    <col min="10498" max="10498" width="9.5546875" style="49" customWidth="1"/>
    <col min="10499" max="10499" width="17.6640625" style="49" customWidth="1"/>
    <col min="10500" max="10500" width="21.88671875" style="49" customWidth="1"/>
    <col min="10501" max="10501" width="20.6640625" style="49" customWidth="1"/>
    <col min="10502" max="10752" width="11.44140625" style="49"/>
    <col min="10753" max="10753" width="7.5546875" style="49" customWidth="1"/>
    <col min="10754" max="10754" width="9.5546875" style="49" customWidth="1"/>
    <col min="10755" max="10755" width="17.6640625" style="49" customWidth="1"/>
    <col min="10756" max="10756" width="21.88671875" style="49" customWidth="1"/>
    <col min="10757" max="10757" width="20.6640625" style="49" customWidth="1"/>
    <col min="10758" max="11008" width="11.44140625" style="49"/>
    <col min="11009" max="11009" width="7.5546875" style="49" customWidth="1"/>
    <col min="11010" max="11010" width="9.5546875" style="49" customWidth="1"/>
    <col min="11011" max="11011" width="17.6640625" style="49" customWidth="1"/>
    <col min="11012" max="11012" width="21.88671875" style="49" customWidth="1"/>
    <col min="11013" max="11013" width="20.6640625" style="49" customWidth="1"/>
    <col min="11014" max="11264" width="11.44140625" style="49"/>
    <col min="11265" max="11265" width="7.5546875" style="49" customWidth="1"/>
    <col min="11266" max="11266" width="9.5546875" style="49" customWidth="1"/>
    <col min="11267" max="11267" width="17.6640625" style="49" customWidth="1"/>
    <col min="11268" max="11268" width="21.88671875" style="49" customWidth="1"/>
    <col min="11269" max="11269" width="20.6640625" style="49" customWidth="1"/>
    <col min="11270" max="11520" width="11.44140625" style="49"/>
    <col min="11521" max="11521" width="7.5546875" style="49" customWidth="1"/>
    <col min="11522" max="11522" width="9.5546875" style="49" customWidth="1"/>
    <col min="11523" max="11523" width="17.6640625" style="49" customWidth="1"/>
    <col min="11524" max="11524" width="21.88671875" style="49" customWidth="1"/>
    <col min="11525" max="11525" width="20.6640625" style="49" customWidth="1"/>
    <col min="11526" max="11776" width="11.44140625" style="49"/>
    <col min="11777" max="11777" width="7.5546875" style="49" customWidth="1"/>
    <col min="11778" max="11778" width="9.5546875" style="49" customWidth="1"/>
    <col min="11779" max="11779" width="17.6640625" style="49" customWidth="1"/>
    <col min="11780" max="11780" width="21.88671875" style="49" customWidth="1"/>
    <col min="11781" max="11781" width="20.6640625" style="49" customWidth="1"/>
    <col min="11782" max="12032" width="11.44140625" style="49"/>
    <col min="12033" max="12033" width="7.5546875" style="49" customWidth="1"/>
    <col min="12034" max="12034" width="9.5546875" style="49" customWidth="1"/>
    <col min="12035" max="12035" width="17.6640625" style="49" customWidth="1"/>
    <col min="12036" max="12036" width="21.88671875" style="49" customWidth="1"/>
    <col min="12037" max="12037" width="20.6640625" style="49" customWidth="1"/>
    <col min="12038" max="12288" width="11.44140625" style="49"/>
    <col min="12289" max="12289" width="7.5546875" style="49" customWidth="1"/>
    <col min="12290" max="12290" width="9.5546875" style="49" customWidth="1"/>
    <col min="12291" max="12291" width="17.6640625" style="49" customWidth="1"/>
    <col min="12292" max="12292" width="21.88671875" style="49" customWidth="1"/>
    <col min="12293" max="12293" width="20.6640625" style="49" customWidth="1"/>
    <col min="12294" max="12544" width="11.44140625" style="49"/>
    <col min="12545" max="12545" width="7.5546875" style="49" customWidth="1"/>
    <col min="12546" max="12546" width="9.5546875" style="49" customWidth="1"/>
    <col min="12547" max="12547" width="17.6640625" style="49" customWidth="1"/>
    <col min="12548" max="12548" width="21.88671875" style="49" customWidth="1"/>
    <col min="12549" max="12549" width="20.6640625" style="49" customWidth="1"/>
    <col min="12550" max="12800" width="11.44140625" style="49"/>
    <col min="12801" max="12801" width="7.5546875" style="49" customWidth="1"/>
    <col min="12802" max="12802" width="9.5546875" style="49" customWidth="1"/>
    <col min="12803" max="12803" width="17.6640625" style="49" customWidth="1"/>
    <col min="12804" max="12804" width="21.88671875" style="49" customWidth="1"/>
    <col min="12805" max="12805" width="20.6640625" style="49" customWidth="1"/>
    <col min="12806" max="13056" width="11.44140625" style="49"/>
    <col min="13057" max="13057" width="7.5546875" style="49" customWidth="1"/>
    <col min="13058" max="13058" width="9.5546875" style="49" customWidth="1"/>
    <col min="13059" max="13059" width="17.6640625" style="49" customWidth="1"/>
    <col min="13060" max="13060" width="21.88671875" style="49" customWidth="1"/>
    <col min="13061" max="13061" width="20.6640625" style="49" customWidth="1"/>
    <col min="13062" max="13312" width="11.44140625" style="49"/>
    <col min="13313" max="13313" width="7.5546875" style="49" customWidth="1"/>
    <col min="13314" max="13314" width="9.5546875" style="49" customWidth="1"/>
    <col min="13315" max="13315" width="17.6640625" style="49" customWidth="1"/>
    <col min="13316" max="13316" width="21.88671875" style="49" customWidth="1"/>
    <col min="13317" max="13317" width="20.6640625" style="49" customWidth="1"/>
    <col min="13318" max="13568" width="11.44140625" style="49"/>
    <col min="13569" max="13569" width="7.5546875" style="49" customWidth="1"/>
    <col min="13570" max="13570" width="9.5546875" style="49" customWidth="1"/>
    <col min="13571" max="13571" width="17.6640625" style="49" customWidth="1"/>
    <col min="13572" max="13572" width="21.88671875" style="49" customWidth="1"/>
    <col min="13573" max="13573" width="20.6640625" style="49" customWidth="1"/>
    <col min="13574" max="13824" width="11.44140625" style="49"/>
    <col min="13825" max="13825" width="7.5546875" style="49" customWidth="1"/>
    <col min="13826" max="13826" width="9.5546875" style="49" customWidth="1"/>
    <col min="13827" max="13827" width="17.6640625" style="49" customWidth="1"/>
    <col min="13828" max="13828" width="21.88671875" style="49" customWidth="1"/>
    <col min="13829" max="13829" width="20.6640625" style="49" customWidth="1"/>
    <col min="13830" max="14080" width="11.44140625" style="49"/>
    <col min="14081" max="14081" width="7.5546875" style="49" customWidth="1"/>
    <col min="14082" max="14082" width="9.5546875" style="49" customWidth="1"/>
    <col min="14083" max="14083" width="17.6640625" style="49" customWidth="1"/>
    <col min="14084" max="14084" width="21.88671875" style="49" customWidth="1"/>
    <col min="14085" max="14085" width="20.6640625" style="49" customWidth="1"/>
    <col min="14086" max="14336" width="11.44140625" style="49"/>
    <col min="14337" max="14337" width="7.5546875" style="49" customWidth="1"/>
    <col min="14338" max="14338" width="9.5546875" style="49" customWidth="1"/>
    <col min="14339" max="14339" width="17.6640625" style="49" customWidth="1"/>
    <col min="14340" max="14340" width="21.88671875" style="49" customWidth="1"/>
    <col min="14341" max="14341" width="20.6640625" style="49" customWidth="1"/>
    <col min="14342" max="14592" width="11.44140625" style="49"/>
    <col min="14593" max="14593" width="7.5546875" style="49" customWidth="1"/>
    <col min="14594" max="14594" width="9.5546875" style="49" customWidth="1"/>
    <col min="14595" max="14595" width="17.6640625" style="49" customWidth="1"/>
    <col min="14596" max="14596" width="21.88671875" style="49" customWidth="1"/>
    <col min="14597" max="14597" width="20.6640625" style="49" customWidth="1"/>
    <col min="14598" max="14848" width="11.44140625" style="49"/>
    <col min="14849" max="14849" width="7.5546875" style="49" customWidth="1"/>
    <col min="14850" max="14850" width="9.5546875" style="49" customWidth="1"/>
    <col min="14851" max="14851" width="17.6640625" style="49" customWidth="1"/>
    <col min="14852" max="14852" width="21.88671875" style="49" customWidth="1"/>
    <col min="14853" max="14853" width="20.6640625" style="49" customWidth="1"/>
    <col min="14854" max="15104" width="11.44140625" style="49"/>
    <col min="15105" max="15105" width="7.5546875" style="49" customWidth="1"/>
    <col min="15106" max="15106" width="9.5546875" style="49" customWidth="1"/>
    <col min="15107" max="15107" width="17.6640625" style="49" customWidth="1"/>
    <col min="15108" max="15108" width="21.88671875" style="49" customWidth="1"/>
    <col min="15109" max="15109" width="20.6640625" style="49" customWidth="1"/>
    <col min="15110" max="15360" width="11.44140625" style="49"/>
    <col min="15361" max="15361" width="7.5546875" style="49" customWidth="1"/>
    <col min="15362" max="15362" width="9.5546875" style="49" customWidth="1"/>
    <col min="15363" max="15363" width="17.6640625" style="49" customWidth="1"/>
    <col min="15364" max="15364" width="21.88671875" style="49" customWidth="1"/>
    <col min="15365" max="15365" width="20.6640625" style="49" customWidth="1"/>
    <col min="15366" max="15616" width="11.44140625" style="49"/>
    <col min="15617" max="15617" width="7.5546875" style="49" customWidth="1"/>
    <col min="15618" max="15618" width="9.5546875" style="49" customWidth="1"/>
    <col min="15619" max="15619" width="17.6640625" style="49" customWidth="1"/>
    <col min="15620" max="15620" width="21.88671875" style="49" customWidth="1"/>
    <col min="15621" max="15621" width="20.6640625" style="49" customWidth="1"/>
    <col min="15622" max="15872" width="11.44140625" style="49"/>
    <col min="15873" max="15873" width="7.5546875" style="49" customWidth="1"/>
    <col min="15874" max="15874" width="9.5546875" style="49" customWidth="1"/>
    <col min="15875" max="15875" width="17.6640625" style="49" customWidth="1"/>
    <col min="15876" max="15876" width="21.88671875" style="49" customWidth="1"/>
    <col min="15877" max="15877" width="20.6640625" style="49" customWidth="1"/>
    <col min="15878" max="16128" width="11.44140625" style="49"/>
    <col min="16129" max="16129" width="7.5546875" style="49" customWidth="1"/>
    <col min="16130" max="16130" width="9.5546875" style="49" customWidth="1"/>
    <col min="16131" max="16131" width="17.6640625" style="49" customWidth="1"/>
    <col min="16132" max="16132" width="21.88671875" style="49" customWidth="1"/>
    <col min="16133" max="16133" width="20.6640625" style="49" customWidth="1"/>
    <col min="16134" max="16384" width="11.44140625" style="49"/>
  </cols>
  <sheetData>
    <row r="1" spans="1:5" ht="15.6">
      <c r="A1" s="44" t="s">
        <v>254</v>
      </c>
      <c r="B1" s="44"/>
      <c r="C1" s="45"/>
      <c r="D1" s="46" t="s">
        <v>255</v>
      </c>
    </row>
    <row r="2" spans="1:5" ht="12" customHeight="1">
      <c r="A2" s="44" t="s">
        <v>256</v>
      </c>
      <c r="B2" s="44"/>
      <c r="C2" s="45"/>
    </row>
    <row r="3" spans="1:5" ht="13.5" customHeight="1">
      <c r="A3" s="44" t="s">
        <v>257</v>
      </c>
      <c r="B3" s="44"/>
      <c r="C3" s="45"/>
    </row>
    <row r="4" spans="1:5" ht="16.5" customHeight="1">
      <c r="A4" s="44" t="s">
        <v>258</v>
      </c>
      <c r="B4" s="44"/>
      <c r="C4" s="45"/>
    </row>
    <row r="5" spans="1:5" ht="6" customHeight="1">
      <c r="A5" s="44"/>
      <c r="B5" s="44"/>
      <c r="C5" s="44"/>
      <c r="D5" s="45"/>
    </row>
    <row r="6" spans="1:5" ht="18" customHeight="1">
      <c r="A6" s="44"/>
      <c r="B6" s="227"/>
      <c r="C6" s="228" t="s">
        <v>287</v>
      </c>
      <c r="D6" s="228"/>
    </row>
    <row r="7" spans="1:5" ht="18" customHeight="1">
      <c r="A7" s="44"/>
      <c r="B7" s="229" t="s">
        <v>374</v>
      </c>
      <c r="C7" s="228"/>
      <c r="D7" s="228"/>
    </row>
    <row r="8" spans="1:5" ht="12.75" customHeight="1">
      <c r="A8" s="44"/>
      <c r="B8" s="44"/>
      <c r="C8" s="44"/>
      <c r="D8" s="45"/>
    </row>
    <row r="9" spans="1:5" ht="16.2">
      <c r="A9" s="44"/>
      <c r="B9" s="148" t="s">
        <v>261</v>
      </c>
      <c r="C9" s="148" t="s">
        <v>262</v>
      </c>
      <c r="D9" s="148" t="s">
        <v>263</v>
      </c>
      <c r="E9" s="148" t="s">
        <v>375</v>
      </c>
    </row>
    <row r="10" spans="1:5" ht="12" customHeight="1">
      <c r="A10" s="44"/>
      <c r="B10" s="53">
        <v>1</v>
      </c>
      <c r="C10" s="84" t="s">
        <v>18</v>
      </c>
      <c r="D10" s="85" t="s">
        <v>19</v>
      </c>
      <c r="E10" s="234">
        <v>12</v>
      </c>
    </row>
    <row r="11" spans="1:5" ht="12" customHeight="1">
      <c r="A11" s="44"/>
      <c r="B11" s="53">
        <v>2</v>
      </c>
      <c r="C11" s="87" t="s">
        <v>20</v>
      </c>
      <c r="D11" s="85" t="s">
        <v>21</v>
      </c>
      <c r="E11" s="234">
        <v>6</v>
      </c>
    </row>
    <row r="12" spans="1:5" ht="12" customHeight="1">
      <c r="A12" s="44"/>
      <c r="B12" s="53">
        <v>3</v>
      </c>
      <c r="C12" s="84" t="s">
        <v>22</v>
      </c>
      <c r="D12" s="85" t="s">
        <v>23</v>
      </c>
      <c r="E12" s="234">
        <v>4</v>
      </c>
    </row>
    <row r="13" spans="1:5" ht="12" customHeight="1">
      <c r="A13" s="44"/>
      <c r="B13" s="53">
        <v>4</v>
      </c>
      <c r="C13" s="87" t="s">
        <v>24</v>
      </c>
      <c r="D13" s="85" t="s">
        <v>25</v>
      </c>
      <c r="E13" s="234">
        <v>10.25</v>
      </c>
    </row>
    <row r="14" spans="1:5" ht="12" customHeight="1">
      <c r="A14" s="44"/>
      <c r="B14" s="53">
        <v>5</v>
      </c>
      <c r="C14" s="87" t="s">
        <v>26</v>
      </c>
      <c r="D14" s="85" t="s">
        <v>27</v>
      </c>
      <c r="E14" s="234">
        <v>16</v>
      </c>
    </row>
    <row r="15" spans="1:5" ht="12" customHeight="1">
      <c r="A15" s="44"/>
      <c r="B15" s="53">
        <v>6</v>
      </c>
      <c r="C15" s="84" t="s">
        <v>28</v>
      </c>
      <c r="D15" s="85" t="s">
        <v>29</v>
      </c>
      <c r="E15" s="234">
        <v>13.5</v>
      </c>
    </row>
    <row r="16" spans="1:5" ht="12" customHeight="1">
      <c r="A16" s="44"/>
      <c r="B16" s="53">
        <v>7</v>
      </c>
      <c r="C16" s="84" t="s">
        <v>30</v>
      </c>
      <c r="D16" s="85" t="s">
        <v>31</v>
      </c>
      <c r="E16" s="234">
        <v>5.5</v>
      </c>
    </row>
    <row r="17" spans="1:5" ht="12" customHeight="1">
      <c r="A17" s="44"/>
      <c r="B17" s="53">
        <v>8</v>
      </c>
      <c r="C17" s="87" t="s">
        <v>32</v>
      </c>
      <c r="D17" s="85" t="s">
        <v>33</v>
      </c>
      <c r="E17" s="234">
        <v>8.5</v>
      </c>
    </row>
    <row r="18" spans="1:5" ht="12" customHeight="1">
      <c r="A18" s="44"/>
      <c r="B18" s="53">
        <v>9</v>
      </c>
      <c r="C18" s="87" t="s">
        <v>34</v>
      </c>
      <c r="D18" s="85" t="s">
        <v>35</v>
      </c>
      <c r="E18" s="234">
        <v>17.5</v>
      </c>
    </row>
    <row r="19" spans="1:5" ht="12" customHeight="1">
      <c r="A19" s="44"/>
      <c r="B19" s="53">
        <v>10</v>
      </c>
      <c r="C19" s="87" t="s">
        <v>36</v>
      </c>
      <c r="D19" s="85" t="s">
        <v>37</v>
      </c>
      <c r="E19" s="234">
        <v>13.5</v>
      </c>
    </row>
    <row r="20" spans="1:5" ht="12" customHeight="1">
      <c r="A20" s="44"/>
      <c r="B20" s="53">
        <v>11</v>
      </c>
      <c r="C20" s="87" t="s">
        <v>38</v>
      </c>
      <c r="D20" s="85" t="s">
        <v>39</v>
      </c>
      <c r="E20" s="234">
        <v>12.5</v>
      </c>
    </row>
    <row r="21" spans="1:5" ht="12" customHeight="1">
      <c r="A21" s="44"/>
      <c r="B21" s="53">
        <v>12</v>
      </c>
      <c r="C21" s="87" t="s">
        <v>40</v>
      </c>
      <c r="D21" s="85" t="s">
        <v>41</v>
      </c>
      <c r="E21" s="234">
        <v>19.5</v>
      </c>
    </row>
    <row r="22" spans="1:5" ht="12" customHeight="1">
      <c r="A22" s="44"/>
      <c r="B22" s="53">
        <v>13</v>
      </c>
      <c r="C22" s="87" t="s">
        <v>42</v>
      </c>
      <c r="D22" s="85" t="s">
        <v>43</v>
      </c>
      <c r="E22" s="234">
        <v>17.5</v>
      </c>
    </row>
    <row r="23" spans="1:5" ht="12" customHeight="1">
      <c r="A23" s="44"/>
      <c r="B23" s="53">
        <v>14</v>
      </c>
      <c r="C23" s="87" t="s">
        <v>44</v>
      </c>
      <c r="D23" s="85" t="s">
        <v>45</v>
      </c>
      <c r="E23" s="234">
        <v>10.5</v>
      </c>
    </row>
    <row r="24" spans="1:5" ht="12" customHeight="1">
      <c r="A24" s="44"/>
      <c r="B24" s="53">
        <v>15</v>
      </c>
      <c r="C24" s="87" t="s">
        <v>46</v>
      </c>
      <c r="D24" s="85" t="s">
        <v>47</v>
      </c>
      <c r="E24" s="234">
        <v>19.5</v>
      </c>
    </row>
    <row r="25" spans="1:5" ht="12" customHeight="1">
      <c r="A25" s="44"/>
      <c r="B25" s="53">
        <v>16</v>
      </c>
      <c r="C25" s="87" t="s">
        <v>48</v>
      </c>
      <c r="D25" s="85" t="s">
        <v>49</v>
      </c>
      <c r="E25" s="234">
        <v>6</v>
      </c>
    </row>
    <row r="26" spans="1:5" ht="12" customHeight="1">
      <c r="A26" s="44"/>
      <c r="B26" s="53">
        <v>17</v>
      </c>
      <c r="C26" s="84" t="s">
        <v>50</v>
      </c>
      <c r="D26" s="85" t="s">
        <v>51</v>
      </c>
      <c r="E26" s="234">
        <v>15.75</v>
      </c>
    </row>
    <row r="27" spans="1:5" ht="12" customHeight="1">
      <c r="A27" s="44"/>
      <c r="B27" s="53">
        <v>18</v>
      </c>
      <c r="C27" s="87" t="s">
        <v>52</v>
      </c>
      <c r="D27" s="85" t="s">
        <v>53</v>
      </c>
      <c r="E27" s="234">
        <v>17.5</v>
      </c>
    </row>
    <row r="28" spans="1:5" ht="12" customHeight="1">
      <c r="A28" s="44"/>
      <c r="B28" s="53">
        <v>19</v>
      </c>
      <c r="C28" s="84" t="s">
        <v>281</v>
      </c>
      <c r="D28" s="85" t="s">
        <v>53</v>
      </c>
      <c r="E28" s="235">
        <v>13</v>
      </c>
    </row>
    <row r="29" spans="1:5" ht="12" customHeight="1">
      <c r="A29" s="44"/>
      <c r="B29" s="53">
        <v>20</v>
      </c>
      <c r="C29" s="87" t="s">
        <v>54</v>
      </c>
      <c r="D29" s="85" t="s">
        <v>55</v>
      </c>
      <c r="E29" s="235">
        <v>14</v>
      </c>
    </row>
    <row r="30" spans="1:5" ht="12" customHeight="1">
      <c r="A30" s="44"/>
      <c r="B30" s="53">
        <v>21</v>
      </c>
      <c r="C30" s="84" t="s">
        <v>56</v>
      </c>
      <c r="D30" s="85" t="s">
        <v>57</v>
      </c>
      <c r="E30" s="234">
        <v>15</v>
      </c>
    </row>
    <row r="31" spans="1:5" ht="12" customHeight="1">
      <c r="A31" s="44"/>
      <c r="B31" s="53">
        <v>22</v>
      </c>
      <c r="C31" s="84" t="s">
        <v>58</v>
      </c>
      <c r="D31" s="85" t="s">
        <v>59</v>
      </c>
      <c r="E31" s="234">
        <v>19.5</v>
      </c>
    </row>
    <row r="32" spans="1:5" ht="12" customHeight="1">
      <c r="A32" s="44"/>
      <c r="B32" s="53">
        <v>23</v>
      </c>
      <c r="C32" s="87" t="s">
        <v>60</v>
      </c>
      <c r="D32" s="85" t="s">
        <v>61</v>
      </c>
      <c r="E32" s="234">
        <v>8.5</v>
      </c>
    </row>
    <row r="33" spans="1:5" ht="12" customHeight="1">
      <c r="A33" s="44"/>
      <c r="B33" s="53">
        <v>24</v>
      </c>
      <c r="C33" s="84" t="s">
        <v>62</v>
      </c>
      <c r="D33" s="85" t="s">
        <v>63</v>
      </c>
      <c r="E33" s="234">
        <v>8.25</v>
      </c>
    </row>
    <row r="34" spans="1:5" ht="12" customHeight="1">
      <c r="A34" s="44"/>
      <c r="B34" s="53">
        <v>25</v>
      </c>
      <c r="C34" s="87" t="s">
        <v>64</v>
      </c>
      <c r="D34" s="85" t="s">
        <v>65</v>
      </c>
      <c r="E34" s="234">
        <v>14.25</v>
      </c>
    </row>
    <row r="35" spans="1:5" ht="12" customHeight="1">
      <c r="A35" s="44"/>
      <c r="B35" s="53">
        <v>26</v>
      </c>
      <c r="C35" s="87" t="s">
        <v>66</v>
      </c>
      <c r="D35" s="85" t="s">
        <v>67</v>
      </c>
      <c r="E35" s="234">
        <v>17.5</v>
      </c>
    </row>
    <row r="36" spans="1:5" ht="12" customHeight="1">
      <c r="A36" s="44"/>
      <c r="B36" s="53">
        <v>27</v>
      </c>
      <c r="C36" s="87" t="s">
        <v>68</v>
      </c>
      <c r="D36" s="85" t="s">
        <v>69</v>
      </c>
      <c r="E36" s="234">
        <v>13</v>
      </c>
    </row>
    <row r="37" spans="1:5" ht="12" customHeight="1">
      <c r="A37" s="44"/>
      <c r="B37" s="53">
        <v>28</v>
      </c>
      <c r="C37" s="87" t="s">
        <v>70</v>
      </c>
      <c r="D37" s="85" t="s">
        <v>51</v>
      </c>
      <c r="E37" s="234">
        <v>7.5</v>
      </c>
    </row>
    <row r="38" spans="1:5" ht="12" customHeight="1">
      <c r="A38" s="44"/>
      <c r="B38" s="53">
        <v>29</v>
      </c>
      <c r="C38" s="87" t="s">
        <v>71</v>
      </c>
      <c r="D38" s="85" t="s">
        <v>72</v>
      </c>
      <c r="E38" s="234">
        <v>14.5</v>
      </c>
    </row>
    <row r="39" spans="1:5" ht="12" customHeight="1">
      <c r="A39" s="44"/>
      <c r="B39" s="53">
        <v>30</v>
      </c>
      <c r="C39" s="87" t="s">
        <v>73</v>
      </c>
      <c r="D39" s="85" t="s">
        <v>74</v>
      </c>
      <c r="E39" s="234">
        <v>5.75</v>
      </c>
    </row>
    <row r="40" spans="1:5" ht="12" customHeight="1">
      <c r="A40" s="44"/>
      <c r="B40" s="53">
        <v>31</v>
      </c>
      <c r="C40" s="87" t="s">
        <v>75</v>
      </c>
      <c r="D40" s="85" t="s">
        <v>51</v>
      </c>
      <c r="E40" s="234">
        <v>11</v>
      </c>
    </row>
    <row r="41" spans="1:5" ht="12" customHeight="1">
      <c r="A41" s="44"/>
      <c r="B41" s="53">
        <v>32</v>
      </c>
      <c r="C41" s="84" t="s">
        <v>76</v>
      </c>
      <c r="D41" s="85" t="s">
        <v>77</v>
      </c>
      <c r="E41" s="235">
        <v>15.75</v>
      </c>
    </row>
    <row r="42" spans="1:5" ht="12" customHeight="1">
      <c r="A42" s="44"/>
      <c r="B42" s="53">
        <v>33</v>
      </c>
      <c r="C42" s="84" t="s">
        <v>78</v>
      </c>
      <c r="D42" s="85" t="s">
        <v>79</v>
      </c>
      <c r="E42" s="234">
        <v>17.5</v>
      </c>
    </row>
    <row r="43" spans="1:5" ht="12" customHeight="1">
      <c r="A43" s="44"/>
      <c r="B43" s="53">
        <v>34</v>
      </c>
      <c r="C43" s="87" t="s">
        <v>80</v>
      </c>
      <c r="D43" s="85" t="s">
        <v>81</v>
      </c>
      <c r="E43" s="234">
        <v>18.5</v>
      </c>
    </row>
    <row r="44" spans="1:5" ht="12" customHeight="1">
      <c r="A44" s="44"/>
      <c r="B44" s="53">
        <v>35</v>
      </c>
      <c r="C44" s="87" t="s">
        <v>82</v>
      </c>
      <c r="D44" s="85" t="s">
        <v>83</v>
      </c>
      <c r="E44" s="234">
        <v>11.5</v>
      </c>
    </row>
    <row r="45" spans="1:5" ht="12" customHeight="1">
      <c r="A45" s="44"/>
      <c r="B45" s="53">
        <v>36</v>
      </c>
      <c r="C45" s="87" t="s">
        <v>84</v>
      </c>
      <c r="D45" s="85" t="s">
        <v>85</v>
      </c>
      <c r="E45" s="234">
        <v>7.5</v>
      </c>
    </row>
    <row r="46" spans="1:5" ht="12" customHeight="1">
      <c r="A46" s="44"/>
      <c r="B46" s="53">
        <v>37</v>
      </c>
      <c r="C46" s="87" t="s">
        <v>86</v>
      </c>
      <c r="D46" s="85" t="s">
        <v>87</v>
      </c>
      <c r="E46" s="234">
        <v>17.5</v>
      </c>
    </row>
    <row r="47" spans="1:5" ht="12" customHeight="1">
      <c r="A47" s="44"/>
      <c r="B47" s="53">
        <v>38</v>
      </c>
      <c r="C47" s="87" t="s">
        <v>88</v>
      </c>
      <c r="D47" s="85" t="s">
        <v>89</v>
      </c>
      <c r="E47" s="234">
        <v>10</v>
      </c>
    </row>
    <row r="48" spans="1:5" ht="12" customHeight="1">
      <c r="A48" s="44"/>
      <c r="B48" s="53">
        <v>39</v>
      </c>
      <c r="C48" s="84" t="s">
        <v>90</v>
      </c>
      <c r="D48" s="85" t="s">
        <v>51</v>
      </c>
      <c r="E48" s="234">
        <v>17</v>
      </c>
    </row>
    <row r="49" spans="1:5" ht="12" customHeight="1">
      <c r="A49" s="44"/>
      <c r="B49" s="53">
        <v>40</v>
      </c>
      <c r="C49" s="87" t="s">
        <v>91</v>
      </c>
      <c r="D49" s="85" t="s">
        <v>92</v>
      </c>
      <c r="E49" s="234">
        <v>12.5</v>
      </c>
    </row>
    <row r="50" spans="1:5" ht="12" customHeight="1">
      <c r="A50" s="44"/>
      <c r="B50" s="53">
        <v>41</v>
      </c>
      <c r="C50" s="87" t="s">
        <v>93</v>
      </c>
      <c r="D50" s="85" t="s">
        <v>53</v>
      </c>
      <c r="E50" s="234">
        <v>7.5</v>
      </c>
    </row>
    <row r="51" spans="1:5" ht="12" customHeight="1">
      <c r="A51" s="44"/>
      <c r="B51" s="53">
        <v>42</v>
      </c>
      <c r="C51" s="87" t="s">
        <v>94</v>
      </c>
      <c r="D51" s="85" t="s">
        <v>95</v>
      </c>
      <c r="E51" s="234">
        <v>17.5</v>
      </c>
    </row>
    <row r="52" spans="1:5" ht="12" customHeight="1">
      <c r="A52" s="44"/>
      <c r="B52" s="53">
        <v>43</v>
      </c>
      <c r="C52" s="87" t="s">
        <v>96</v>
      </c>
      <c r="D52" s="85" t="s">
        <v>97</v>
      </c>
      <c r="E52" s="234">
        <v>10</v>
      </c>
    </row>
    <row r="53" spans="1:5" ht="12" customHeight="1">
      <c r="A53" s="44"/>
      <c r="B53" s="53">
        <v>44</v>
      </c>
      <c r="C53" s="87" t="s">
        <v>98</v>
      </c>
      <c r="D53" s="85" t="s">
        <v>99</v>
      </c>
      <c r="E53" s="234">
        <v>16.5</v>
      </c>
    </row>
    <row r="54" spans="1:5" ht="12" customHeight="1">
      <c r="A54" s="44"/>
      <c r="B54" s="53">
        <v>45</v>
      </c>
      <c r="C54" s="87" t="s">
        <v>100</v>
      </c>
      <c r="D54" s="85" t="s">
        <v>101</v>
      </c>
      <c r="E54" s="234">
        <v>18</v>
      </c>
    </row>
    <row r="55" spans="1:5" ht="12" customHeight="1">
      <c r="A55" s="44"/>
      <c r="B55" s="53">
        <v>46</v>
      </c>
      <c r="C55" s="84" t="s">
        <v>102</v>
      </c>
      <c r="D55" s="85" t="s">
        <v>103</v>
      </c>
      <c r="E55" s="234">
        <v>16.5</v>
      </c>
    </row>
    <row r="56" spans="1:5" ht="12" customHeight="1">
      <c r="A56" s="44"/>
      <c r="B56" s="53">
        <v>47</v>
      </c>
      <c r="C56" s="84" t="s">
        <v>104</v>
      </c>
      <c r="D56" s="85" t="s">
        <v>105</v>
      </c>
      <c r="E56" s="234">
        <v>10.5</v>
      </c>
    </row>
    <row r="57" spans="1:5" ht="12" customHeight="1">
      <c r="A57" s="44"/>
      <c r="B57" s="53">
        <v>48</v>
      </c>
      <c r="C57" s="87" t="s">
        <v>106</v>
      </c>
      <c r="D57" s="85" t="s">
        <v>107</v>
      </c>
      <c r="E57" s="234">
        <v>12</v>
      </c>
    </row>
    <row r="58" spans="1:5" ht="12" customHeight="1">
      <c r="A58" s="44"/>
      <c r="B58" s="53">
        <v>49</v>
      </c>
      <c r="C58" s="87" t="s">
        <v>108</v>
      </c>
      <c r="D58" s="85" t="s">
        <v>109</v>
      </c>
      <c r="E58" s="234">
        <v>15</v>
      </c>
    </row>
    <row r="59" spans="1:5" ht="12" customHeight="1">
      <c r="A59" s="44"/>
      <c r="B59" s="53">
        <v>50</v>
      </c>
      <c r="C59" s="87" t="s">
        <v>110</v>
      </c>
      <c r="D59" s="85" t="s">
        <v>51</v>
      </c>
      <c r="E59" s="234">
        <v>10.75</v>
      </c>
    </row>
    <row r="60" spans="1:5" ht="12" customHeight="1">
      <c r="A60" s="44"/>
      <c r="B60" s="53">
        <v>51</v>
      </c>
      <c r="C60" s="84" t="s">
        <v>111</v>
      </c>
      <c r="D60" s="85" t="s">
        <v>112</v>
      </c>
      <c r="E60" s="234">
        <v>16</v>
      </c>
    </row>
    <row r="61" spans="1:5" ht="12" customHeight="1">
      <c r="A61" s="44"/>
      <c r="B61" s="53">
        <v>52</v>
      </c>
      <c r="C61" s="87" t="s">
        <v>113</v>
      </c>
      <c r="D61" s="85" t="s">
        <v>114</v>
      </c>
      <c r="E61" s="234">
        <v>6.5</v>
      </c>
    </row>
    <row r="62" spans="1:5" ht="12" customHeight="1">
      <c r="A62" s="44"/>
      <c r="B62" s="53">
        <v>53</v>
      </c>
      <c r="C62" s="87" t="s">
        <v>115</v>
      </c>
      <c r="D62" s="85" t="s">
        <v>116</v>
      </c>
      <c r="E62" s="234">
        <v>18</v>
      </c>
    </row>
    <row r="63" spans="1:5" ht="12" customHeight="1">
      <c r="A63" s="44"/>
      <c r="B63" s="53">
        <v>54</v>
      </c>
      <c r="C63" s="87" t="s">
        <v>117</v>
      </c>
      <c r="D63" s="85" t="s">
        <v>118</v>
      </c>
      <c r="E63" s="234">
        <v>10.25</v>
      </c>
    </row>
    <row r="64" spans="1:5" ht="12" customHeight="1">
      <c r="A64" s="44"/>
      <c r="B64" s="53">
        <v>55</v>
      </c>
      <c r="C64" s="87" t="s">
        <v>119</v>
      </c>
      <c r="D64" s="85" t="s">
        <v>120</v>
      </c>
      <c r="E64" s="234">
        <v>17</v>
      </c>
    </row>
    <row r="65" spans="1:5" ht="12" customHeight="1">
      <c r="A65" s="44"/>
      <c r="B65" s="53">
        <v>56</v>
      </c>
      <c r="C65" s="84" t="s">
        <v>121</v>
      </c>
      <c r="D65" s="85" t="s">
        <v>122</v>
      </c>
      <c r="E65" s="234">
        <v>17.5</v>
      </c>
    </row>
    <row r="66" spans="1:5" ht="12" customHeight="1">
      <c r="A66" s="44"/>
      <c r="B66" s="53">
        <v>57</v>
      </c>
      <c r="C66" s="87" t="s">
        <v>123</v>
      </c>
      <c r="D66" s="85" t="s">
        <v>124</v>
      </c>
      <c r="E66" s="234">
        <v>19</v>
      </c>
    </row>
    <row r="67" spans="1:5" ht="12" customHeight="1">
      <c r="A67" s="44"/>
      <c r="B67" s="53">
        <v>58</v>
      </c>
      <c r="C67" s="87" t="s">
        <v>125</v>
      </c>
      <c r="D67" s="85" t="s">
        <v>126</v>
      </c>
      <c r="E67" s="234">
        <v>19.5</v>
      </c>
    </row>
    <row r="68" spans="1:5" ht="12" customHeight="1">
      <c r="A68" s="44"/>
      <c r="B68" s="53">
        <v>59</v>
      </c>
      <c r="C68" s="87" t="s">
        <v>127</v>
      </c>
      <c r="D68" s="85" t="s">
        <v>128</v>
      </c>
      <c r="E68" s="234">
        <v>19</v>
      </c>
    </row>
    <row r="69" spans="1:5" ht="12" customHeight="1">
      <c r="A69" s="44"/>
      <c r="B69" s="53">
        <v>60</v>
      </c>
      <c r="C69" s="87" t="s">
        <v>129</v>
      </c>
      <c r="D69" s="85" t="s">
        <v>130</v>
      </c>
      <c r="E69" s="234">
        <v>15.5</v>
      </c>
    </row>
    <row r="70" spans="1:5" ht="12" customHeight="1">
      <c r="A70" s="44"/>
      <c r="B70" s="53">
        <v>61</v>
      </c>
      <c r="C70" s="88" t="s">
        <v>131</v>
      </c>
      <c r="D70" s="60" t="s">
        <v>132</v>
      </c>
      <c r="E70" s="234">
        <v>14.5</v>
      </c>
    </row>
    <row r="71" spans="1:5" ht="12" customHeight="1">
      <c r="A71" s="44"/>
      <c r="B71" s="61">
        <v>62</v>
      </c>
      <c r="C71" s="89" t="s">
        <v>133</v>
      </c>
      <c r="D71" s="90" t="s">
        <v>134</v>
      </c>
      <c r="E71" s="234">
        <v>19</v>
      </c>
    </row>
    <row r="72" spans="1:5" ht="12" customHeight="1">
      <c r="A72" s="44"/>
      <c r="B72" s="53">
        <v>63</v>
      </c>
      <c r="C72" s="89" t="s">
        <v>135</v>
      </c>
      <c r="D72" s="90" t="s">
        <v>136</v>
      </c>
      <c r="E72" s="234">
        <v>12.5</v>
      </c>
    </row>
    <row r="73" spans="1:5" ht="12" customHeight="1">
      <c r="A73" s="44"/>
      <c r="B73" s="61">
        <v>64</v>
      </c>
      <c r="C73" s="89" t="s">
        <v>137</v>
      </c>
      <c r="D73" s="90" t="s">
        <v>138</v>
      </c>
      <c r="E73" s="234">
        <v>18</v>
      </c>
    </row>
    <row r="74" spans="1:5" ht="12" customHeight="1">
      <c r="A74" s="44"/>
      <c r="B74" s="53">
        <v>65</v>
      </c>
      <c r="C74" s="89" t="s">
        <v>139</v>
      </c>
      <c r="D74" s="90" t="s">
        <v>140</v>
      </c>
      <c r="E74" s="234">
        <v>19</v>
      </c>
    </row>
    <row r="75" spans="1:5" ht="12" customHeight="1">
      <c r="A75" s="44"/>
      <c r="B75" s="61">
        <v>66</v>
      </c>
      <c r="C75" s="89" t="s">
        <v>141</v>
      </c>
      <c r="D75" s="90" t="s">
        <v>51</v>
      </c>
      <c r="E75" s="234">
        <v>9</v>
      </c>
    </row>
    <row r="76" spans="1:5" ht="12" customHeight="1">
      <c r="A76" s="44"/>
      <c r="B76" s="53">
        <v>67</v>
      </c>
      <c r="C76" s="89" t="s">
        <v>142</v>
      </c>
      <c r="D76" s="90" t="s">
        <v>143</v>
      </c>
      <c r="E76" s="234">
        <v>9</v>
      </c>
    </row>
    <row r="77" spans="1:5" ht="12" customHeight="1">
      <c r="A77" s="44"/>
      <c r="B77" s="61">
        <v>68</v>
      </c>
      <c r="C77" s="89" t="s">
        <v>144</v>
      </c>
      <c r="D77" s="90" t="s">
        <v>145</v>
      </c>
      <c r="E77" s="234">
        <v>10.5</v>
      </c>
    </row>
    <row r="78" spans="1:5" ht="12" customHeight="1">
      <c r="A78" s="44"/>
      <c r="B78" s="53">
        <v>69</v>
      </c>
      <c r="C78" s="91" t="s">
        <v>146</v>
      </c>
      <c r="D78" s="90" t="s">
        <v>147</v>
      </c>
      <c r="E78" s="234">
        <v>13.5</v>
      </c>
    </row>
    <row r="79" spans="1:5" ht="12" customHeight="1">
      <c r="A79" s="44"/>
      <c r="B79" s="61">
        <v>70</v>
      </c>
      <c r="C79" s="91" t="s">
        <v>148</v>
      </c>
      <c r="D79" s="90" t="s">
        <v>149</v>
      </c>
      <c r="E79" s="234">
        <v>18</v>
      </c>
    </row>
    <row r="80" spans="1:5" ht="12" customHeight="1">
      <c r="A80" s="44"/>
      <c r="B80" s="53">
        <v>71</v>
      </c>
      <c r="C80" s="91" t="s">
        <v>150</v>
      </c>
      <c r="D80" s="90" t="s">
        <v>151</v>
      </c>
      <c r="E80" s="234">
        <v>14</v>
      </c>
    </row>
    <row r="81" spans="1:5" ht="12" customHeight="1">
      <c r="A81" s="44"/>
      <c r="B81" s="61">
        <v>72</v>
      </c>
      <c r="C81" s="91" t="s">
        <v>152</v>
      </c>
      <c r="D81" s="90" t="s">
        <v>153</v>
      </c>
      <c r="E81" s="234">
        <v>20</v>
      </c>
    </row>
    <row r="82" spans="1:5" ht="12" customHeight="1">
      <c r="A82" s="44"/>
      <c r="B82" s="53">
        <v>73</v>
      </c>
      <c r="C82" s="91" t="s">
        <v>154</v>
      </c>
      <c r="D82" s="90" t="s">
        <v>155</v>
      </c>
      <c r="E82" s="234">
        <v>17</v>
      </c>
    </row>
    <row r="83" spans="1:5" ht="12" customHeight="1">
      <c r="A83" s="44"/>
      <c r="B83" s="61">
        <v>74</v>
      </c>
      <c r="C83" s="91" t="s">
        <v>156</v>
      </c>
      <c r="D83" s="90" t="s">
        <v>157</v>
      </c>
      <c r="E83" s="234">
        <v>14</v>
      </c>
    </row>
    <row r="84" spans="1:5" ht="12" customHeight="1">
      <c r="A84" s="44"/>
      <c r="B84" s="53">
        <v>75</v>
      </c>
      <c r="C84" s="91" t="s">
        <v>158</v>
      </c>
      <c r="D84" s="90" t="s">
        <v>159</v>
      </c>
      <c r="E84" s="234">
        <v>17</v>
      </c>
    </row>
    <row r="85" spans="1:5" ht="12" customHeight="1">
      <c r="A85" s="44"/>
      <c r="B85" s="61">
        <v>76</v>
      </c>
      <c r="C85" s="91" t="s">
        <v>160</v>
      </c>
      <c r="D85" s="90" t="s">
        <v>159</v>
      </c>
      <c r="E85" s="234">
        <v>16.5</v>
      </c>
    </row>
    <row r="86" spans="1:5" ht="12" customHeight="1">
      <c r="A86" s="44"/>
      <c r="B86" s="53">
        <v>77</v>
      </c>
      <c r="C86" s="91" t="s">
        <v>161</v>
      </c>
      <c r="D86" s="90" t="s">
        <v>162</v>
      </c>
      <c r="E86" s="234">
        <v>7.5</v>
      </c>
    </row>
    <row r="87" spans="1:5" ht="12" customHeight="1">
      <c r="A87" s="44"/>
      <c r="B87" s="61">
        <v>78</v>
      </c>
      <c r="C87" s="91" t="s">
        <v>163</v>
      </c>
      <c r="D87" s="90" t="s">
        <v>164</v>
      </c>
      <c r="E87" s="234">
        <v>18</v>
      </c>
    </row>
    <row r="88" spans="1:5" ht="12" customHeight="1">
      <c r="A88" s="44"/>
      <c r="B88" s="53">
        <v>79</v>
      </c>
      <c r="C88" s="91" t="s">
        <v>165</v>
      </c>
      <c r="D88" s="90" t="s">
        <v>166</v>
      </c>
      <c r="E88" s="234">
        <v>16</v>
      </c>
    </row>
    <row r="89" spans="1:5" ht="12" customHeight="1">
      <c r="A89" s="44"/>
      <c r="B89" s="61">
        <v>80</v>
      </c>
      <c r="C89" s="91" t="s">
        <v>167</v>
      </c>
      <c r="D89" s="90" t="s">
        <v>168</v>
      </c>
      <c r="E89" s="234">
        <v>19</v>
      </c>
    </row>
    <row r="90" spans="1:5" ht="12" customHeight="1">
      <c r="A90" s="44"/>
      <c r="B90" s="53">
        <v>81</v>
      </c>
      <c r="C90" s="91" t="s">
        <v>169</v>
      </c>
      <c r="D90" s="90" t="s">
        <v>170</v>
      </c>
      <c r="E90" s="234">
        <v>17</v>
      </c>
    </row>
    <row r="91" spans="1:5" ht="12" customHeight="1">
      <c r="A91" s="44"/>
      <c r="B91" s="61">
        <v>82</v>
      </c>
      <c r="C91" s="91" t="s">
        <v>171</v>
      </c>
      <c r="D91" s="90" t="s">
        <v>172</v>
      </c>
      <c r="E91" s="234">
        <v>14.5</v>
      </c>
    </row>
    <row r="92" spans="1:5" ht="12" customHeight="1">
      <c r="A92" s="44"/>
      <c r="B92" s="53">
        <v>83</v>
      </c>
      <c r="C92" s="91" t="s">
        <v>173</v>
      </c>
      <c r="D92" s="90" t="s">
        <v>174</v>
      </c>
      <c r="E92" s="234">
        <v>17.5</v>
      </c>
    </row>
    <row r="93" spans="1:5" ht="12" customHeight="1">
      <c r="A93" s="44"/>
      <c r="B93" s="61">
        <v>84</v>
      </c>
      <c r="C93" s="91" t="s">
        <v>175</v>
      </c>
      <c r="D93" s="90" t="s">
        <v>176</v>
      </c>
      <c r="E93" s="234">
        <v>13.5</v>
      </c>
    </row>
    <row r="94" spans="1:5" ht="12" customHeight="1">
      <c r="A94" s="44"/>
      <c r="B94" s="53">
        <v>85</v>
      </c>
      <c r="C94" s="91" t="s">
        <v>177</v>
      </c>
      <c r="D94" s="90" t="s">
        <v>12</v>
      </c>
      <c r="E94" s="234">
        <v>16.5</v>
      </c>
    </row>
    <row r="95" spans="1:5" ht="12" customHeight="1">
      <c r="A95" s="44"/>
      <c r="B95" s="61">
        <v>86</v>
      </c>
      <c r="C95" s="91" t="s">
        <v>178</v>
      </c>
      <c r="D95" s="90" t="s">
        <v>179</v>
      </c>
      <c r="E95" s="234">
        <v>6</v>
      </c>
    </row>
    <row r="96" spans="1:5" ht="12" customHeight="1">
      <c r="A96" s="44"/>
      <c r="B96" s="53">
        <v>87</v>
      </c>
      <c r="C96" s="91" t="s">
        <v>180</v>
      </c>
      <c r="D96" s="90" t="s">
        <v>181</v>
      </c>
      <c r="E96" s="234">
        <v>12.5</v>
      </c>
    </row>
    <row r="97" spans="1:5" ht="12" customHeight="1">
      <c r="A97" s="44"/>
      <c r="B97" s="61">
        <v>88</v>
      </c>
      <c r="C97" s="91" t="s">
        <v>182</v>
      </c>
      <c r="D97" s="90" t="s">
        <v>183</v>
      </c>
      <c r="E97" s="234">
        <v>9.5</v>
      </c>
    </row>
    <row r="98" spans="1:5" ht="12" customHeight="1">
      <c r="A98" s="44"/>
      <c r="B98" s="53">
        <v>89</v>
      </c>
      <c r="C98" s="91" t="s">
        <v>184</v>
      </c>
      <c r="D98" s="90" t="s">
        <v>13</v>
      </c>
      <c r="E98" s="234">
        <v>15.75</v>
      </c>
    </row>
    <row r="99" spans="1:5" ht="12" customHeight="1">
      <c r="A99" s="44"/>
      <c r="B99" s="61">
        <v>90</v>
      </c>
      <c r="C99" s="91" t="s">
        <v>185</v>
      </c>
      <c r="D99" s="90" t="s">
        <v>186</v>
      </c>
      <c r="E99" s="234">
        <v>15</v>
      </c>
    </row>
    <row r="100" spans="1:5" ht="12" customHeight="1">
      <c r="A100" s="44"/>
      <c r="B100" s="53">
        <v>91</v>
      </c>
      <c r="C100" s="91" t="s">
        <v>187</v>
      </c>
      <c r="D100" s="90" t="s">
        <v>188</v>
      </c>
      <c r="E100" s="234">
        <v>14</v>
      </c>
    </row>
    <row r="101" spans="1:5" ht="12" customHeight="1">
      <c r="A101" s="44"/>
      <c r="B101" s="61">
        <v>92</v>
      </c>
      <c r="C101" s="91" t="s">
        <v>189</v>
      </c>
      <c r="D101" s="90" t="s">
        <v>190</v>
      </c>
      <c r="E101" s="234">
        <v>18.5</v>
      </c>
    </row>
    <row r="102" spans="1:5" ht="12" customHeight="1">
      <c r="A102" s="44"/>
      <c r="B102" s="53">
        <v>93</v>
      </c>
      <c r="C102" s="91" t="s">
        <v>191</v>
      </c>
      <c r="D102" s="90" t="s">
        <v>192</v>
      </c>
      <c r="E102" s="234">
        <v>10</v>
      </c>
    </row>
    <row r="103" spans="1:5" ht="12" customHeight="1">
      <c r="A103" s="44"/>
      <c r="B103" s="61">
        <v>94</v>
      </c>
      <c r="C103" s="91" t="s">
        <v>193</v>
      </c>
      <c r="D103" s="90" t="s">
        <v>194</v>
      </c>
      <c r="E103" s="234">
        <v>15.5</v>
      </c>
    </row>
    <row r="104" spans="1:5" ht="12" customHeight="1">
      <c r="A104" s="44"/>
      <c r="B104" s="53">
        <v>95</v>
      </c>
      <c r="C104" s="91" t="s">
        <v>195</v>
      </c>
      <c r="D104" s="90" t="s">
        <v>196</v>
      </c>
      <c r="E104" s="234">
        <v>11.5</v>
      </c>
    </row>
    <row r="105" spans="1:5" ht="12" customHeight="1">
      <c r="A105" s="44"/>
      <c r="B105" s="61">
        <v>96</v>
      </c>
      <c r="C105" s="91" t="s">
        <v>197</v>
      </c>
      <c r="D105" s="90" t="s">
        <v>198</v>
      </c>
      <c r="E105" s="234">
        <v>15</v>
      </c>
    </row>
    <row r="106" spans="1:5" ht="12" customHeight="1">
      <c r="A106" s="44"/>
      <c r="B106" s="53">
        <v>97</v>
      </c>
      <c r="C106" s="91" t="s">
        <v>199</v>
      </c>
      <c r="D106" s="90" t="s">
        <v>200</v>
      </c>
      <c r="E106" s="234">
        <v>7.5</v>
      </c>
    </row>
    <row r="107" spans="1:5" ht="12" customHeight="1">
      <c r="A107" s="44"/>
      <c r="B107" s="61">
        <v>98</v>
      </c>
      <c r="C107" s="91" t="s">
        <v>201</v>
      </c>
      <c r="D107" s="90" t="s">
        <v>95</v>
      </c>
      <c r="E107" s="234">
        <v>17.5</v>
      </c>
    </row>
    <row r="108" spans="1:5" ht="12" customHeight="1">
      <c r="A108" s="44"/>
      <c r="B108" s="53">
        <v>99</v>
      </c>
      <c r="C108" s="91" t="s">
        <v>202</v>
      </c>
      <c r="D108" s="90" t="s">
        <v>203</v>
      </c>
      <c r="E108" s="234">
        <v>18</v>
      </c>
    </row>
    <row r="109" spans="1:5" ht="12" customHeight="1">
      <c r="A109" s="44"/>
      <c r="B109" s="61">
        <v>100</v>
      </c>
      <c r="C109" s="91" t="s">
        <v>204</v>
      </c>
      <c r="D109" s="90" t="s">
        <v>205</v>
      </c>
      <c r="E109" s="234">
        <v>14.25</v>
      </c>
    </row>
    <row r="110" spans="1:5" ht="12" customHeight="1">
      <c r="A110" s="44"/>
      <c r="B110" s="53">
        <v>101</v>
      </c>
      <c r="C110" s="90" t="s">
        <v>206</v>
      </c>
      <c r="D110" s="92" t="s">
        <v>207</v>
      </c>
      <c r="E110" s="234">
        <v>19</v>
      </c>
    </row>
    <row r="111" spans="1:5" ht="12" customHeight="1">
      <c r="A111" s="44"/>
      <c r="B111" s="61">
        <v>102</v>
      </c>
      <c r="C111" s="90" t="s">
        <v>208</v>
      </c>
      <c r="D111" s="92" t="s">
        <v>209</v>
      </c>
      <c r="E111" s="234">
        <v>13</v>
      </c>
    </row>
    <row r="112" spans="1:5" ht="12" customHeight="1">
      <c r="A112" s="44"/>
      <c r="B112" s="53">
        <v>103</v>
      </c>
      <c r="C112" s="90" t="s">
        <v>210</v>
      </c>
      <c r="D112" s="92" t="s">
        <v>211</v>
      </c>
      <c r="E112" s="234">
        <v>13.5</v>
      </c>
    </row>
    <row r="113" spans="1:5" ht="12" customHeight="1">
      <c r="A113" s="44"/>
      <c r="B113" s="61">
        <v>104</v>
      </c>
      <c r="C113" s="90" t="s">
        <v>212</v>
      </c>
      <c r="D113" s="92" t="s">
        <v>213</v>
      </c>
      <c r="E113" s="234">
        <v>12.75</v>
      </c>
    </row>
    <row r="114" spans="1:5" ht="12" customHeight="1">
      <c r="A114" s="44"/>
      <c r="B114" s="53">
        <v>105</v>
      </c>
      <c r="C114" s="93" t="s">
        <v>214</v>
      </c>
      <c r="D114" s="94" t="s">
        <v>215</v>
      </c>
      <c r="E114" s="234"/>
    </row>
    <row r="115" spans="1:5" ht="12" customHeight="1">
      <c r="A115" s="44"/>
      <c r="B115" s="61">
        <v>106</v>
      </c>
      <c r="C115" s="90" t="s">
        <v>216</v>
      </c>
      <c r="D115" s="92" t="s">
        <v>217</v>
      </c>
      <c r="E115" s="234">
        <v>13</v>
      </c>
    </row>
    <row r="116" spans="1:5" ht="12" customHeight="1">
      <c r="A116" s="44"/>
      <c r="B116" s="53">
        <v>107</v>
      </c>
      <c r="C116" s="90" t="s">
        <v>218</v>
      </c>
      <c r="D116" s="92" t="s">
        <v>219</v>
      </c>
      <c r="E116" s="234">
        <v>19</v>
      </c>
    </row>
    <row r="117" spans="1:5" ht="12" customHeight="1">
      <c r="A117" s="44"/>
      <c r="B117" s="61">
        <v>108</v>
      </c>
      <c r="C117" s="90" t="s">
        <v>220</v>
      </c>
      <c r="D117" s="92" t="s">
        <v>221</v>
      </c>
      <c r="E117" s="234">
        <v>16.5</v>
      </c>
    </row>
    <row r="118" spans="1:5" ht="12" customHeight="1">
      <c r="A118" s="44"/>
      <c r="B118" s="53">
        <v>109</v>
      </c>
      <c r="C118" s="90" t="s">
        <v>222</v>
      </c>
      <c r="D118" s="92" t="s">
        <v>223</v>
      </c>
      <c r="E118" s="234">
        <v>8.5</v>
      </c>
    </row>
    <row r="119" spans="1:5" ht="12" customHeight="1">
      <c r="A119" s="44"/>
      <c r="B119" s="61">
        <v>110</v>
      </c>
      <c r="C119" s="90" t="s">
        <v>224</v>
      </c>
      <c r="D119" s="92" t="s">
        <v>14</v>
      </c>
      <c r="E119" s="234">
        <v>17</v>
      </c>
    </row>
    <row r="120" spans="1:5" ht="12" customHeight="1">
      <c r="A120" s="44"/>
      <c r="B120" s="53">
        <v>111</v>
      </c>
      <c r="C120" s="90" t="s">
        <v>225</v>
      </c>
      <c r="D120" s="92" t="s">
        <v>226</v>
      </c>
      <c r="E120" s="234">
        <v>7</v>
      </c>
    </row>
    <row r="121" spans="1:5" ht="12" customHeight="1">
      <c r="A121" s="45"/>
      <c r="B121" s="61">
        <v>112</v>
      </c>
      <c r="C121" s="90" t="s">
        <v>227</v>
      </c>
      <c r="D121" s="90" t="s">
        <v>228</v>
      </c>
      <c r="E121" s="234">
        <v>18.5</v>
      </c>
    </row>
    <row r="122" spans="1:5" ht="12" customHeight="1">
      <c r="A122" s="44"/>
      <c r="B122" s="53">
        <v>113</v>
      </c>
      <c r="C122" s="90" t="s">
        <v>229</v>
      </c>
      <c r="D122" s="92" t="s">
        <v>230</v>
      </c>
      <c r="E122" s="234">
        <v>13</v>
      </c>
    </row>
    <row r="123" spans="1:5" ht="12" customHeight="1">
      <c r="A123" s="44"/>
      <c r="B123" s="61">
        <v>114</v>
      </c>
      <c r="C123" s="90" t="s">
        <v>231</v>
      </c>
      <c r="D123" s="92" t="s">
        <v>232</v>
      </c>
      <c r="E123" s="234">
        <v>14.5</v>
      </c>
    </row>
    <row r="124" spans="1:5" ht="12" customHeight="1">
      <c r="A124" s="44"/>
      <c r="B124" s="53">
        <v>115</v>
      </c>
      <c r="C124" s="90" t="s">
        <v>233</v>
      </c>
      <c r="D124" s="92" t="s">
        <v>234</v>
      </c>
      <c r="E124" s="234">
        <v>13</v>
      </c>
    </row>
    <row r="125" spans="1:5" ht="12" customHeight="1">
      <c r="A125" s="44"/>
      <c r="B125" s="61">
        <v>116</v>
      </c>
      <c r="C125" s="90" t="s">
        <v>235</v>
      </c>
      <c r="D125" s="92" t="s">
        <v>236</v>
      </c>
      <c r="E125" s="234">
        <v>15.75</v>
      </c>
    </row>
    <row r="126" spans="1:5" ht="12" customHeight="1">
      <c r="A126" s="44"/>
      <c r="B126" s="53">
        <v>117</v>
      </c>
      <c r="C126" s="90" t="s">
        <v>237</v>
      </c>
      <c r="D126" s="92" t="s">
        <v>238</v>
      </c>
      <c r="E126" s="234">
        <v>17</v>
      </c>
    </row>
    <row r="127" spans="1:5" ht="12" customHeight="1">
      <c r="A127" s="45"/>
      <c r="B127" s="61">
        <v>118</v>
      </c>
      <c r="C127" s="90" t="s">
        <v>239</v>
      </c>
      <c r="D127" s="90" t="s">
        <v>240</v>
      </c>
      <c r="E127" s="234">
        <v>12.5</v>
      </c>
    </row>
    <row r="128" spans="1:5" ht="12" customHeight="1">
      <c r="A128" s="45"/>
      <c r="B128" s="53">
        <v>119</v>
      </c>
      <c r="C128" s="90" t="s">
        <v>241</v>
      </c>
      <c r="D128" s="90" t="s">
        <v>242</v>
      </c>
      <c r="E128" s="234">
        <v>11</v>
      </c>
    </row>
    <row r="129" spans="1:5" ht="12" customHeight="1">
      <c r="A129" s="45"/>
      <c r="B129" s="61">
        <v>120</v>
      </c>
      <c r="C129" s="90" t="s">
        <v>243</v>
      </c>
      <c r="D129" s="90" t="s">
        <v>244</v>
      </c>
      <c r="E129" s="234">
        <v>18</v>
      </c>
    </row>
    <row r="130" spans="1:5" ht="12" customHeight="1">
      <c r="A130" s="45"/>
      <c r="B130" s="53">
        <v>121</v>
      </c>
      <c r="C130" s="90" t="s">
        <v>99</v>
      </c>
      <c r="D130" s="90" t="s">
        <v>245</v>
      </c>
      <c r="E130" s="234">
        <v>17</v>
      </c>
    </row>
    <row r="131" spans="1:5" ht="15.6">
      <c r="B131" s="236" t="s">
        <v>293</v>
      </c>
      <c r="C131" s="237"/>
      <c r="D131" s="236" t="s">
        <v>376</v>
      </c>
    </row>
    <row r="132" spans="1:5" ht="15.6">
      <c r="B132" s="236" t="s">
        <v>278</v>
      </c>
      <c r="C132" s="236"/>
      <c r="D132" s="236"/>
    </row>
    <row r="136" spans="1:5">
      <c r="D136" s="95" t="s">
        <v>372</v>
      </c>
    </row>
  </sheetData>
  <autoFilter ref="B9:D69"/>
  <pageMargins left="0.36" right="0.7" top="0.17" bottom="0.19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E136"/>
  <sheetViews>
    <sheetView topLeftCell="A41" workbookViewId="0">
      <selection activeCell="E96" sqref="E96"/>
    </sheetView>
  </sheetViews>
  <sheetFormatPr baseColWidth="10" defaultColWidth="11.44140625" defaultRowHeight="13.2"/>
  <cols>
    <col min="1" max="1" width="7.5546875" style="49" customWidth="1"/>
    <col min="2" max="2" width="9.5546875" style="49" customWidth="1"/>
    <col min="3" max="3" width="17.6640625" style="49" customWidth="1"/>
    <col min="4" max="4" width="21.88671875" style="49" customWidth="1"/>
    <col min="5" max="5" width="20.6640625" style="49" customWidth="1"/>
    <col min="6" max="16384" width="11.44140625" style="49"/>
  </cols>
  <sheetData>
    <row r="1" spans="1:5" ht="15.6">
      <c r="A1" s="44" t="s">
        <v>254</v>
      </c>
      <c r="B1" s="44"/>
      <c r="C1" s="45"/>
      <c r="D1" s="46" t="s">
        <v>255</v>
      </c>
    </row>
    <row r="2" spans="1:5" ht="12" customHeight="1">
      <c r="A2" s="44" t="s">
        <v>256</v>
      </c>
      <c r="B2" s="44"/>
      <c r="C2" s="45"/>
    </row>
    <row r="3" spans="1:5" ht="13.5" customHeight="1">
      <c r="A3" s="44" t="s">
        <v>257</v>
      </c>
      <c r="B3" s="44"/>
      <c r="C3" s="45"/>
    </row>
    <row r="4" spans="1:5" ht="16.5" customHeight="1">
      <c r="A4" s="44" t="s">
        <v>258</v>
      </c>
      <c r="B4" s="44"/>
      <c r="C4" s="45"/>
    </row>
    <row r="5" spans="1:5" ht="6" customHeight="1">
      <c r="A5" s="44"/>
      <c r="B5" s="44"/>
      <c r="C5" s="44"/>
      <c r="D5" s="45"/>
    </row>
    <row r="6" spans="1:5" ht="18" customHeight="1">
      <c r="A6" s="44"/>
      <c r="B6" s="227"/>
      <c r="C6" s="228" t="s">
        <v>287</v>
      </c>
      <c r="D6" s="228"/>
    </row>
    <row r="7" spans="1:5" ht="18" customHeight="1">
      <c r="A7" s="44"/>
      <c r="B7" s="229" t="s">
        <v>374</v>
      </c>
      <c r="C7" s="228"/>
      <c r="D7" s="228"/>
      <c r="E7" s="95" t="s">
        <v>377</v>
      </c>
    </row>
    <row r="8" spans="1:5" ht="12.75" customHeight="1">
      <c r="A8" s="44"/>
      <c r="B8" s="44"/>
      <c r="C8" s="44"/>
      <c r="D8" s="45"/>
    </row>
    <row r="9" spans="1:5" ht="16.2">
      <c r="A9" s="44"/>
      <c r="B9" s="148" t="s">
        <v>261</v>
      </c>
      <c r="C9" s="148" t="s">
        <v>262</v>
      </c>
      <c r="D9" s="148" t="s">
        <v>263</v>
      </c>
      <c r="E9" s="148" t="s">
        <v>375</v>
      </c>
    </row>
    <row r="10" spans="1:5" ht="12" customHeight="1">
      <c r="A10" s="44"/>
      <c r="B10" s="53">
        <v>1</v>
      </c>
      <c r="C10" s="84" t="s">
        <v>18</v>
      </c>
      <c r="D10" s="85" t="s">
        <v>19</v>
      </c>
      <c r="E10" s="234"/>
    </row>
    <row r="11" spans="1:5" ht="12" customHeight="1">
      <c r="A11" s="44"/>
      <c r="B11" s="53">
        <v>2</v>
      </c>
      <c r="C11" s="87" t="s">
        <v>20</v>
      </c>
      <c r="D11" s="85" t="s">
        <v>21</v>
      </c>
      <c r="E11" s="234">
        <v>12</v>
      </c>
    </row>
    <row r="12" spans="1:5" ht="12" customHeight="1">
      <c r="A12" s="44"/>
      <c r="B12" s="53">
        <v>3</v>
      </c>
      <c r="C12" s="84" t="s">
        <v>22</v>
      </c>
      <c r="D12" s="85" t="s">
        <v>23</v>
      </c>
      <c r="E12" s="234">
        <v>12</v>
      </c>
    </row>
    <row r="13" spans="1:5" ht="12" customHeight="1">
      <c r="A13" s="44"/>
      <c r="B13" s="53">
        <v>4</v>
      </c>
      <c r="C13" s="87" t="s">
        <v>24</v>
      </c>
      <c r="D13" s="85" t="s">
        <v>25</v>
      </c>
      <c r="E13" s="234"/>
    </row>
    <row r="14" spans="1:5" ht="12" customHeight="1">
      <c r="A14" s="44"/>
      <c r="B14" s="53">
        <v>5</v>
      </c>
      <c r="C14" s="87" t="s">
        <v>26</v>
      </c>
      <c r="D14" s="85" t="s">
        <v>27</v>
      </c>
      <c r="E14" s="234"/>
    </row>
    <row r="15" spans="1:5" ht="12" customHeight="1">
      <c r="A15" s="44"/>
      <c r="B15" s="53">
        <v>6</v>
      </c>
      <c r="C15" s="84" t="s">
        <v>28</v>
      </c>
      <c r="D15" s="85" t="s">
        <v>29</v>
      </c>
      <c r="E15" s="234"/>
    </row>
    <row r="16" spans="1:5" ht="12" customHeight="1">
      <c r="A16" s="44"/>
      <c r="B16" s="53">
        <v>7</v>
      </c>
      <c r="C16" s="84" t="s">
        <v>30</v>
      </c>
      <c r="D16" s="85" t="s">
        <v>31</v>
      </c>
      <c r="E16" s="234">
        <v>10.5</v>
      </c>
    </row>
    <row r="17" spans="1:5" ht="12" customHeight="1">
      <c r="A17" s="44"/>
      <c r="B17" s="53">
        <v>8</v>
      </c>
      <c r="C17" s="87" t="s">
        <v>32</v>
      </c>
      <c r="D17" s="85" t="s">
        <v>33</v>
      </c>
      <c r="E17" s="234"/>
    </row>
    <row r="18" spans="1:5" ht="12" customHeight="1">
      <c r="A18" s="44"/>
      <c r="B18" s="53">
        <v>9</v>
      </c>
      <c r="C18" s="87" t="s">
        <v>34</v>
      </c>
      <c r="D18" s="85" t="s">
        <v>35</v>
      </c>
      <c r="E18" s="234"/>
    </row>
    <row r="19" spans="1:5" ht="12" customHeight="1">
      <c r="A19" s="44"/>
      <c r="B19" s="53">
        <v>10</v>
      </c>
      <c r="C19" s="87" t="s">
        <v>36</v>
      </c>
      <c r="D19" s="85" t="s">
        <v>37</v>
      </c>
      <c r="E19" s="234"/>
    </row>
    <row r="20" spans="1:5" ht="12" customHeight="1">
      <c r="A20" s="44"/>
      <c r="B20" s="53">
        <v>11</v>
      </c>
      <c r="C20" s="87" t="s">
        <v>38</v>
      </c>
      <c r="D20" s="85" t="s">
        <v>39</v>
      </c>
      <c r="E20" s="234"/>
    </row>
    <row r="21" spans="1:5" ht="12" customHeight="1">
      <c r="A21" s="44"/>
      <c r="B21" s="53">
        <v>12</v>
      </c>
      <c r="C21" s="87" t="s">
        <v>40</v>
      </c>
      <c r="D21" s="85" t="s">
        <v>41</v>
      </c>
      <c r="E21" s="234"/>
    </row>
    <row r="22" spans="1:5" ht="12" customHeight="1">
      <c r="A22" s="44"/>
      <c r="B22" s="53">
        <v>13</v>
      </c>
      <c r="C22" s="87" t="s">
        <v>42</v>
      </c>
      <c r="D22" s="85" t="s">
        <v>43</v>
      </c>
      <c r="E22" s="234"/>
    </row>
    <row r="23" spans="1:5" ht="12" customHeight="1">
      <c r="A23" s="44"/>
      <c r="B23" s="53">
        <v>14</v>
      </c>
      <c r="C23" s="87" t="s">
        <v>44</v>
      </c>
      <c r="D23" s="85" t="s">
        <v>45</v>
      </c>
      <c r="E23" s="234"/>
    </row>
    <row r="24" spans="1:5" ht="12" customHeight="1">
      <c r="A24" s="44"/>
      <c r="B24" s="53">
        <v>15</v>
      </c>
      <c r="C24" s="87" t="s">
        <v>46</v>
      </c>
      <c r="D24" s="85" t="s">
        <v>47</v>
      </c>
      <c r="E24" s="234"/>
    </row>
    <row r="25" spans="1:5" ht="12" customHeight="1">
      <c r="A25" s="44"/>
      <c r="B25" s="53">
        <v>16</v>
      </c>
      <c r="C25" s="87" t="s">
        <v>48</v>
      </c>
      <c r="D25" s="85" t="s">
        <v>49</v>
      </c>
      <c r="E25" s="234">
        <v>12</v>
      </c>
    </row>
    <row r="26" spans="1:5" ht="12" customHeight="1">
      <c r="A26" s="44"/>
      <c r="B26" s="53">
        <v>17</v>
      </c>
      <c r="C26" s="84" t="s">
        <v>50</v>
      </c>
      <c r="D26" s="85" t="s">
        <v>51</v>
      </c>
      <c r="E26" s="234"/>
    </row>
    <row r="27" spans="1:5" ht="12" customHeight="1">
      <c r="A27" s="44"/>
      <c r="B27" s="53">
        <v>18</v>
      </c>
      <c r="C27" s="87" t="s">
        <v>52</v>
      </c>
      <c r="D27" s="85" t="s">
        <v>53</v>
      </c>
      <c r="E27" s="234"/>
    </row>
    <row r="28" spans="1:5" ht="12" customHeight="1">
      <c r="A28" s="44"/>
      <c r="B28" s="53">
        <v>19</v>
      </c>
      <c r="C28" s="84" t="s">
        <v>281</v>
      </c>
      <c r="D28" s="85" t="s">
        <v>53</v>
      </c>
      <c r="E28" s="235"/>
    </row>
    <row r="29" spans="1:5" ht="12" customHeight="1">
      <c r="A29" s="44"/>
      <c r="B29" s="53">
        <v>20</v>
      </c>
      <c r="C29" s="87" t="s">
        <v>54</v>
      </c>
      <c r="D29" s="85" t="s">
        <v>55</v>
      </c>
      <c r="E29" s="235"/>
    </row>
    <row r="30" spans="1:5" ht="12" customHeight="1">
      <c r="A30" s="44"/>
      <c r="B30" s="53">
        <v>21</v>
      </c>
      <c r="C30" s="84" t="s">
        <v>56</v>
      </c>
      <c r="D30" s="85" t="s">
        <v>57</v>
      </c>
      <c r="E30" s="234"/>
    </row>
    <row r="31" spans="1:5" ht="12" customHeight="1">
      <c r="A31" s="44"/>
      <c r="B31" s="53">
        <v>22</v>
      </c>
      <c r="C31" s="84" t="s">
        <v>58</v>
      </c>
      <c r="D31" s="85" t="s">
        <v>59</v>
      </c>
      <c r="E31" s="234"/>
    </row>
    <row r="32" spans="1:5" ht="12" customHeight="1">
      <c r="A32" s="44"/>
      <c r="B32" s="53">
        <v>23</v>
      </c>
      <c r="C32" s="87" t="s">
        <v>60</v>
      </c>
      <c r="D32" s="85" t="s">
        <v>61</v>
      </c>
      <c r="E32" s="234">
        <v>0</v>
      </c>
    </row>
    <row r="33" spans="1:5" ht="12" customHeight="1">
      <c r="A33" s="44"/>
      <c r="B33" s="53">
        <v>24</v>
      </c>
      <c r="C33" s="84" t="s">
        <v>62</v>
      </c>
      <c r="D33" s="85" t="s">
        <v>63</v>
      </c>
      <c r="E33" s="234">
        <v>12</v>
      </c>
    </row>
    <row r="34" spans="1:5" ht="12" customHeight="1">
      <c r="A34" s="44"/>
      <c r="B34" s="53">
        <v>25</v>
      </c>
      <c r="C34" s="87" t="s">
        <v>64</v>
      </c>
      <c r="D34" s="85" t="s">
        <v>65</v>
      </c>
      <c r="E34" s="234"/>
    </row>
    <row r="35" spans="1:5" ht="12" customHeight="1">
      <c r="A35" s="44"/>
      <c r="B35" s="53">
        <v>26</v>
      </c>
      <c r="C35" s="87" t="s">
        <v>66</v>
      </c>
      <c r="D35" s="85" t="s">
        <v>67</v>
      </c>
      <c r="E35" s="234"/>
    </row>
    <row r="36" spans="1:5" ht="12" customHeight="1">
      <c r="A36" s="44"/>
      <c r="B36" s="53">
        <v>27</v>
      </c>
      <c r="C36" s="87" t="s">
        <v>68</v>
      </c>
      <c r="D36" s="85" t="s">
        <v>69</v>
      </c>
      <c r="E36" s="234"/>
    </row>
    <row r="37" spans="1:5" ht="12" customHeight="1">
      <c r="A37" s="44"/>
      <c r="B37" s="53">
        <v>28</v>
      </c>
      <c r="C37" s="87" t="s">
        <v>70</v>
      </c>
      <c r="D37" s="85" t="s">
        <v>51</v>
      </c>
      <c r="E37" s="234">
        <v>11</v>
      </c>
    </row>
    <row r="38" spans="1:5" ht="12" customHeight="1">
      <c r="A38" s="44"/>
      <c r="B38" s="53">
        <v>29</v>
      </c>
      <c r="C38" s="87" t="s">
        <v>71</v>
      </c>
      <c r="D38" s="85" t="s">
        <v>72</v>
      </c>
      <c r="E38" s="234"/>
    </row>
    <row r="39" spans="1:5" ht="12" customHeight="1">
      <c r="A39" s="44"/>
      <c r="B39" s="53">
        <v>30</v>
      </c>
      <c r="C39" s="87" t="s">
        <v>73</v>
      </c>
      <c r="D39" s="85" t="s">
        <v>74</v>
      </c>
      <c r="E39" s="234">
        <v>6.5</v>
      </c>
    </row>
    <row r="40" spans="1:5" ht="12" customHeight="1">
      <c r="A40" s="44"/>
      <c r="B40" s="53">
        <v>31</v>
      </c>
      <c r="C40" s="87" t="s">
        <v>75</v>
      </c>
      <c r="D40" s="85" t="s">
        <v>51</v>
      </c>
      <c r="E40" s="234">
        <v>0</v>
      </c>
    </row>
    <row r="41" spans="1:5" ht="12" customHeight="1">
      <c r="A41" s="44"/>
      <c r="B41" s="53">
        <v>32</v>
      </c>
      <c r="C41" s="84" t="s">
        <v>76</v>
      </c>
      <c r="D41" s="85" t="s">
        <v>77</v>
      </c>
      <c r="E41" s="235"/>
    </row>
    <row r="42" spans="1:5" ht="12" customHeight="1">
      <c r="A42" s="44"/>
      <c r="B42" s="53">
        <v>33</v>
      </c>
      <c r="C42" s="84" t="s">
        <v>78</v>
      </c>
      <c r="D42" s="85" t="s">
        <v>79</v>
      </c>
      <c r="E42" s="234"/>
    </row>
    <row r="43" spans="1:5" ht="12" customHeight="1">
      <c r="A43" s="44"/>
      <c r="B43" s="53">
        <v>34</v>
      </c>
      <c r="C43" s="87" t="s">
        <v>80</v>
      </c>
      <c r="D43" s="85" t="s">
        <v>81</v>
      </c>
      <c r="E43" s="234"/>
    </row>
    <row r="44" spans="1:5" ht="12" customHeight="1">
      <c r="A44" s="44"/>
      <c r="B44" s="53">
        <v>35</v>
      </c>
      <c r="C44" s="87" t="s">
        <v>82</v>
      </c>
      <c r="D44" s="85" t="s">
        <v>83</v>
      </c>
      <c r="E44" s="234"/>
    </row>
    <row r="45" spans="1:5" ht="12" customHeight="1">
      <c r="A45" s="44"/>
      <c r="B45" s="53">
        <v>36</v>
      </c>
      <c r="C45" s="87" t="s">
        <v>84</v>
      </c>
      <c r="D45" s="85" t="s">
        <v>85</v>
      </c>
      <c r="E45" s="234"/>
    </row>
    <row r="46" spans="1:5" ht="12" customHeight="1">
      <c r="A46" s="44"/>
      <c r="B46" s="53">
        <v>37</v>
      </c>
      <c r="C46" s="87" t="s">
        <v>86</v>
      </c>
      <c r="D46" s="85" t="s">
        <v>87</v>
      </c>
      <c r="E46" s="234"/>
    </row>
    <row r="47" spans="1:5" ht="12" customHeight="1">
      <c r="A47" s="44"/>
      <c r="B47" s="53">
        <v>38</v>
      </c>
      <c r="C47" s="87" t="s">
        <v>88</v>
      </c>
      <c r="D47" s="85" t="s">
        <v>89</v>
      </c>
      <c r="E47" s="234">
        <v>0</v>
      </c>
    </row>
    <row r="48" spans="1:5" ht="12" customHeight="1">
      <c r="A48" s="44"/>
      <c r="B48" s="53">
        <v>39</v>
      </c>
      <c r="C48" s="84" t="s">
        <v>90</v>
      </c>
      <c r="D48" s="85" t="s">
        <v>51</v>
      </c>
      <c r="E48" s="234"/>
    </row>
    <row r="49" spans="1:5" ht="12" customHeight="1">
      <c r="A49" s="44"/>
      <c r="B49" s="53">
        <v>40</v>
      </c>
      <c r="C49" s="87" t="s">
        <v>91</v>
      </c>
      <c r="D49" s="85" t="s">
        <v>92</v>
      </c>
      <c r="E49" s="234"/>
    </row>
    <row r="50" spans="1:5" ht="12" customHeight="1">
      <c r="A50" s="44"/>
      <c r="B50" s="53">
        <v>41</v>
      </c>
      <c r="C50" s="87" t="s">
        <v>93</v>
      </c>
      <c r="D50" s="85" t="s">
        <v>53</v>
      </c>
      <c r="E50" s="234">
        <v>12</v>
      </c>
    </row>
    <row r="51" spans="1:5" ht="12" customHeight="1">
      <c r="A51" s="44"/>
      <c r="B51" s="53">
        <v>42</v>
      </c>
      <c r="C51" s="87" t="s">
        <v>94</v>
      </c>
      <c r="D51" s="85" t="s">
        <v>95</v>
      </c>
      <c r="E51" s="234"/>
    </row>
    <row r="52" spans="1:5" ht="12" customHeight="1">
      <c r="A52" s="44"/>
      <c r="B52" s="53">
        <v>43</v>
      </c>
      <c r="C52" s="87" t="s">
        <v>96</v>
      </c>
      <c r="D52" s="85" t="s">
        <v>97</v>
      </c>
      <c r="E52" s="234">
        <v>12</v>
      </c>
    </row>
    <row r="53" spans="1:5" ht="12" customHeight="1">
      <c r="A53" s="44"/>
      <c r="B53" s="53">
        <v>44</v>
      </c>
      <c r="C53" s="87" t="s">
        <v>98</v>
      </c>
      <c r="D53" s="85" t="s">
        <v>99</v>
      </c>
      <c r="E53" s="234"/>
    </row>
    <row r="54" spans="1:5" ht="12" customHeight="1">
      <c r="A54" s="44"/>
      <c r="B54" s="53">
        <v>45</v>
      </c>
      <c r="C54" s="87" t="s">
        <v>100</v>
      </c>
      <c r="D54" s="85" t="s">
        <v>101</v>
      </c>
      <c r="E54" s="234"/>
    </row>
    <row r="55" spans="1:5" ht="12" customHeight="1">
      <c r="A55" s="44"/>
      <c r="B55" s="53">
        <v>46</v>
      </c>
      <c r="C55" s="84" t="s">
        <v>102</v>
      </c>
      <c r="D55" s="85" t="s">
        <v>103</v>
      </c>
      <c r="E55" s="234"/>
    </row>
    <row r="56" spans="1:5" ht="12" customHeight="1">
      <c r="A56" s="44"/>
      <c r="B56" s="53">
        <v>47</v>
      </c>
      <c r="C56" s="84" t="s">
        <v>104</v>
      </c>
      <c r="D56" s="85" t="s">
        <v>105</v>
      </c>
      <c r="E56" s="234">
        <v>12</v>
      </c>
    </row>
    <row r="57" spans="1:5" ht="12" customHeight="1">
      <c r="A57" s="44"/>
      <c r="B57" s="53">
        <v>48</v>
      </c>
      <c r="C57" s="87" t="s">
        <v>106</v>
      </c>
      <c r="D57" s="85" t="s">
        <v>107</v>
      </c>
      <c r="E57" s="234"/>
    </row>
    <row r="58" spans="1:5" ht="12" customHeight="1">
      <c r="A58" s="44"/>
      <c r="B58" s="53">
        <v>49</v>
      </c>
      <c r="C58" s="87" t="s">
        <v>108</v>
      </c>
      <c r="D58" s="85" t="s">
        <v>109</v>
      </c>
      <c r="E58" s="234"/>
    </row>
    <row r="59" spans="1:5" ht="12" customHeight="1">
      <c r="A59" s="44"/>
      <c r="B59" s="53">
        <v>50</v>
      </c>
      <c r="C59" s="87" t="s">
        <v>110</v>
      </c>
      <c r="D59" s="85" t="s">
        <v>51</v>
      </c>
      <c r="E59" s="234"/>
    </row>
    <row r="60" spans="1:5" ht="12" customHeight="1">
      <c r="A60" s="44"/>
      <c r="B60" s="53">
        <v>51</v>
      </c>
      <c r="C60" s="84" t="s">
        <v>111</v>
      </c>
      <c r="D60" s="85" t="s">
        <v>112</v>
      </c>
      <c r="E60" s="234"/>
    </row>
    <row r="61" spans="1:5" ht="12" customHeight="1">
      <c r="A61" s="44"/>
      <c r="B61" s="53">
        <v>52</v>
      </c>
      <c r="C61" s="87" t="s">
        <v>113</v>
      </c>
      <c r="D61" s="85" t="s">
        <v>114</v>
      </c>
      <c r="E61" s="234">
        <v>10</v>
      </c>
    </row>
    <row r="62" spans="1:5" ht="12" customHeight="1">
      <c r="A62" s="44"/>
      <c r="B62" s="53">
        <v>53</v>
      </c>
      <c r="C62" s="87" t="s">
        <v>115</v>
      </c>
      <c r="D62" s="85" t="s">
        <v>116</v>
      </c>
      <c r="E62" s="234"/>
    </row>
    <row r="63" spans="1:5" ht="12" customHeight="1">
      <c r="A63" s="44"/>
      <c r="B63" s="53">
        <v>54</v>
      </c>
      <c r="C63" s="87" t="s">
        <v>117</v>
      </c>
      <c r="D63" s="85" t="s">
        <v>118</v>
      </c>
      <c r="E63" s="234">
        <v>12</v>
      </c>
    </row>
    <row r="64" spans="1:5" ht="12" customHeight="1">
      <c r="A64" s="44"/>
      <c r="B64" s="53">
        <v>55</v>
      </c>
      <c r="C64" s="87" t="s">
        <v>119</v>
      </c>
      <c r="D64" s="85" t="s">
        <v>120</v>
      </c>
      <c r="E64" s="234"/>
    </row>
    <row r="65" spans="1:5" ht="12" customHeight="1">
      <c r="A65" s="44"/>
      <c r="B65" s="53">
        <v>56</v>
      </c>
      <c r="C65" s="84" t="s">
        <v>121</v>
      </c>
      <c r="D65" s="85" t="s">
        <v>122</v>
      </c>
      <c r="E65" s="234"/>
    </row>
    <row r="66" spans="1:5" ht="12" customHeight="1">
      <c r="A66" s="44"/>
      <c r="B66" s="53">
        <v>57</v>
      </c>
      <c r="C66" s="87" t="s">
        <v>123</v>
      </c>
      <c r="D66" s="85" t="s">
        <v>124</v>
      </c>
      <c r="E66" s="234"/>
    </row>
    <row r="67" spans="1:5" ht="12" customHeight="1">
      <c r="A67" s="44"/>
      <c r="B67" s="53">
        <v>58</v>
      </c>
      <c r="C67" s="87" t="s">
        <v>125</v>
      </c>
      <c r="D67" s="85" t="s">
        <v>126</v>
      </c>
      <c r="E67" s="234"/>
    </row>
    <row r="68" spans="1:5" ht="12" customHeight="1">
      <c r="A68" s="44"/>
      <c r="B68" s="53">
        <v>59</v>
      </c>
      <c r="C68" s="87" t="s">
        <v>127</v>
      </c>
      <c r="D68" s="85" t="s">
        <v>128</v>
      </c>
      <c r="E68" s="234"/>
    </row>
    <row r="69" spans="1:5" ht="12" customHeight="1">
      <c r="A69" s="44"/>
      <c r="B69" s="53">
        <v>60</v>
      </c>
      <c r="C69" s="87" t="s">
        <v>129</v>
      </c>
      <c r="D69" s="85" t="s">
        <v>130</v>
      </c>
      <c r="E69" s="234"/>
    </row>
    <row r="70" spans="1:5" ht="12" customHeight="1">
      <c r="A70" s="44"/>
      <c r="B70" s="53">
        <v>61</v>
      </c>
      <c r="C70" s="88" t="s">
        <v>131</v>
      </c>
      <c r="D70" s="60" t="s">
        <v>132</v>
      </c>
      <c r="E70" s="234"/>
    </row>
    <row r="71" spans="1:5" ht="12" customHeight="1">
      <c r="A71" s="44"/>
      <c r="B71" s="61">
        <v>62</v>
      </c>
      <c r="C71" s="89" t="s">
        <v>133</v>
      </c>
      <c r="D71" s="90" t="s">
        <v>134</v>
      </c>
      <c r="E71" s="234"/>
    </row>
    <row r="72" spans="1:5" ht="12" customHeight="1">
      <c r="A72" s="44"/>
      <c r="B72" s="53">
        <v>63</v>
      </c>
      <c r="C72" s="89" t="s">
        <v>135</v>
      </c>
      <c r="D72" s="90" t="s">
        <v>136</v>
      </c>
      <c r="E72" s="234"/>
    </row>
    <row r="73" spans="1:5" ht="12" customHeight="1">
      <c r="A73" s="44"/>
      <c r="B73" s="61">
        <v>64</v>
      </c>
      <c r="C73" s="89" t="s">
        <v>137</v>
      </c>
      <c r="D73" s="90" t="s">
        <v>138</v>
      </c>
      <c r="E73" s="234"/>
    </row>
    <row r="74" spans="1:5" ht="12" customHeight="1">
      <c r="A74" s="44"/>
      <c r="B74" s="53">
        <v>65</v>
      </c>
      <c r="C74" s="89" t="s">
        <v>139</v>
      </c>
      <c r="D74" s="90" t="s">
        <v>140</v>
      </c>
      <c r="E74" s="234"/>
    </row>
    <row r="75" spans="1:5" ht="12" customHeight="1">
      <c r="A75" s="44"/>
      <c r="B75" s="61">
        <v>66</v>
      </c>
      <c r="C75" s="89" t="s">
        <v>141</v>
      </c>
      <c r="D75" s="90" t="s">
        <v>51</v>
      </c>
      <c r="E75" s="234">
        <v>12</v>
      </c>
    </row>
    <row r="76" spans="1:5" ht="12" customHeight="1">
      <c r="A76" s="44"/>
      <c r="B76" s="53">
        <v>67</v>
      </c>
      <c r="C76" s="89" t="s">
        <v>142</v>
      </c>
      <c r="D76" s="90" t="s">
        <v>143</v>
      </c>
      <c r="E76" s="234">
        <v>12</v>
      </c>
    </row>
    <row r="77" spans="1:5" ht="12" customHeight="1">
      <c r="A77" s="44"/>
      <c r="B77" s="61">
        <v>68</v>
      </c>
      <c r="C77" s="89" t="s">
        <v>144</v>
      </c>
      <c r="D77" s="90" t="s">
        <v>145</v>
      </c>
      <c r="E77" s="234"/>
    </row>
    <row r="78" spans="1:5" ht="12" customHeight="1">
      <c r="A78" s="44"/>
      <c r="B78" s="53">
        <v>69</v>
      </c>
      <c r="C78" s="91" t="s">
        <v>146</v>
      </c>
      <c r="D78" s="90" t="s">
        <v>147</v>
      </c>
      <c r="E78" s="234"/>
    </row>
    <row r="79" spans="1:5" ht="12" customHeight="1">
      <c r="A79" s="44"/>
      <c r="B79" s="61">
        <v>70</v>
      </c>
      <c r="C79" s="91" t="s">
        <v>148</v>
      </c>
      <c r="D79" s="90" t="s">
        <v>149</v>
      </c>
      <c r="E79" s="234"/>
    </row>
    <row r="80" spans="1:5" ht="12" customHeight="1">
      <c r="A80" s="44"/>
      <c r="B80" s="53">
        <v>71</v>
      </c>
      <c r="C80" s="91" t="s">
        <v>150</v>
      </c>
      <c r="D80" s="90" t="s">
        <v>151</v>
      </c>
      <c r="E80" s="234"/>
    </row>
    <row r="81" spans="1:5" ht="12" customHeight="1">
      <c r="A81" s="44"/>
      <c r="B81" s="61">
        <v>72</v>
      </c>
      <c r="C81" s="91" t="s">
        <v>152</v>
      </c>
      <c r="D81" s="90" t="s">
        <v>153</v>
      </c>
      <c r="E81" s="234"/>
    </row>
    <row r="82" spans="1:5" ht="12" customHeight="1">
      <c r="A82" s="44"/>
      <c r="B82" s="53">
        <v>73</v>
      </c>
      <c r="C82" s="91" t="s">
        <v>154</v>
      </c>
      <c r="D82" s="90" t="s">
        <v>155</v>
      </c>
      <c r="E82" s="234"/>
    </row>
    <row r="83" spans="1:5" ht="12" customHeight="1">
      <c r="A83" s="44"/>
      <c r="B83" s="61">
        <v>74</v>
      </c>
      <c r="C83" s="91" t="s">
        <v>156</v>
      </c>
      <c r="D83" s="90" t="s">
        <v>157</v>
      </c>
      <c r="E83" s="234"/>
    </row>
    <row r="84" spans="1:5" ht="12" customHeight="1">
      <c r="A84" s="44"/>
      <c r="B84" s="53">
        <v>75</v>
      </c>
      <c r="C84" s="91" t="s">
        <v>158</v>
      </c>
      <c r="D84" s="90" t="s">
        <v>159</v>
      </c>
      <c r="E84" s="234"/>
    </row>
    <row r="85" spans="1:5" ht="12" customHeight="1">
      <c r="A85" s="44"/>
      <c r="B85" s="61">
        <v>76</v>
      </c>
      <c r="C85" s="91" t="s">
        <v>160</v>
      </c>
      <c r="D85" s="90" t="s">
        <v>159</v>
      </c>
      <c r="E85" s="234"/>
    </row>
    <row r="86" spans="1:5" ht="12" customHeight="1">
      <c r="A86" s="44"/>
      <c r="B86" s="53">
        <v>77</v>
      </c>
      <c r="C86" s="91" t="s">
        <v>161</v>
      </c>
      <c r="D86" s="90" t="s">
        <v>162</v>
      </c>
      <c r="E86" s="234">
        <v>12</v>
      </c>
    </row>
    <row r="87" spans="1:5" ht="12" customHeight="1">
      <c r="A87" s="44"/>
      <c r="B87" s="61">
        <v>78</v>
      </c>
      <c r="C87" s="91" t="s">
        <v>163</v>
      </c>
      <c r="D87" s="90" t="s">
        <v>164</v>
      </c>
      <c r="E87" s="234"/>
    </row>
    <row r="88" spans="1:5" ht="12" customHeight="1">
      <c r="A88" s="44"/>
      <c r="B88" s="53">
        <v>79</v>
      </c>
      <c r="C88" s="91" t="s">
        <v>165</v>
      </c>
      <c r="D88" s="90" t="s">
        <v>166</v>
      </c>
      <c r="E88" s="234"/>
    </row>
    <row r="89" spans="1:5" ht="12" customHeight="1">
      <c r="A89" s="44"/>
      <c r="B89" s="61">
        <v>80</v>
      </c>
      <c r="C89" s="91" t="s">
        <v>167</v>
      </c>
      <c r="D89" s="90" t="s">
        <v>168</v>
      </c>
      <c r="E89" s="234"/>
    </row>
    <row r="90" spans="1:5" ht="12" customHeight="1">
      <c r="A90" s="44"/>
      <c r="B90" s="53">
        <v>81</v>
      </c>
      <c r="C90" s="91" t="s">
        <v>169</v>
      </c>
      <c r="D90" s="90" t="s">
        <v>170</v>
      </c>
      <c r="E90" s="234"/>
    </row>
    <row r="91" spans="1:5" ht="12" customHeight="1">
      <c r="A91" s="44"/>
      <c r="B91" s="61">
        <v>82</v>
      </c>
      <c r="C91" s="91" t="s">
        <v>171</v>
      </c>
      <c r="D91" s="90" t="s">
        <v>172</v>
      </c>
      <c r="E91" s="234"/>
    </row>
    <row r="92" spans="1:5" ht="12" customHeight="1">
      <c r="A92" s="44"/>
      <c r="B92" s="53">
        <v>83</v>
      </c>
      <c r="C92" s="91" t="s">
        <v>173</v>
      </c>
      <c r="D92" s="90" t="s">
        <v>174</v>
      </c>
      <c r="E92" s="234"/>
    </row>
    <row r="93" spans="1:5" ht="12" customHeight="1">
      <c r="A93" s="44"/>
      <c r="B93" s="61">
        <v>84</v>
      </c>
      <c r="C93" s="91" t="s">
        <v>175</v>
      </c>
      <c r="D93" s="90" t="s">
        <v>176</v>
      </c>
      <c r="E93" s="234"/>
    </row>
    <row r="94" spans="1:5" ht="12" customHeight="1">
      <c r="A94" s="44"/>
      <c r="B94" s="53">
        <v>85</v>
      </c>
      <c r="C94" s="91" t="s">
        <v>177</v>
      </c>
      <c r="D94" s="90" t="s">
        <v>12</v>
      </c>
      <c r="E94" s="234"/>
    </row>
    <row r="95" spans="1:5" ht="12" customHeight="1">
      <c r="A95" s="44"/>
      <c r="B95" s="61">
        <v>86</v>
      </c>
      <c r="C95" s="91" t="s">
        <v>178</v>
      </c>
      <c r="D95" s="90" t="s">
        <v>179</v>
      </c>
      <c r="E95" s="234">
        <v>12</v>
      </c>
    </row>
    <row r="96" spans="1:5" ht="12" customHeight="1">
      <c r="A96" s="44"/>
      <c r="B96" s="53">
        <v>87</v>
      </c>
      <c r="C96" s="91" t="s">
        <v>180</v>
      </c>
      <c r="D96" s="90" t="s">
        <v>181</v>
      </c>
      <c r="E96" s="234"/>
    </row>
    <row r="97" spans="1:5" ht="12" customHeight="1">
      <c r="A97" s="44"/>
      <c r="B97" s="61">
        <v>88</v>
      </c>
      <c r="C97" s="91" t="s">
        <v>182</v>
      </c>
      <c r="D97" s="90" t="s">
        <v>183</v>
      </c>
      <c r="E97" s="234">
        <v>4.5</v>
      </c>
    </row>
    <row r="98" spans="1:5" ht="12" customHeight="1">
      <c r="A98" s="44"/>
      <c r="B98" s="53">
        <v>89</v>
      </c>
      <c r="C98" s="91" t="s">
        <v>184</v>
      </c>
      <c r="D98" s="90" t="s">
        <v>13</v>
      </c>
      <c r="E98" s="234"/>
    </row>
    <row r="99" spans="1:5" ht="12" customHeight="1">
      <c r="A99" s="44"/>
      <c r="B99" s="61">
        <v>90</v>
      </c>
      <c r="C99" s="91" t="s">
        <v>185</v>
      </c>
      <c r="D99" s="90" t="s">
        <v>186</v>
      </c>
      <c r="E99" s="234"/>
    </row>
    <row r="100" spans="1:5" ht="12" customHeight="1">
      <c r="A100" s="44"/>
      <c r="B100" s="53">
        <v>91</v>
      </c>
      <c r="C100" s="91" t="s">
        <v>187</v>
      </c>
      <c r="D100" s="90" t="s">
        <v>188</v>
      </c>
      <c r="E100" s="234"/>
    </row>
    <row r="101" spans="1:5" ht="12" customHeight="1">
      <c r="A101" s="44"/>
      <c r="B101" s="61">
        <v>92</v>
      </c>
      <c r="C101" s="91" t="s">
        <v>189</v>
      </c>
      <c r="D101" s="90" t="s">
        <v>190</v>
      </c>
      <c r="E101" s="234"/>
    </row>
    <row r="102" spans="1:5" ht="12" customHeight="1">
      <c r="A102" s="44"/>
      <c r="B102" s="53">
        <v>93</v>
      </c>
      <c r="C102" s="91" t="s">
        <v>191</v>
      </c>
      <c r="D102" s="90" t="s">
        <v>192</v>
      </c>
      <c r="E102" s="234">
        <v>12</v>
      </c>
    </row>
    <row r="103" spans="1:5" ht="12" customHeight="1">
      <c r="A103" s="44"/>
      <c r="B103" s="61">
        <v>94</v>
      </c>
      <c r="C103" s="91" t="s">
        <v>193</v>
      </c>
      <c r="D103" s="90" t="s">
        <v>194</v>
      </c>
      <c r="E103" s="234"/>
    </row>
    <row r="104" spans="1:5" ht="12" customHeight="1">
      <c r="A104" s="44"/>
      <c r="B104" s="53">
        <v>95</v>
      </c>
      <c r="C104" s="91" t="s">
        <v>195</v>
      </c>
      <c r="D104" s="90" t="s">
        <v>196</v>
      </c>
      <c r="E104" s="234">
        <v>12</v>
      </c>
    </row>
    <row r="105" spans="1:5" ht="12" customHeight="1">
      <c r="A105" s="44"/>
      <c r="B105" s="61">
        <v>96</v>
      </c>
      <c r="C105" s="91" t="s">
        <v>197</v>
      </c>
      <c r="D105" s="90" t="s">
        <v>198</v>
      </c>
      <c r="E105" s="234"/>
    </row>
    <row r="106" spans="1:5" ht="12" customHeight="1">
      <c r="A106" s="44"/>
      <c r="B106" s="53">
        <v>97</v>
      </c>
      <c r="C106" s="91" t="s">
        <v>199</v>
      </c>
      <c r="D106" s="90" t="s">
        <v>200</v>
      </c>
      <c r="E106" s="234">
        <v>12</v>
      </c>
    </row>
    <row r="107" spans="1:5" ht="12" customHeight="1">
      <c r="A107" s="44"/>
      <c r="B107" s="61">
        <v>98</v>
      </c>
      <c r="C107" s="91" t="s">
        <v>201</v>
      </c>
      <c r="D107" s="90" t="s">
        <v>95</v>
      </c>
      <c r="E107" s="234"/>
    </row>
    <row r="108" spans="1:5" ht="12" customHeight="1">
      <c r="A108" s="44"/>
      <c r="B108" s="53">
        <v>99</v>
      </c>
      <c r="C108" s="91" t="s">
        <v>202</v>
      </c>
      <c r="D108" s="90" t="s">
        <v>203</v>
      </c>
      <c r="E108" s="234"/>
    </row>
    <row r="109" spans="1:5" ht="12" customHeight="1">
      <c r="A109" s="44"/>
      <c r="B109" s="61">
        <v>100</v>
      </c>
      <c r="C109" s="91" t="s">
        <v>204</v>
      </c>
      <c r="D109" s="90" t="s">
        <v>205</v>
      </c>
      <c r="E109" s="234"/>
    </row>
    <row r="110" spans="1:5" ht="12" customHeight="1">
      <c r="A110" s="44"/>
      <c r="B110" s="53">
        <v>101</v>
      </c>
      <c r="C110" s="90" t="s">
        <v>206</v>
      </c>
      <c r="D110" s="92" t="s">
        <v>207</v>
      </c>
      <c r="E110" s="234"/>
    </row>
    <row r="111" spans="1:5" ht="12" customHeight="1">
      <c r="A111" s="44"/>
      <c r="B111" s="61">
        <v>102</v>
      </c>
      <c r="C111" s="90" t="s">
        <v>208</v>
      </c>
      <c r="D111" s="92" t="s">
        <v>209</v>
      </c>
      <c r="E111" s="234"/>
    </row>
    <row r="112" spans="1:5" ht="12" customHeight="1">
      <c r="A112" s="44"/>
      <c r="B112" s="53">
        <v>103</v>
      </c>
      <c r="C112" s="90" t="s">
        <v>210</v>
      </c>
      <c r="D112" s="92" t="s">
        <v>211</v>
      </c>
      <c r="E112" s="234"/>
    </row>
    <row r="113" spans="1:5" ht="12" customHeight="1">
      <c r="A113" s="44"/>
      <c r="B113" s="61">
        <v>104</v>
      </c>
      <c r="C113" s="90" t="s">
        <v>212</v>
      </c>
      <c r="D113" s="92" t="s">
        <v>213</v>
      </c>
      <c r="E113" s="234"/>
    </row>
    <row r="114" spans="1:5" ht="12" customHeight="1">
      <c r="A114" s="44"/>
      <c r="B114" s="53">
        <v>105</v>
      </c>
      <c r="C114" s="93" t="s">
        <v>214</v>
      </c>
      <c r="D114" s="94" t="s">
        <v>215</v>
      </c>
      <c r="E114" s="234"/>
    </row>
    <row r="115" spans="1:5" ht="12" customHeight="1">
      <c r="A115" s="44"/>
      <c r="B115" s="61">
        <v>106</v>
      </c>
      <c r="C115" s="90" t="s">
        <v>216</v>
      </c>
      <c r="D115" s="92" t="s">
        <v>217</v>
      </c>
      <c r="E115" s="234"/>
    </row>
    <row r="116" spans="1:5" ht="12" customHeight="1">
      <c r="A116" s="44"/>
      <c r="B116" s="53">
        <v>107</v>
      </c>
      <c r="C116" s="90" t="s">
        <v>218</v>
      </c>
      <c r="D116" s="92" t="s">
        <v>219</v>
      </c>
      <c r="E116" s="234"/>
    </row>
    <row r="117" spans="1:5" ht="12" customHeight="1">
      <c r="A117" s="44"/>
      <c r="B117" s="61">
        <v>108</v>
      </c>
      <c r="C117" s="90" t="s">
        <v>220</v>
      </c>
      <c r="D117" s="92" t="s">
        <v>221</v>
      </c>
      <c r="E117" s="234"/>
    </row>
    <row r="118" spans="1:5" ht="12" customHeight="1">
      <c r="A118" s="44"/>
      <c r="B118" s="53">
        <v>109</v>
      </c>
      <c r="C118" s="90" t="s">
        <v>222</v>
      </c>
      <c r="D118" s="92" t="s">
        <v>223</v>
      </c>
      <c r="E118" s="234">
        <v>4</v>
      </c>
    </row>
    <row r="119" spans="1:5" ht="12" customHeight="1">
      <c r="A119" s="44"/>
      <c r="B119" s="61">
        <v>110</v>
      </c>
      <c r="C119" s="90" t="s">
        <v>224</v>
      </c>
      <c r="D119" s="92" t="s">
        <v>14</v>
      </c>
      <c r="E119" s="234"/>
    </row>
    <row r="120" spans="1:5" ht="12" customHeight="1">
      <c r="A120" s="44"/>
      <c r="B120" s="53">
        <v>111</v>
      </c>
      <c r="C120" s="90" t="s">
        <v>225</v>
      </c>
      <c r="D120" s="92" t="s">
        <v>226</v>
      </c>
      <c r="E120" s="234">
        <v>10.25</v>
      </c>
    </row>
    <row r="121" spans="1:5" ht="12" customHeight="1">
      <c r="A121" s="45"/>
      <c r="B121" s="61">
        <v>112</v>
      </c>
      <c r="C121" s="90" t="s">
        <v>227</v>
      </c>
      <c r="D121" s="90" t="s">
        <v>228</v>
      </c>
      <c r="E121" s="234"/>
    </row>
    <row r="122" spans="1:5" ht="12" customHeight="1">
      <c r="A122" s="44"/>
      <c r="B122" s="53">
        <v>113</v>
      </c>
      <c r="C122" s="90" t="s">
        <v>229</v>
      </c>
      <c r="D122" s="92" t="s">
        <v>230</v>
      </c>
      <c r="E122" s="234"/>
    </row>
    <row r="123" spans="1:5" ht="12" customHeight="1">
      <c r="A123" s="44"/>
      <c r="B123" s="61">
        <v>114</v>
      </c>
      <c r="C123" s="90" t="s">
        <v>231</v>
      </c>
      <c r="D123" s="92" t="s">
        <v>232</v>
      </c>
      <c r="E123" s="234"/>
    </row>
    <row r="124" spans="1:5" ht="12" customHeight="1">
      <c r="A124" s="44"/>
      <c r="B124" s="53">
        <v>115</v>
      </c>
      <c r="C124" s="90" t="s">
        <v>233</v>
      </c>
      <c r="D124" s="92" t="s">
        <v>234</v>
      </c>
      <c r="E124" s="234"/>
    </row>
    <row r="125" spans="1:5" ht="12" customHeight="1">
      <c r="A125" s="44"/>
      <c r="B125" s="61">
        <v>116</v>
      </c>
      <c r="C125" s="90" t="s">
        <v>235</v>
      </c>
      <c r="D125" s="92" t="s">
        <v>236</v>
      </c>
      <c r="E125" s="234"/>
    </row>
    <row r="126" spans="1:5" ht="12" customHeight="1">
      <c r="A126" s="44"/>
      <c r="B126" s="53">
        <v>117</v>
      </c>
      <c r="C126" s="90" t="s">
        <v>237</v>
      </c>
      <c r="D126" s="92" t="s">
        <v>238</v>
      </c>
      <c r="E126" s="234"/>
    </row>
    <row r="127" spans="1:5" ht="12" customHeight="1">
      <c r="A127" s="45"/>
      <c r="B127" s="61">
        <v>118</v>
      </c>
      <c r="C127" s="90" t="s">
        <v>239</v>
      </c>
      <c r="D127" s="90" t="s">
        <v>240</v>
      </c>
      <c r="E127" s="234"/>
    </row>
    <row r="128" spans="1:5" ht="12" customHeight="1">
      <c r="A128" s="45"/>
      <c r="B128" s="53">
        <v>119</v>
      </c>
      <c r="C128" s="90" t="s">
        <v>241</v>
      </c>
      <c r="D128" s="90" t="s">
        <v>242</v>
      </c>
      <c r="E128" s="234"/>
    </row>
    <row r="129" spans="1:5" ht="12" customHeight="1">
      <c r="A129" s="45"/>
      <c r="B129" s="61">
        <v>120</v>
      </c>
      <c r="C129" s="90" t="s">
        <v>243</v>
      </c>
      <c r="D129" s="90" t="s">
        <v>244</v>
      </c>
      <c r="E129" s="234"/>
    </row>
    <row r="130" spans="1:5" ht="12" customHeight="1">
      <c r="A130" s="45"/>
      <c r="B130" s="53">
        <v>121</v>
      </c>
      <c r="C130" s="90" t="s">
        <v>99</v>
      </c>
      <c r="D130" s="90" t="s">
        <v>245</v>
      </c>
      <c r="E130" s="234"/>
    </row>
    <row r="131" spans="1:5" ht="15.6">
      <c r="B131" s="236" t="s">
        <v>293</v>
      </c>
      <c r="C131" s="237"/>
      <c r="D131" s="236" t="s">
        <v>376</v>
      </c>
    </row>
    <row r="132" spans="1:5" ht="15.6">
      <c r="B132" s="236" t="s">
        <v>278</v>
      </c>
      <c r="C132" s="236"/>
      <c r="D132" s="236"/>
    </row>
    <row r="136" spans="1:5">
      <c r="D136" s="95" t="s">
        <v>372</v>
      </c>
    </row>
  </sheetData>
  <autoFilter ref="B9:D69"/>
  <pageMargins left="0.36" right="0.7" top="0.17" bottom="0.19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N143"/>
  <sheetViews>
    <sheetView topLeftCell="A9" workbookViewId="0">
      <selection activeCell="E96" sqref="E96"/>
    </sheetView>
  </sheetViews>
  <sheetFormatPr baseColWidth="10" defaultColWidth="11.44140625" defaultRowHeight="13.2"/>
  <cols>
    <col min="1" max="1" width="4.5546875" style="49" customWidth="1"/>
    <col min="2" max="2" width="18" style="49" customWidth="1"/>
    <col min="3" max="3" width="19.5546875" style="49" customWidth="1"/>
    <col min="4" max="4" width="7" style="49" customWidth="1"/>
    <col min="5" max="5" width="4.6640625" style="49" customWidth="1"/>
    <col min="6" max="6" width="8.33203125" style="49" customWidth="1"/>
    <col min="7" max="7" width="7" style="49" customWidth="1"/>
    <col min="8" max="8" width="5.109375" style="49" customWidth="1"/>
    <col min="9" max="9" width="8.44140625" style="49" customWidth="1"/>
    <col min="10" max="10" width="7" style="49" customWidth="1"/>
    <col min="11" max="11" width="5.44140625" style="49" customWidth="1"/>
    <col min="12" max="12" width="6.33203125" style="49" customWidth="1"/>
    <col min="13" max="13" width="6.5546875" style="49" customWidth="1"/>
    <col min="14" max="14" width="6.109375" style="49" customWidth="1"/>
    <col min="15" max="16384" width="11.44140625" style="49"/>
  </cols>
  <sheetData>
    <row r="1" spans="1:14" ht="11.25" customHeight="1">
      <c r="A1" s="196" t="s">
        <v>254</v>
      </c>
      <c r="B1" s="196"/>
      <c r="C1" s="197" t="s">
        <v>357</v>
      </c>
      <c r="D1" s="96" t="s">
        <v>358</v>
      </c>
      <c r="E1" s="96"/>
    </row>
    <row r="2" spans="1:14" ht="13.5" customHeight="1">
      <c r="A2" s="196" t="s">
        <v>256</v>
      </c>
      <c r="B2" s="196"/>
      <c r="C2" s="197"/>
      <c r="D2" s="198"/>
      <c r="E2" s="198"/>
      <c r="J2" s="356"/>
      <c r="K2" s="356"/>
      <c r="L2" s="356"/>
      <c r="M2" s="356"/>
    </row>
    <row r="3" spans="1:14" ht="11.25" customHeight="1">
      <c r="A3" s="196" t="s">
        <v>257</v>
      </c>
      <c r="B3" s="196"/>
      <c r="C3" s="197"/>
      <c r="D3" s="198"/>
      <c r="E3" s="198"/>
    </row>
    <row r="4" spans="1:14" ht="12.75" customHeight="1">
      <c r="A4" s="196" t="s">
        <v>258</v>
      </c>
      <c r="B4" s="196"/>
      <c r="C4" s="197"/>
      <c r="D4" s="198"/>
      <c r="E4" s="198"/>
    </row>
    <row r="5" spans="1:14" ht="15.75" customHeight="1">
      <c r="A5" s="44"/>
      <c r="B5" s="199" t="s">
        <v>359</v>
      </c>
      <c r="C5" s="199"/>
      <c r="D5" s="199"/>
      <c r="E5" s="199"/>
      <c r="F5" s="199"/>
      <c r="G5" s="199"/>
      <c r="H5" s="199"/>
      <c r="I5" s="199"/>
    </row>
    <row r="6" spans="1:14" ht="14.25" customHeight="1">
      <c r="A6" s="238"/>
      <c r="B6" s="357" t="s">
        <v>360</v>
      </c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</row>
    <row r="7" spans="1:14" ht="12" customHeight="1">
      <c r="A7" s="239"/>
      <c r="B7" s="358" t="s">
        <v>3</v>
      </c>
      <c r="C7" s="359"/>
      <c r="D7" s="360">
        <v>0.22</v>
      </c>
      <c r="E7" s="361"/>
      <c r="F7" s="362"/>
      <c r="G7" s="360">
        <v>0.22</v>
      </c>
      <c r="H7" s="361"/>
      <c r="I7" s="362">
        <v>0.5</v>
      </c>
      <c r="J7" s="360">
        <v>0.56000000000000005</v>
      </c>
      <c r="K7" s="361"/>
      <c r="L7" s="362"/>
      <c r="M7" s="240"/>
      <c r="N7" s="241"/>
    </row>
    <row r="8" spans="1:14" ht="22.5" customHeight="1">
      <c r="A8" s="239"/>
      <c r="B8" s="256"/>
      <c r="C8" s="257"/>
      <c r="D8" s="347" t="s">
        <v>361</v>
      </c>
      <c r="E8" s="348"/>
      <c r="F8" s="349"/>
      <c r="G8" s="350" t="s">
        <v>362</v>
      </c>
      <c r="H8" s="351"/>
      <c r="I8" s="352"/>
      <c r="J8" s="353" t="s">
        <v>363</v>
      </c>
      <c r="K8" s="354"/>
      <c r="L8" s="355"/>
      <c r="M8" s="240"/>
      <c r="N8" s="241"/>
    </row>
    <row r="9" spans="1:14" ht="26.25" customHeight="1">
      <c r="A9" s="242" t="s">
        <v>261</v>
      </c>
      <c r="B9" s="243" t="s">
        <v>5</v>
      </c>
      <c r="C9" s="243" t="s">
        <v>6</v>
      </c>
      <c r="D9" s="208" t="s">
        <v>298</v>
      </c>
      <c r="E9" s="208" t="s">
        <v>299</v>
      </c>
      <c r="F9" s="208" t="s">
        <v>297</v>
      </c>
      <c r="G9" s="208" t="s">
        <v>298</v>
      </c>
      <c r="H9" s="208" t="s">
        <v>299</v>
      </c>
      <c r="I9" s="208" t="s">
        <v>297</v>
      </c>
      <c r="J9" s="208" t="s">
        <v>298</v>
      </c>
      <c r="K9" s="208" t="s">
        <v>299</v>
      </c>
      <c r="L9" s="208" t="s">
        <v>297</v>
      </c>
      <c r="M9" s="244" t="s">
        <v>10</v>
      </c>
      <c r="N9" s="258" t="s">
        <v>8</v>
      </c>
    </row>
    <row r="10" spans="1:14" ht="12.6" customHeight="1">
      <c r="A10" s="53">
        <v>1</v>
      </c>
      <c r="B10" s="211" t="s">
        <v>18</v>
      </c>
      <c r="C10" s="211" t="s">
        <v>19</v>
      </c>
      <c r="D10" s="259">
        <v>12</v>
      </c>
      <c r="E10" s="259"/>
      <c r="F10" s="233">
        <v>12</v>
      </c>
      <c r="G10" s="259">
        <v>10</v>
      </c>
      <c r="H10" s="259"/>
      <c r="I10" s="233">
        <v>10</v>
      </c>
      <c r="J10" s="259">
        <v>12</v>
      </c>
      <c r="K10" s="234"/>
      <c r="L10" s="234">
        <v>12</v>
      </c>
      <c r="M10" s="259">
        <v>11.56</v>
      </c>
      <c r="N10" s="260"/>
    </row>
    <row r="11" spans="1:14" ht="12.6" customHeight="1">
      <c r="A11" s="53">
        <v>2</v>
      </c>
      <c r="B11" s="211" t="s">
        <v>20</v>
      </c>
      <c r="C11" s="211" t="s">
        <v>21</v>
      </c>
      <c r="D11" s="259">
        <v>14.5</v>
      </c>
      <c r="E11" s="259"/>
      <c r="F11" s="233">
        <v>14.5</v>
      </c>
      <c r="G11" s="259">
        <v>8</v>
      </c>
      <c r="H11" s="259"/>
      <c r="I11" s="233">
        <v>8</v>
      </c>
      <c r="J11" s="259">
        <v>6</v>
      </c>
      <c r="K11" s="234">
        <v>12</v>
      </c>
      <c r="L11" s="234">
        <v>12</v>
      </c>
      <c r="M11" s="259">
        <v>11.670000000000002</v>
      </c>
      <c r="N11" s="260"/>
    </row>
    <row r="12" spans="1:14" ht="12.6" customHeight="1">
      <c r="A12" s="53">
        <v>3</v>
      </c>
      <c r="B12" s="211" t="s">
        <v>22</v>
      </c>
      <c r="C12" s="211" t="s">
        <v>23</v>
      </c>
      <c r="D12" s="259">
        <v>13.5</v>
      </c>
      <c r="E12" s="259"/>
      <c r="F12" s="233">
        <v>13.5</v>
      </c>
      <c r="G12" s="259">
        <v>14</v>
      </c>
      <c r="H12" s="259"/>
      <c r="I12" s="233">
        <v>14</v>
      </c>
      <c r="J12" s="259">
        <v>4</v>
      </c>
      <c r="K12" s="234">
        <v>12</v>
      </c>
      <c r="L12" s="234">
        <v>12</v>
      </c>
      <c r="M12" s="259">
        <v>12.770000000000001</v>
      </c>
      <c r="N12" s="260"/>
    </row>
    <row r="13" spans="1:14" ht="12.6" customHeight="1">
      <c r="A13" s="53">
        <v>4</v>
      </c>
      <c r="B13" s="211" t="s">
        <v>24</v>
      </c>
      <c r="C13" s="211" t="s">
        <v>25</v>
      </c>
      <c r="D13" s="259">
        <v>18</v>
      </c>
      <c r="E13" s="259"/>
      <c r="F13" s="233">
        <v>18</v>
      </c>
      <c r="G13" s="259">
        <v>20</v>
      </c>
      <c r="H13" s="259"/>
      <c r="I13" s="233">
        <v>20</v>
      </c>
      <c r="J13" s="259">
        <v>10.25</v>
      </c>
      <c r="K13" s="234"/>
      <c r="L13" s="234">
        <v>10.25</v>
      </c>
      <c r="M13" s="259">
        <v>14.1</v>
      </c>
      <c r="N13" s="260"/>
    </row>
    <row r="14" spans="1:14" ht="12.6" customHeight="1">
      <c r="A14" s="53">
        <v>5</v>
      </c>
      <c r="B14" s="211" t="s">
        <v>26</v>
      </c>
      <c r="C14" s="211" t="s">
        <v>27</v>
      </c>
      <c r="D14" s="259">
        <v>14</v>
      </c>
      <c r="E14" s="259"/>
      <c r="F14" s="233">
        <v>14</v>
      </c>
      <c r="G14" s="259">
        <v>16</v>
      </c>
      <c r="H14" s="259"/>
      <c r="I14" s="233">
        <v>16</v>
      </c>
      <c r="J14" s="259">
        <v>16</v>
      </c>
      <c r="K14" s="234"/>
      <c r="L14" s="234">
        <v>16</v>
      </c>
      <c r="M14" s="259">
        <v>15.56</v>
      </c>
      <c r="N14" s="260"/>
    </row>
    <row r="15" spans="1:14" ht="12.6" customHeight="1">
      <c r="A15" s="53">
        <v>6</v>
      </c>
      <c r="B15" s="211" t="s">
        <v>28</v>
      </c>
      <c r="C15" s="211" t="s">
        <v>29</v>
      </c>
      <c r="D15" s="259">
        <v>17.5</v>
      </c>
      <c r="E15" s="259"/>
      <c r="F15" s="233">
        <v>17.5</v>
      </c>
      <c r="G15" s="259">
        <v>19</v>
      </c>
      <c r="H15" s="259"/>
      <c r="I15" s="233">
        <v>19</v>
      </c>
      <c r="J15" s="259">
        <v>13.5</v>
      </c>
      <c r="K15" s="234"/>
      <c r="L15" s="234">
        <v>13.5</v>
      </c>
      <c r="M15" s="259">
        <v>15.59</v>
      </c>
      <c r="N15" s="260"/>
    </row>
    <row r="16" spans="1:14" ht="12.6" customHeight="1">
      <c r="A16" s="53">
        <v>7</v>
      </c>
      <c r="B16" s="211" t="s">
        <v>30</v>
      </c>
      <c r="C16" s="211" t="s">
        <v>31</v>
      </c>
      <c r="D16" s="259">
        <v>16.5</v>
      </c>
      <c r="E16" s="259"/>
      <c r="F16" s="233">
        <v>16.5</v>
      </c>
      <c r="G16" s="259">
        <v>14</v>
      </c>
      <c r="H16" s="259"/>
      <c r="I16" s="233">
        <v>14</v>
      </c>
      <c r="J16" s="259">
        <v>5.5</v>
      </c>
      <c r="K16" s="234">
        <v>10.5</v>
      </c>
      <c r="L16" s="234">
        <v>10.5</v>
      </c>
      <c r="M16" s="259">
        <v>12.59</v>
      </c>
      <c r="N16" s="260"/>
    </row>
    <row r="17" spans="1:14" ht="12.6" customHeight="1">
      <c r="A17" s="53">
        <v>8</v>
      </c>
      <c r="B17" s="211" t="s">
        <v>32</v>
      </c>
      <c r="C17" s="211" t="s">
        <v>33</v>
      </c>
      <c r="D17" s="259">
        <v>17</v>
      </c>
      <c r="E17" s="259"/>
      <c r="F17" s="233">
        <v>17</v>
      </c>
      <c r="G17" s="259">
        <v>19</v>
      </c>
      <c r="H17" s="259"/>
      <c r="I17" s="233">
        <v>19</v>
      </c>
      <c r="J17" s="259">
        <v>8.5</v>
      </c>
      <c r="K17" s="234"/>
      <c r="L17" s="234">
        <v>8.5</v>
      </c>
      <c r="M17" s="259">
        <v>12.68</v>
      </c>
      <c r="N17" s="260"/>
    </row>
    <row r="18" spans="1:14" ht="12.6" customHeight="1">
      <c r="A18" s="53">
        <v>9</v>
      </c>
      <c r="B18" s="211" t="s">
        <v>34</v>
      </c>
      <c r="C18" s="211" t="s">
        <v>35</v>
      </c>
      <c r="D18" s="259">
        <v>18</v>
      </c>
      <c r="E18" s="259"/>
      <c r="F18" s="233">
        <v>18</v>
      </c>
      <c r="G18" s="259">
        <v>17</v>
      </c>
      <c r="H18" s="259"/>
      <c r="I18" s="233">
        <v>17</v>
      </c>
      <c r="J18" s="259">
        <v>17.5</v>
      </c>
      <c r="K18" s="234"/>
      <c r="L18" s="234">
        <v>17.5</v>
      </c>
      <c r="M18" s="259">
        <v>17.5</v>
      </c>
      <c r="N18" s="260"/>
    </row>
    <row r="19" spans="1:14" ht="12.6" customHeight="1">
      <c r="A19" s="53">
        <v>10</v>
      </c>
      <c r="B19" s="211" t="s">
        <v>36</v>
      </c>
      <c r="C19" s="211" t="s">
        <v>37</v>
      </c>
      <c r="D19" s="259">
        <v>16</v>
      </c>
      <c r="E19" s="259"/>
      <c r="F19" s="233">
        <v>16</v>
      </c>
      <c r="G19" s="259">
        <v>12</v>
      </c>
      <c r="H19" s="259"/>
      <c r="I19" s="233">
        <v>12</v>
      </c>
      <c r="J19" s="259">
        <v>13.5</v>
      </c>
      <c r="K19" s="234"/>
      <c r="L19" s="234">
        <v>13.5</v>
      </c>
      <c r="M19" s="259">
        <v>13.72</v>
      </c>
      <c r="N19" s="260"/>
    </row>
    <row r="20" spans="1:14" ht="12.6" customHeight="1">
      <c r="A20" s="53">
        <v>11</v>
      </c>
      <c r="B20" s="211" t="s">
        <v>38</v>
      </c>
      <c r="C20" s="211" t="s">
        <v>39</v>
      </c>
      <c r="D20" s="259">
        <v>19</v>
      </c>
      <c r="E20" s="259"/>
      <c r="F20" s="233">
        <v>19</v>
      </c>
      <c r="G20" s="259">
        <v>13</v>
      </c>
      <c r="H20" s="259"/>
      <c r="I20" s="233">
        <v>13</v>
      </c>
      <c r="J20" s="259">
        <v>12.5</v>
      </c>
      <c r="K20" s="234"/>
      <c r="L20" s="234">
        <v>12.5</v>
      </c>
      <c r="M20" s="259">
        <v>14.04</v>
      </c>
      <c r="N20" s="260"/>
    </row>
    <row r="21" spans="1:14" ht="12.6" customHeight="1">
      <c r="A21" s="53">
        <v>12</v>
      </c>
      <c r="B21" s="211" t="s">
        <v>40</v>
      </c>
      <c r="C21" s="211" t="s">
        <v>41</v>
      </c>
      <c r="D21" s="259">
        <v>18</v>
      </c>
      <c r="E21" s="259"/>
      <c r="F21" s="233">
        <v>18</v>
      </c>
      <c r="G21" s="259">
        <v>16</v>
      </c>
      <c r="H21" s="259"/>
      <c r="I21" s="233">
        <v>16</v>
      </c>
      <c r="J21" s="259">
        <v>19.5</v>
      </c>
      <c r="K21" s="234"/>
      <c r="L21" s="234">
        <v>19.5</v>
      </c>
      <c r="M21" s="259">
        <v>18.400000000000002</v>
      </c>
      <c r="N21" s="260"/>
    </row>
    <row r="22" spans="1:14" ht="12.6" customHeight="1">
      <c r="A22" s="53">
        <v>13</v>
      </c>
      <c r="B22" s="211" t="s">
        <v>42</v>
      </c>
      <c r="C22" s="211" t="s">
        <v>43</v>
      </c>
      <c r="D22" s="259">
        <v>20</v>
      </c>
      <c r="E22" s="259"/>
      <c r="F22" s="233">
        <v>20</v>
      </c>
      <c r="G22" s="259">
        <v>14</v>
      </c>
      <c r="H22" s="259"/>
      <c r="I22" s="233">
        <v>14</v>
      </c>
      <c r="J22" s="259">
        <v>17.5</v>
      </c>
      <c r="K22" s="234"/>
      <c r="L22" s="234">
        <v>17.5</v>
      </c>
      <c r="M22" s="259">
        <v>17.28</v>
      </c>
      <c r="N22" s="260"/>
    </row>
    <row r="23" spans="1:14" ht="12.6" customHeight="1">
      <c r="A23" s="53">
        <v>14</v>
      </c>
      <c r="B23" s="211" t="s">
        <v>44</v>
      </c>
      <c r="C23" s="211" t="s">
        <v>45</v>
      </c>
      <c r="D23" s="259">
        <v>13.5</v>
      </c>
      <c r="E23" s="259"/>
      <c r="F23" s="233">
        <v>13.5</v>
      </c>
      <c r="G23" s="259">
        <v>16</v>
      </c>
      <c r="H23" s="259"/>
      <c r="I23" s="233">
        <v>16</v>
      </c>
      <c r="J23" s="259">
        <v>10.5</v>
      </c>
      <c r="K23" s="234"/>
      <c r="L23" s="234">
        <v>10.5</v>
      </c>
      <c r="M23" s="259">
        <v>12.370000000000001</v>
      </c>
      <c r="N23" s="260"/>
    </row>
    <row r="24" spans="1:14" ht="12.6" customHeight="1">
      <c r="A24" s="53">
        <v>15</v>
      </c>
      <c r="B24" s="211" t="s">
        <v>46</v>
      </c>
      <c r="C24" s="211" t="s">
        <v>47</v>
      </c>
      <c r="D24" s="259">
        <v>17</v>
      </c>
      <c r="E24" s="259"/>
      <c r="F24" s="233">
        <v>17</v>
      </c>
      <c r="G24" s="259">
        <v>16</v>
      </c>
      <c r="H24" s="259"/>
      <c r="I24" s="233">
        <v>16</v>
      </c>
      <c r="J24" s="259">
        <v>19.5</v>
      </c>
      <c r="K24" s="234"/>
      <c r="L24" s="234">
        <v>19.5</v>
      </c>
      <c r="M24" s="259">
        <v>18.18</v>
      </c>
      <c r="N24" s="260"/>
    </row>
    <row r="25" spans="1:14" ht="12.6" customHeight="1">
      <c r="A25" s="53">
        <v>16</v>
      </c>
      <c r="B25" s="211" t="s">
        <v>48</v>
      </c>
      <c r="C25" s="211" t="s">
        <v>49</v>
      </c>
      <c r="D25" s="259">
        <v>14</v>
      </c>
      <c r="E25" s="259"/>
      <c r="F25" s="233">
        <v>14</v>
      </c>
      <c r="G25" s="259">
        <v>17</v>
      </c>
      <c r="H25" s="259"/>
      <c r="I25" s="233">
        <v>17</v>
      </c>
      <c r="J25" s="259">
        <v>6</v>
      </c>
      <c r="K25" s="234">
        <v>12</v>
      </c>
      <c r="L25" s="234">
        <v>12</v>
      </c>
      <c r="M25" s="259">
        <v>13.540000000000001</v>
      </c>
      <c r="N25" s="260"/>
    </row>
    <row r="26" spans="1:14" ht="12.6" customHeight="1">
      <c r="A26" s="53">
        <v>17</v>
      </c>
      <c r="B26" s="211" t="s">
        <v>50</v>
      </c>
      <c r="C26" s="216" t="s">
        <v>51</v>
      </c>
      <c r="D26" s="259">
        <v>13.5</v>
      </c>
      <c r="E26" s="259"/>
      <c r="F26" s="233">
        <v>13.5</v>
      </c>
      <c r="G26" s="259">
        <v>17</v>
      </c>
      <c r="H26" s="259"/>
      <c r="I26" s="233">
        <v>17</v>
      </c>
      <c r="J26" s="259">
        <v>15.75</v>
      </c>
      <c r="K26" s="234"/>
      <c r="L26" s="234">
        <v>15.75</v>
      </c>
      <c r="M26" s="259">
        <v>15.530000000000001</v>
      </c>
      <c r="N26" s="260"/>
    </row>
    <row r="27" spans="1:14" ht="12.6" customHeight="1">
      <c r="A27" s="53">
        <v>18</v>
      </c>
      <c r="B27" s="211" t="s">
        <v>52</v>
      </c>
      <c r="C27" s="211" t="s">
        <v>53</v>
      </c>
      <c r="D27" s="259">
        <v>16</v>
      </c>
      <c r="E27" s="259"/>
      <c r="F27" s="233">
        <v>16</v>
      </c>
      <c r="G27" s="259">
        <v>13</v>
      </c>
      <c r="H27" s="259"/>
      <c r="I27" s="233">
        <v>13</v>
      </c>
      <c r="J27" s="259">
        <v>17.5</v>
      </c>
      <c r="K27" s="234"/>
      <c r="L27" s="234">
        <v>17.5</v>
      </c>
      <c r="M27" s="259">
        <v>16.18</v>
      </c>
      <c r="N27" s="260"/>
    </row>
    <row r="28" spans="1:14" ht="12.6" customHeight="1">
      <c r="A28" s="53">
        <v>19</v>
      </c>
      <c r="B28" s="217" t="s">
        <v>246</v>
      </c>
      <c r="C28" s="211" t="s">
        <v>247</v>
      </c>
      <c r="D28" s="259">
        <v>12</v>
      </c>
      <c r="E28" s="259"/>
      <c r="F28" s="233">
        <v>12</v>
      </c>
      <c r="G28" s="259">
        <v>8</v>
      </c>
      <c r="H28" s="259"/>
      <c r="I28" s="233">
        <v>8</v>
      </c>
      <c r="J28" s="259">
        <v>13</v>
      </c>
      <c r="K28" s="235"/>
      <c r="L28" s="235">
        <v>13</v>
      </c>
      <c r="M28" s="259">
        <v>11.680000000000001</v>
      </c>
      <c r="N28" s="260"/>
    </row>
    <row r="29" spans="1:14" ht="12.6" customHeight="1">
      <c r="A29" s="53">
        <v>20</v>
      </c>
      <c r="B29" s="211" t="s">
        <v>54</v>
      </c>
      <c r="C29" s="211" t="s">
        <v>55</v>
      </c>
      <c r="D29" s="259">
        <v>15</v>
      </c>
      <c r="E29" s="259"/>
      <c r="F29" s="233">
        <v>15</v>
      </c>
      <c r="G29" s="259">
        <v>15</v>
      </c>
      <c r="H29" s="259"/>
      <c r="I29" s="233">
        <v>15</v>
      </c>
      <c r="J29" s="259">
        <v>14</v>
      </c>
      <c r="K29" s="235"/>
      <c r="L29" s="235">
        <v>14</v>
      </c>
      <c r="M29" s="259">
        <v>14.440000000000001</v>
      </c>
      <c r="N29" s="260"/>
    </row>
    <row r="30" spans="1:14" ht="12.6" customHeight="1">
      <c r="A30" s="53">
        <v>21</v>
      </c>
      <c r="B30" s="211" t="s">
        <v>56</v>
      </c>
      <c r="C30" s="211" t="s">
        <v>57</v>
      </c>
      <c r="D30" s="259">
        <v>19</v>
      </c>
      <c r="E30" s="259"/>
      <c r="F30" s="233">
        <v>19</v>
      </c>
      <c r="G30" s="259">
        <v>14</v>
      </c>
      <c r="H30" s="259"/>
      <c r="I30" s="233">
        <v>14</v>
      </c>
      <c r="J30" s="259">
        <v>15</v>
      </c>
      <c r="K30" s="234"/>
      <c r="L30" s="234">
        <v>15</v>
      </c>
      <c r="M30" s="259">
        <v>15.66</v>
      </c>
      <c r="N30" s="260"/>
    </row>
    <row r="31" spans="1:14" ht="12.6" customHeight="1">
      <c r="A31" s="53">
        <v>22</v>
      </c>
      <c r="B31" s="211" t="s">
        <v>58</v>
      </c>
      <c r="C31" s="211" t="s">
        <v>59</v>
      </c>
      <c r="D31" s="259">
        <v>16</v>
      </c>
      <c r="E31" s="259"/>
      <c r="F31" s="233">
        <v>16</v>
      </c>
      <c r="G31" s="259">
        <v>18</v>
      </c>
      <c r="H31" s="259"/>
      <c r="I31" s="233">
        <v>18</v>
      </c>
      <c r="J31" s="259">
        <v>19.5</v>
      </c>
      <c r="K31" s="234"/>
      <c r="L31" s="234">
        <v>19.5</v>
      </c>
      <c r="M31" s="259">
        <v>18.400000000000002</v>
      </c>
      <c r="N31" s="260"/>
    </row>
    <row r="32" spans="1:14" ht="12.6" customHeight="1">
      <c r="A32" s="53">
        <v>23</v>
      </c>
      <c r="B32" s="211" t="s">
        <v>60</v>
      </c>
      <c r="C32" s="211" t="s">
        <v>61</v>
      </c>
      <c r="D32" s="259">
        <v>13.5</v>
      </c>
      <c r="E32" s="259"/>
      <c r="F32" s="233">
        <v>13.5</v>
      </c>
      <c r="G32" s="259">
        <v>16</v>
      </c>
      <c r="H32" s="259"/>
      <c r="I32" s="233">
        <v>16</v>
      </c>
      <c r="J32" s="259">
        <v>8.5</v>
      </c>
      <c r="K32" s="234"/>
      <c r="L32" s="234">
        <v>8.5</v>
      </c>
      <c r="M32" s="259">
        <v>11.25</v>
      </c>
      <c r="N32" s="260"/>
    </row>
    <row r="33" spans="1:14" ht="12.6" customHeight="1">
      <c r="A33" s="53">
        <v>24</v>
      </c>
      <c r="B33" s="211" t="s">
        <v>62</v>
      </c>
      <c r="C33" s="211" t="s">
        <v>63</v>
      </c>
      <c r="D33" s="259">
        <v>13.5</v>
      </c>
      <c r="E33" s="259"/>
      <c r="F33" s="233">
        <v>13.5</v>
      </c>
      <c r="G33" s="259">
        <v>14</v>
      </c>
      <c r="H33" s="259"/>
      <c r="I33" s="233">
        <v>14</v>
      </c>
      <c r="J33" s="259">
        <v>8.25</v>
      </c>
      <c r="K33" s="234">
        <v>12</v>
      </c>
      <c r="L33" s="234">
        <v>12</v>
      </c>
      <c r="M33" s="259">
        <v>12.770000000000001</v>
      </c>
      <c r="N33" s="260"/>
    </row>
    <row r="34" spans="1:14" ht="12.6" customHeight="1">
      <c r="A34" s="53">
        <v>25</v>
      </c>
      <c r="B34" s="211" t="s">
        <v>64</v>
      </c>
      <c r="C34" s="211" t="s">
        <v>65</v>
      </c>
      <c r="D34" s="259">
        <v>15</v>
      </c>
      <c r="E34" s="259"/>
      <c r="F34" s="233">
        <v>15</v>
      </c>
      <c r="G34" s="259">
        <v>10</v>
      </c>
      <c r="H34" s="259"/>
      <c r="I34" s="233">
        <v>10</v>
      </c>
      <c r="J34" s="259">
        <v>14.25</v>
      </c>
      <c r="K34" s="234"/>
      <c r="L34" s="234">
        <v>14.25</v>
      </c>
      <c r="M34" s="259">
        <v>13.48</v>
      </c>
      <c r="N34" s="260"/>
    </row>
    <row r="35" spans="1:14" ht="12.6" customHeight="1">
      <c r="A35" s="53">
        <v>26</v>
      </c>
      <c r="B35" s="211" t="s">
        <v>66</v>
      </c>
      <c r="C35" s="211" t="s">
        <v>67</v>
      </c>
      <c r="D35" s="259">
        <v>18</v>
      </c>
      <c r="E35" s="259"/>
      <c r="F35" s="233">
        <v>18</v>
      </c>
      <c r="G35" s="259">
        <v>12</v>
      </c>
      <c r="H35" s="259"/>
      <c r="I35" s="233">
        <v>12</v>
      </c>
      <c r="J35" s="259">
        <v>17.5</v>
      </c>
      <c r="K35" s="234"/>
      <c r="L35" s="234">
        <v>17.5</v>
      </c>
      <c r="M35" s="259">
        <v>16.399999999999999</v>
      </c>
      <c r="N35" s="260"/>
    </row>
    <row r="36" spans="1:14" ht="12.6" customHeight="1">
      <c r="A36" s="53">
        <v>27</v>
      </c>
      <c r="B36" s="211" t="s">
        <v>68</v>
      </c>
      <c r="C36" s="211" t="s">
        <v>69</v>
      </c>
      <c r="D36" s="259">
        <v>13.5</v>
      </c>
      <c r="E36" s="259"/>
      <c r="F36" s="233">
        <v>13.5</v>
      </c>
      <c r="G36" s="259">
        <v>19</v>
      </c>
      <c r="H36" s="259"/>
      <c r="I36" s="233">
        <v>19</v>
      </c>
      <c r="J36" s="259">
        <v>13</v>
      </c>
      <c r="K36" s="234"/>
      <c r="L36" s="234">
        <v>13</v>
      </c>
      <c r="M36" s="259">
        <v>14.430000000000001</v>
      </c>
      <c r="N36" s="260"/>
    </row>
    <row r="37" spans="1:14" ht="12.6" customHeight="1">
      <c r="A37" s="53">
        <v>28</v>
      </c>
      <c r="B37" s="211" t="s">
        <v>70</v>
      </c>
      <c r="C37" s="216" t="s">
        <v>51</v>
      </c>
      <c r="D37" s="259">
        <v>16.5</v>
      </c>
      <c r="E37" s="259"/>
      <c r="F37" s="233">
        <v>16.5</v>
      </c>
      <c r="G37" s="259">
        <v>9</v>
      </c>
      <c r="H37" s="259"/>
      <c r="I37" s="233">
        <v>9</v>
      </c>
      <c r="J37" s="259">
        <v>7.5</v>
      </c>
      <c r="K37" s="234">
        <v>11</v>
      </c>
      <c r="L37" s="234">
        <v>11</v>
      </c>
      <c r="M37" s="259">
        <v>11.77</v>
      </c>
      <c r="N37" s="260"/>
    </row>
    <row r="38" spans="1:14" ht="12.6" customHeight="1">
      <c r="A38" s="53">
        <v>29</v>
      </c>
      <c r="B38" s="211" t="s">
        <v>71</v>
      </c>
      <c r="C38" s="211" t="s">
        <v>72</v>
      </c>
      <c r="D38" s="259">
        <v>17</v>
      </c>
      <c r="E38" s="259"/>
      <c r="F38" s="233">
        <v>17</v>
      </c>
      <c r="G38" s="259">
        <v>13</v>
      </c>
      <c r="H38" s="259"/>
      <c r="I38" s="233">
        <v>13</v>
      </c>
      <c r="J38" s="259">
        <v>14.5</v>
      </c>
      <c r="K38" s="234"/>
      <c r="L38" s="234">
        <v>14.5</v>
      </c>
      <c r="M38" s="259">
        <v>14.72</v>
      </c>
      <c r="N38" s="260"/>
    </row>
    <row r="39" spans="1:14" ht="12.6" customHeight="1">
      <c r="A39" s="53">
        <v>30</v>
      </c>
      <c r="B39" s="211" t="s">
        <v>73</v>
      </c>
      <c r="C39" s="211" t="s">
        <v>74</v>
      </c>
      <c r="D39" s="259">
        <v>15</v>
      </c>
      <c r="E39" s="259"/>
      <c r="F39" s="233">
        <v>15</v>
      </c>
      <c r="G39" s="259">
        <v>14</v>
      </c>
      <c r="H39" s="259"/>
      <c r="I39" s="233">
        <v>14</v>
      </c>
      <c r="J39" s="259">
        <v>5.75</v>
      </c>
      <c r="K39" s="234">
        <v>6.5</v>
      </c>
      <c r="L39" s="234">
        <v>6.5</v>
      </c>
      <c r="M39" s="259">
        <v>10.02</v>
      </c>
      <c r="N39" s="260"/>
    </row>
    <row r="40" spans="1:14" ht="12.6" customHeight="1">
      <c r="A40" s="53">
        <v>31</v>
      </c>
      <c r="B40" s="211" t="s">
        <v>75</v>
      </c>
      <c r="C40" s="216" t="s">
        <v>51</v>
      </c>
      <c r="D40" s="259">
        <v>14</v>
      </c>
      <c r="E40" s="259"/>
      <c r="F40" s="233">
        <v>14</v>
      </c>
      <c r="G40" s="259">
        <v>15</v>
      </c>
      <c r="H40" s="259"/>
      <c r="I40" s="233">
        <v>15</v>
      </c>
      <c r="J40" s="259">
        <v>11</v>
      </c>
      <c r="K40" s="234"/>
      <c r="L40" s="234">
        <v>11</v>
      </c>
      <c r="M40" s="259">
        <v>12.54</v>
      </c>
      <c r="N40" s="260"/>
    </row>
    <row r="41" spans="1:14" ht="12.6" customHeight="1">
      <c r="A41" s="53">
        <v>32</v>
      </c>
      <c r="B41" s="211" t="s">
        <v>76</v>
      </c>
      <c r="C41" s="211" t="s">
        <v>77</v>
      </c>
      <c r="D41" s="259">
        <v>10</v>
      </c>
      <c r="E41" s="259"/>
      <c r="F41" s="233">
        <v>10</v>
      </c>
      <c r="G41" s="259">
        <v>6</v>
      </c>
      <c r="H41" s="259"/>
      <c r="I41" s="233">
        <v>6</v>
      </c>
      <c r="J41" s="259">
        <v>15.75</v>
      </c>
      <c r="K41" s="235"/>
      <c r="L41" s="235">
        <v>15.75</v>
      </c>
      <c r="M41" s="259">
        <v>12.34</v>
      </c>
      <c r="N41" s="260"/>
    </row>
    <row r="42" spans="1:14" ht="12.6" customHeight="1">
      <c r="A42" s="53">
        <v>33</v>
      </c>
      <c r="B42" s="211" t="s">
        <v>78</v>
      </c>
      <c r="C42" s="211" t="s">
        <v>79</v>
      </c>
      <c r="D42" s="259">
        <v>15.5</v>
      </c>
      <c r="E42" s="259"/>
      <c r="F42" s="233">
        <v>15.5</v>
      </c>
      <c r="G42" s="259">
        <v>19</v>
      </c>
      <c r="H42" s="259"/>
      <c r="I42" s="233">
        <v>19</v>
      </c>
      <c r="J42" s="259">
        <v>17.5</v>
      </c>
      <c r="K42" s="234"/>
      <c r="L42" s="234">
        <v>17.5</v>
      </c>
      <c r="M42" s="259">
        <v>17.39</v>
      </c>
      <c r="N42" s="260"/>
    </row>
    <row r="43" spans="1:14" ht="12.6" customHeight="1">
      <c r="A43" s="53">
        <v>34</v>
      </c>
      <c r="B43" s="211" t="s">
        <v>80</v>
      </c>
      <c r="C43" s="211" t="s">
        <v>81</v>
      </c>
      <c r="D43" s="259">
        <v>17</v>
      </c>
      <c r="E43" s="259"/>
      <c r="F43" s="233">
        <v>17</v>
      </c>
      <c r="G43" s="259">
        <v>17</v>
      </c>
      <c r="H43" s="259"/>
      <c r="I43" s="233">
        <v>17</v>
      </c>
      <c r="J43" s="259">
        <v>18.5</v>
      </c>
      <c r="K43" s="234"/>
      <c r="L43" s="234">
        <v>18.5</v>
      </c>
      <c r="M43" s="259">
        <v>17.840000000000003</v>
      </c>
      <c r="N43" s="260"/>
    </row>
    <row r="44" spans="1:14" ht="12.6" customHeight="1">
      <c r="A44" s="53">
        <v>35</v>
      </c>
      <c r="B44" s="211" t="s">
        <v>82</v>
      </c>
      <c r="C44" s="211" t="s">
        <v>83</v>
      </c>
      <c r="D44" s="259">
        <v>17</v>
      </c>
      <c r="E44" s="259"/>
      <c r="F44" s="233">
        <v>17</v>
      </c>
      <c r="G44" s="259">
        <v>16</v>
      </c>
      <c r="H44" s="259"/>
      <c r="I44" s="233">
        <v>16</v>
      </c>
      <c r="J44" s="259">
        <v>11.5</v>
      </c>
      <c r="K44" s="234"/>
      <c r="L44" s="234">
        <v>11.5</v>
      </c>
      <c r="M44" s="259">
        <v>13.7</v>
      </c>
      <c r="N44" s="260"/>
    </row>
    <row r="45" spans="1:14" ht="12.6" customHeight="1">
      <c r="A45" s="53">
        <v>36</v>
      </c>
      <c r="B45" s="211" t="s">
        <v>84</v>
      </c>
      <c r="C45" s="211" t="s">
        <v>85</v>
      </c>
      <c r="D45" s="259">
        <v>18</v>
      </c>
      <c r="E45" s="259"/>
      <c r="F45" s="233">
        <v>18</v>
      </c>
      <c r="G45" s="259">
        <v>14</v>
      </c>
      <c r="H45" s="259"/>
      <c r="I45" s="233">
        <v>14</v>
      </c>
      <c r="J45" s="259">
        <v>7.5</v>
      </c>
      <c r="K45" s="234"/>
      <c r="L45" s="234">
        <v>7.5</v>
      </c>
      <c r="M45" s="259">
        <v>11.24</v>
      </c>
      <c r="N45" s="260"/>
    </row>
    <row r="46" spans="1:14" ht="12.6" customHeight="1">
      <c r="A46" s="53">
        <v>37</v>
      </c>
      <c r="B46" s="211" t="s">
        <v>86</v>
      </c>
      <c r="C46" s="211" t="s">
        <v>87</v>
      </c>
      <c r="D46" s="259">
        <v>16.5</v>
      </c>
      <c r="E46" s="259"/>
      <c r="F46" s="233">
        <v>16.5</v>
      </c>
      <c r="G46" s="259">
        <v>15</v>
      </c>
      <c r="H46" s="259"/>
      <c r="I46" s="233">
        <v>15</v>
      </c>
      <c r="J46" s="259">
        <v>17.5</v>
      </c>
      <c r="K46" s="234"/>
      <c r="L46" s="234">
        <v>17.5</v>
      </c>
      <c r="M46" s="259">
        <v>16.73</v>
      </c>
      <c r="N46" s="260"/>
    </row>
    <row r="47" spans="1:14" ht="12.6" customHeight="1">
      <c r="A47" s="53">
        <v>38</v>
      </c>
      <c r="B47" s="211" t="s">
        <v>88</v>
      </c>
      <c r="C47" s="211" t="s">
        <v>89</v>
      </c>
      <c r="D47" s="259">
        <v>14.5</v>
      </c>
      <c r="E47" s="259"/>
      <c r="F47" s="233">
        <v>14.5</v>
      </c>
      <c r="G47" s="259">
        <v>14</v>
      </c>
      <c r="H47" s="259"/>
      <c r="I47" s="233">
        <v>14</v>
      </c>
      <c r="J47" s="259">
        <v>10</v>
      </c>
      <c r="K47" s="234"/>
      <c r="L47" s="234">
        <v>10</v>
      </c>
      <c r="M47" s="259">
        <v>11.870000000000001</v>
      </c>
      <c r="N47" s="260"/>
    </row>
    <row r="48" spans="1:14" ht="12.6" customHeight="1">
      <c r="A48" s="53">
        <v>39</v>
      </c>
      <c r="B48" s="211" t="s">
        <v>90</v>
      </c>
      <c r="C48" s="216" t="s">
        <v>51</v>
      </c>
      <c r="D48" s="259">
        <v>20</v>
      </c>
      <c r="E48" s="259"/>
      <c r="F48" s="233">
        <v>20</v>
      </c>
      <c r="G48" s="259">
        <v>19</v>
      </c>
      <c r="H48" s="259"/>
      <c r="I48" s="233">
        <v>19</v>
      </c>
      <c r="J48" s="259">
        <v>17</v>
      </c>
      <c r="K48" s="234"/>
      <c r="L48" s="234">
        <v>17</v>
      </c>
      <c r="M48" s="259">
        <v>18.100000000000001</v>
      </c>
      <c r="N48" s="260"/>
    </row>
    <row r="49" spans="1:14" ht="12.6" customHeight="1">
      <c r="A49" s="53">
        <v>40</v>
      </c>
      <c r="B49" s="211" t="s">
        <v>91</v>
      </c>
      <c r="C49" s="211" t="s">
        <v>92</v>
      </c>
      <c r="D49" s="259">
        <v>17</v>
      </c>
      <c r="E49" s="259"/>
      <c r="F49" s="233">
        <v>17</v>
      </c>
      <c r="G49" s="259">
        <v>14</v>
      </c>
      <c r="H49" s="259"/>
      <c r="I49" s="233">
        <v>14</v>
      </c>
      <c r="J49" s="259">
        <v>12.5</v>
      </c>
      <c r="K49" s="234"/>
      <c r="L49" s="234">
        <v>12.5</v>
      </c>
      <c r="M49" s="259">
        <v>13.82</v>
      </c>
      <c r="N49" s="260"/>
    </row>
    <row r="50" spans="1:14" ht="12.6" customHeight="1">
      <c r="A50" s="53">
        <v>41</v>
      </c>
      <c r="B50" s="211" t="s">
        <v>93</v>
      </c>
      <c r="C50" s="211" t="s">
        <v>53</v>
      </c>
      <c r="D50" s="259">
        <v>12</v>
      </c>
      <c r="E50" s="259"/>
      <c r="F50" s="233">
        <v>12</v>
      </c>
      <c r="G50" s="259">
        <v>8</v>
      </c>
      <c r="H50" s="259"/>
      <c r="I50" s="233">
        <v>8</v>
      </c>
      <c r="J50" s="259">
        <v>7.5</v>
      </c>
      <c r="K50" s="234">
        <v>12</v>
      </c>
      <c r="L50" s="234">
        <v>12</v>
      </c>
      <c r="M50" s="259">
        <v>11.120000000000001</v>
      </c>
      <c r="N50" s="260"/>
    </row>
    <row r="51" spans="1:14" ht="12.6" customHeight="1">
      <c r="A51" s="53">
        <v>42</v>
      </c>
      <c r="B51" s="211" t="s">
        <v>94</v>
      </c>
      <c r="C51" s="211" t="s">
        <v>95</v>
      </c>
      <c r="D51" s="259">
        <v>18.5</v>
      </c>
      <c r="E51" s="259"/>
      <c r="F51" s="233">
        <v>18.5</v>
      </c>
      <c r="G51" s="259">
        <v>14</v>
      </c>
      <c r="H51" s="259"/>
      <c r="I51" s="233">
        <v>14</v>
      </c>
      <c r="J51" s="259">
        <v>17.5</v>
      </c>
      <c r="K51" s="234"/>
      <c r="L51" s="234">
        <v>17.5</v>
      </c>
      <c r="M51" s="259">
        <v>16.950000000000003</v>
      </c>
      <c r="N51" s="260"/>
    </row>
    <row r="52" spans="1:14" ht="12.6" customHeight="1">
      <c r="A52" s="53">
        <v>43</v>
      </c>
      <c r="B52" s="211" t="s">
        <v>96</v>
      </c>
      <c r="C52" s="211" t="s">
        <v>97</v>
      </c>
      <c r="D52" s="259">
        <v>12</v>
      </c>
      <c r="E52" s="259"/>
      <c r="F52" s="233">
        <v>12</v>
      </c>
      <c r="G52" s="259">
        <v>12</v>
      </c>
      <c r="H52" s="259"/>
      <c r="I52" s="233">
        <v>12</v>
      </c>
      <c r="J52" s="259">
        <v>10</v>
      </c>
      <c r="K52" s="234">
        <v>12</v>
      </c>
      <c r="L52" s="234">
        <v>12</v>
      </c>
      <c r="M52" s="259">
        <v>12</v>
      </c>
      <c r="N52" s="260"/>
    </row>
    <row r="53" spans="1:14" ht="12.6" customHeight="1">
      <c r="A53" s="53">
        <v>44</v>
      </c>
      <c r="B53" s="211" t="s">
        <v>98</v>
      </c>
      <c r="C53" s="211" t="s">
        <v>99</v>
      </c>
      <c r="D53" s="259">
        <v>20</v>
      </c>
      <c r="E53" s="259"/>
      <c r="F53" s="233">
        <v>20</v>
      </c>
      <c r="G53" s="259">
        <v>20</v>
      </c>
      <c r="H53" s="259"/>
      <c r="I53" s="233">
        <v>20</v>
      </c>
      <c r="J53" s="259">
        <v>16.5</v>
      </c>
      <c r="K53" s="234"/>
      <c r="L53" s="234">
        <v>16.5</v>
      </c>
      <c r="M53" s="259">
        <v>18.04</v>
      </c>
      <c r="N53" s="260"/>
    </row>
    <row r="54" spans="1:14" ht="12.6" customHeight="1">
      <c r="A54" s="53">
        <v>45</v>
      </c>
      <c r="B54" s="211" t="s">
        <v>100</v>
      </c>
      <c r="C54" s="211" t="s">
        <v>101</v>
      </c>
      <c r="D54" s="259">
        <v>18.5</v>
      </c>
      <c r="E54" s="259"/>
      <c r="F54" s="233">
        <v>18.5</v>
      </c>
      <c r="G54" s="259">
        <v>15</v>
      </c>
      <c r="H54" s="259"/>
      <c r="I54" s="233">
        <v>15</v>
      </c>
      <c r="J54" s="259">
        <v>18</v>
      </c>
      <c r="K54" s="234"/>
      <c r="L54" s="234">
        <v>18</v>
      </c>
      <c r="M54" s="259">
        <v>17.450000000000003</v>
      </c>
      <c r="N54" s="260"/>
    </row>
    <row r="55" spans="1:14" ht="12.6" customHeight="1">
      <c r="A55" s="53">
        <v>46</v>
      </c>
      <c r="B55" s="211" t="s">
        <v>102</v>
      </c>
      <c r="C55" s="211" t="s">
        <v>103</v>
      </c>
      <c r="D55" s="259">
        <v>13.5</v>
      </c>
      <c r="E55" s="259"/>
      <c r="F55" s="233">
        <v>13.5</v>
      </c>
      <c r="G55" s="259">
        <v>17</v>
      </c>
      <c r="H55" s="259"/>
      <c r="I55" s="233">
        <v>17</v>
      </c>
      <c r="J55" s="259">
        <v>16.5</v>
      </c>
      <c r="K55" s="234"/>
      <c r="L55" s="234">
        <v>16.5</v>
      </c>
      <c r="M55" s="259">
        <v>15.950000000000001</v>
      </c>
      <c r="N55" s="260"/>
    </row>
    <row r="56" spans="1:14" ht="12.6" customHeight="1">
      <c r="A56" s="53">
        <v>47</v>
      </c>
      <c r="B56" s="211" t="s">
        <v>104</v>
      </c>
      <c r="C56" s="211" t="s">
        <v>105</v>
      </c>
      <c r="D56" s="259">
        <v>19</v>
      </c>
      <c r="E56" s="259"/>
      <c r="F56" s="233">
        <v>19</v>
      </c>
      <c r="G56" s="259">
        <v>8</v>
      </c>
      <c r="H56" s="259"/>
      <c r="I56" s="233">
        <v>8</v>
      </c>
      <c r="J56" s="259">
        <v>10.5</v>
      </c>
      <c r="K56" s="234">
        <v>12</v>
      </c>
      <c r="L56" s="234">
        <v>12</v>
      </c>
      <c r="M56" s="259">
        <v>12.66</v>
      </c>
      <c r="N56" s="260"/>
    </row>
    <row r="57" spans="1:14" ht="12.6" customHeight="1">
      <c r="A57" s="53">
        <v>48</v>
      </c>
      <c r="B57" s="211" t="s">
        <v>106</v>
      </c>
      <c r="C57" s="211" t="s">
        <v>107</v>
      </c>
      <c r="D57" s="259">
        <v>16</v>
      </c>
      <c r="E57" s="259"/>
      <c r="F57" s="233">
        <v>16</v>
      </c>
      <c r="G57" s="259">
        <v>15</v>
      </c>
      <c r="H57" s="259"/>
      <c r="I57" s="233">
        <v>15</v>
      </c>
      <c r="J57" s="259">
        <v>12</v>
      </c>
      <c r="K57" s="234"/>
      <c r="L57" s="234">
        <v>12</v>
      </c>
      <c r="M57" s="259">
        <v>13.540000000000001</v>
      </c>
      <c r="N57" s="260"/>
    </row>
    <row r="58" spans="1:14" ht="12.6" customHeight="1">
      <c r="A58" s="53">
        <v>49</v>
      </c>
      <c r="B58" s="211" t="s">
        <v>108</v>
      </c>
      <c r="C58" s="211" t="s">
        <v>109</v>
      </c>
      <c r="D58" s="259">
        <v>19</v>
      </c>
      <c r="E58" s="259"/>
      <c r="F58" s="233">
        <v>19</v>
      </c>
      <c r="G58" s="259">
        <v>16</v>
      </c>
      <c r="H58" s="259"/>
      <c r="I58" s="233">
        <v>16</v>
      </c>
      <c r="J58" s="259">
        <v>15</v>
      </c>
      <c r="K58" s="234"/>
      <c r="L58" s="234">
        <v>15</v>
      </c>
      <c r="M58" s="259">
        <v>16.100000000000001</v>
      </c>
      <c r="N58" s="260"/>
    </row>
    <row r="59" spans="1:14" ht="12.6" customHeight="1">
      <c r="A59" s="53">
        <v>50</v>
      </c>
      <c r="B59" s="211" t="s">
        <v>110</v>
      </c>
      <c r="C59" s="216" t="s">
        <v>51</v>
      </c>
      <c r="D59" s="259">
        <v>18</v>
      </c>
      <c r="E59" s="259"/>
      <c r="F59" s="233">
        <v>18</v>
      </c>
      <c r="G59" s="259">
        <v>14</v>
      </c>
      <c r="H59" s="259"/>
      <c r="I59" s="233">
        <v>14</v>
      </c>
      <c r="J59" s="259">
        <v>10.75</v>
      </c>
      <c r="K59" s="234"/>
      <c r="L59" s="234">
        <v>10.75</v>
      </c>
      <c r="M59" s="259">
        <v>13.06</v>
      </c>
      <c r="N59" s="260"/>
    </row>
    <row r="60" spans="1:14" ht="12.6" customHeight="1">
      <c r="A60" s="53">
        <v>51</v>
      </c>
      <c r="B60" s="211" t="s">
        <v>111</v>
      </c>
      <c r="C60" s="211" t="s">
        <v>112</v>
      </c>
      <c r="D60" s="259">
        <v>13</v>
      </c>
      <c r="E60" s="259"/>
      <c r="F60" s="233">
        <v>13</v>
      </c>
      <c r="G60" s="259">
        <v>14</v>
      </c>
      <c r="H60" s="259"/>
      <c r="I60" s="233">
        <v>14</v>
      </c>
      <c r="J60" s="259">
        <v>16</v>
      </c>
      <c r="K60" s="234"/>
      <c r="L60" s="234">
        <v>16</v>
      </c>
      <c r="M60" s="259">
        <v>14.9</v>
      </c>
      <c r="N60" s="260"/>
    </row>
    <row r="61" spans="1:14" ht="12.6" customHeight="1">
      <c r="A61" s="53">
        <v>52</v>
      </c>
      <c r="B61" s="211" t="s">
        <v>113</v>
      </c>
      <c r="C61" s="211" t="s">
        <v>114</v>
      </c>
      <c r="D61" s="259">
        <v>16</v>
      </c>
      <c r="E61" s="259"/>
      <c r="F61" s="233">
        <v>16</v>
      </c>
      <c r="G61" s="259">
        <v>12</v>
      </c>
      <c r="H61" s="259"/>
      <c r="I61" s="233">
        <v>12</v>
      </c>
      <c r="J61" s="259">
        <v>6.5</v>
      </c>
      <c r="K61" s="234">
        <v>10</v>
      </c>
      <c r="L61" s="234">
        <v>10</v>
      </c>
      <c r="M61" s="259">
        <v>11.760000000000002</v>
      </c>
      <c r="N61" s="260"/>
    </row>
    <row r="62" spans="1:14" ht="12.6" customHeight="1">
      <c r="A62" s="53">
        <v>53</v>
      </c>
      <c r="B62" s="211" t="s">
        <v>115</v>
      </c>
      <c r="C62" s="211" t="s">
        <v>116</v>
      </c>
      <c r="D62" s="259">
        <v>16.5</v>
      </c>
      <c r="E62" s="259"/>
      <c r="F62" s="233">
        <v>16.5</v>
      </c>
      <c r="G62" s="259">
        <v>16</v>
      </c>
      <c r="H62" s="259"/>
      <c r="I62" s="233">
        <v>16</v>
      </c>
      <c r="J62" s="259">
        <v>18</v>
      </c>
      <c r="K62" s="234"/>
      <c r="L62" s="234">
        <v>18</v>
      </c>
      <c r="M62" s="259">
        <v>17.230000000000004</v>
      </c>
      <c r="N62" s="260"/>
    </row>
    <row r="63" spans="1:14" ht="12.6" customHeight="1">
      <c r="A63" s="53">
        <v>54</v>
      </c>
      <c r="B63" s="211" t="s">
        <v>117</v>
      </c>
      <c r="C63" s="211" t="s">
        <v>118</v>
      </c>
      <c r="D63" s="259">
        <v>13.5</v>
      </c>
      <c r="E63" s="259"/>
      <c r="F63" s="233">
        <v>13.5</v>
      </c>
      <c r="G63" s="259">
        <v>5</v>
      </c>
      <c r="H63" s="259"/>
      <c r="I63" s="233">
        <v>5</v>
      </c>
      <c r="J63" s="259">
        <v>10.25</v>
      </c>
      <c r="K63" s="234">
        <v>12</v>
      </c>
      <c r="L63" s="234">
        <v>12</v>
      </c>
      <c r="M63" s="259">
        <v>10.790000000000001</v>
      </c>
      <c r="N63" s="260"/>
    </row>
    <row r="64" spans="1:14" ht="12.6" customHeight="1">
      <c r="A64" s="53">
        <v>55</v>
      </c>
      <c r="B64" s="211" t="s">
        <v>119</v>
      </c>
      <c r="C64" s="211" t="s">
        <v>120</v>
      </c>
      <c r="D64" s="259">
        <v>16</v>
      </c>
      <c r="E64" s="259"/>
      <c r="F64" s="233">
        <v>16</v>
      </c>
      <c r="G64" s="259">
        <v>17</v>
      </c>
      <c r="H64" s="259"/>
      <c r="I64" s="233">
        <v>17</v>
      </c>
      <c r="J64" s="259">
        <v>17</v>
      </c>
      <c r="K64" s="234"/>
      <c r="L64" s="234">
        <v>17</v>
      </c>
      <c r="M64" s="259">
        <v>16.78</v>
      </c>
      <c r="N64" s="260"/>
    </row>
    <row r="65" spans="1:14" ht="12.6" customHeight="1">
      <c r="A65" s="53">
        <v>56</v>
      </c>
      <c r="B65" s="211" t="s">
        <v>121</v>
      </c>
      <c r="C65" s="211" t="s">
        <v>122</v>
      </c>
      <c r="D65" s="259">
        <v>16</v>
      </c>
      <c r="E65" s="259"/>
      <c r="F65" s="233">
        <v>16</v>
      </c>
      <c r="G65" s="259">
        <v>17</v>
      </c>
      <c r="H65" s="259"/>
      <c r="I65" s="233">
        <v>17</v>
      </c>
      <c r="J65" s="259">
        <v>17.5</v>
      </c>
      <c r="K65" s="234"/>
      <c r="L65" s="234">
        <v>17.5</v>
      </c>
      <c r="M65" s="259">
        <v>17.060000000000002</v>
      </c>
      <c r="N65" s="260"/>
    </row>
    <row r="66" spans="1:14" ht="12.6" customHeight="1">
      <c r="A66" s="53">
        <v>57</v>
      </c>
      <c r="B66" s="211" t="s">
        <v>123</v>
      </c>
      <c r="C66" s="211" t="s">
        <v>124</v>
      </c>
      <c r="D66" s="259">
        <v>15</v>
      </c>
      <c r="E66" s="259"/>
      <c r="F66" s="233">
        <v>15</v>
      </c>
      <c r="G66" s="259">
        <v>15</v>
      </c>
      <c r="H66" s="259"/>
      <c r="I66" s="233">
        <v>15</v>
      </c>
      <c r="J66" s="259">
        <v>19</v>
      </c>
      <c r="K66" s="234"/>
      <c r="L66" s="234">
        <v>19</v>
      </c>
      <c r="M66" s="259">
        <v>17.240000000000002</v>
      </c>
      <c r="N66" s="260"/>
    </row>
    <row r="67" spans="1:14" ht="12.6" customHeight="1">
      <c r="A67" s="53">
        <v>58</v>
      </c>
      <c r="B67" s="211" t="s">
        <v>125</v>
      </c>
      <c r="C67" s="211" t="s">
        <v>126</v>
      </c>
      <c r="D67" s="259">
        <v>16.5</v>
      </c>
      <c r="E67" s="259"/>
      <c r="F67" s="233">
        <v>16.5</v>
      </c>
      <c r="G67" s="259">
        <v>19</v>
      </c>
      <c r="H67" s="259"/>
      <c r="I67" s="233">
        <v>19</v>
      </c>
      <c r="J67" s="259">
        <v>19.5</v>
      </c>
      <c r="K67" s="234"/>
      <c r="L67" s="234">
        <v>19.5</v>
      </c>
      <c r="M67" s="259">
        <v>18.73</v>
      </c>
      <c r="N67" s="260"/>
    </row>
    <row r="68" spans="1:14" ht="12.6" customHeight="1">
      <c r="A68" s="53">
        <v>59</v>
      </c>
      <c r="B68" s="211" t="s">
        <v>127</v>
      </c>
      <c r="C68" s="211" t="s">
        <v>128</v>
      </c>
      <c r="D68" s="259">
        <v>15</v>
      </c>
      <c r="E68" s="259"/>
      <c r="F68" s="233">
        <v>15</v>
      </c>
      <c r="G68" s="259">
        <v>20</v>
      </c>
      <c r="H68" s="259"/>
      <c r="I68" s="233">
        <v>20</v>
      </c>
      <c r="J68" s="259">
        <v>19</v>
      </c>
      <c r="K68" s="234"/>
      <c r="L68" s="234">
        <v>19</v>
      </c>
      <c r="M68" s="259">
        <v>18.34</v>
      </c>
      <c r="N68" s="260"/>
    </row>
    <row r="69" spans="1:14" ht="12.6" customHeight="1">
      <c r="A69" s="53">
        <v>60</v>
      </c>
      <c r="B69" s="211" t="s">
        <v>129</v>
      </c>
      <c r="C69" s="211" t="s">
        <v>130</v>
      </c>
      <c r="D69" s="259">
        <v>18.5</v>
      </c>
      <c r="E69" s="259"/>
      <c r="F69" s="233">
        <v>18.5</v>
      </c>
      <c r="G69" s="259">
        <v>17</v>
      </c>
      <c r="H69" s="259"/>
      <c r="I69" s="233">
        <v>17</v>
      </c>
      <c r="J69" s="259">
        <v>15.5</v>
      </c>
      <c r="K69" s="234"/>
      <c r="L69" s="234">
        <v>15.5</v>
      </c>
      <c r="M69" s="259">
        <v>16.490000000000002</v>
      </c>
      <c r="N69" s="260"/>
    </row>
    <row r="70" spans="1:14" ht="12.6" customHeight="1">
      <c r="A70" s="53">
        <v>61</v>
      </c>
      <c r="B70" s="211" t="s">
        <v>131</v>
      </c>
      <c r="C70" s="211" t="s">
        <v>132</v>
      </c>
      <c r="D70" s="259">
        <v>16.5</v>
      </c>
      <c r="E70" s="259"/>
      <c r="F70" s="233">
        <v>16.5</v>
      </c>
      <c r="G70" s="259">
        <v>16</v>
      </c>
      <c r="H70" s="259"/>
      <c r="I70" s="233">
        <v>16</v>
      </c>
      <c r="J70" s="259">
        <v>14.5</v>
      </c>
      <c r="K70" s="234"/>
      <c r="L70" s="234">
        <v>14.5</v>
      </c>
      <c r="M70" s="259">
        <v>15.270000000000001</v>
      </c>
      <c r="N70" s="260"/>
    </row>
    <row r="71" spans="1:14" ht="12.6" customHeight="1">
      <c r="A71" s="61">
        <v>62</v>
      </c>
      <c r="B71" s="211" t="s">
        <v>133</v>
      </c>
      <c r="C71" s="211" t="s">
        <v>134</v>
      </c>
      <c r="D71" s="259">
        <v>14.5</v>
      </c>
      <c r="E71" s="259"/>
      <c r="F71" s="233">
        <v>14.5</v>
      </c>
      <c r="G71" s="259">
        <v>13</v>
      </c>
      <c r="H71" s="259"/>
      <c r="I71" s="233">
        <v>13</v>
      </c>
      <c r="J71" s="259">
        <v>19</v>
      </c>
      <c r="K71" s="234"/>
      <c r="L71" s="234">
        <v>19</v>
      </c>
      <c r="M71" s="259">
        <v>16.690000000000001</v>
      </c>
      <c r="N71" s="260"/>
    </row>
    <row r="72" spans="1:14" ht="12.6" customHeight="1">
      <c r="A72" s="53">
        <v>63</v>
      </c>
      <c r="B72" s="211" t="s">
        <v>135</v>
      </c>
      <c r="C72" s="211" t="s">
        <v>136</v>
      </c>
      <c r="D72" s="259">
        <v>16.5</v>
      </c>
      <c r="E72" s="259"/>
      <c r="F72" s="233">
        <v>16.5</v>
      </c>
      <c r="G72" s="259">
        <v>17</v>
      </c>
      <c r="H72" s="259"/>
      <c r="I72" s="233">
        <v>17</v>
      </c>
      <c r="J72" s="259">
        <v>12.5</v>
      </c>
      <c r="K72" s="234"/>
      <c r="L72" s="234">
        <v>12.5</v>
      </c>
      <c r="M72" s="259">
        <v>14.370000000000001</v>
      </c>
      <c r="N72" s="260"/>
    </row>
    <row r="73" spans="1:14" ht="12.6" customHeight="1">
      <c r="A73" s="61">
        <v>64</v>
      </c>
      <c r="B73" s="211" t="s">
        <v>137</v>
      </c>
      <c r="C73" s="211" t="s">
        <v>138</v>
      </c>
      <c r="D73" s="259">
        <v>18</v>
      </c>
      <c r="E73" s="259"/>
      <c r="F73" s="233">
        <v>18</v>
      </c>
      <c r="G73" s="259">
        <v>17</v>
      </c>
      <c r="H73" s="259"/>
      <c r="I73" s="233">
        <v>17</v>
      </c>
      <c r="J73" s="259">
        <v>18</v>
      </c>
      <c r="K73" s="234"/>
      <c r="L73" s="234">
        <v>18</v>
      </c>
      <c r="M73" s="259">
        <v>17.78</v>
      </c>
      <c r="N73" s="260"/>
    </row>
    <row r="74" spans="1:14" ht="12.6" customHeight="1">
      <c r="A74" s="53">
        <v>65</v>
      </c>
      <c r="B74" s="211" t="s">
        <v>139</v>
      </c>
      <c r="C74" s="211" t="s">
        <v>140</v>
      </c>
      <c r="D74" s="259">
        <v>15.5</v>
      </c>
      <c r="E74" s="259"/>
      <c r="F74" s="233">
        <v>15.5</v>
      </c>
      <c r="G74" s="259">
        <v>12</v>
      </c>
      <c r="H74" s="259"/>
      <c r="I74" s="233">
        <v>12</v>
      </c>
      <c r="J74" s="259">
        <v>19</v>
      </c>
      <c r="K74" s="234"/>
      <c r="L74" s="234">
        <v>19</v>
      </c>
      <c r="M74" s="259">
        <v>16.690000000000001</v>
      </c>
      <c r="N74" s="260"/>
    </row>
    <row r="75" spans="1:14" ht="12.6" customHeight="1">
      <c r="A75" s="61">
        <v>66</v>
      </c>
      <c r="B75" s="211" t="s">
        <v>141</v>
      </c>
      <c r="C75" s="216" t="s">
        <v>51</v>
      </c>
      <c r="D75" s="259">
        <v>13</v>
      </c>
      <c r="E75" s="259"/>
      <c r="F75" s="233">
        <v>13</v>
      </c>
      <c r="G75" s="259">
        <v>13</v>
      </c>
      <c r="H75" s="259"/>
      <c r="I75" s="233">
        <v>13</v>
      </c>
      <c r="J75" s="259">
        <v>9</v>
      </c>
      <c r="K75" s="234">
        <v>12</v>
      </c>
      <c r="L75" s="234">
        <v>12</v>
      </c>
      <c r="M75" s="259">
        <v>12.440000000000001</v>
      </c>
      <c r="N75" s="260"/>
    </row>
    <row r="76" spans="1:14" ht="12.6" customHeight="1">
      <c r="A76" s="53">
        <v>67</v>
      </c>
      <c r="B76" s="211" t="s">
        <v>142</v>
      </c>
      <c r="C76" s="216" t="s">
        <v>143</v>
      </c>
      <c r="D76" s="259">
        <v>17.5</v>
      </c>
      <c r="E76" s="259"/>
      <c r="F76" s="233">
        <v>17.5</v>
      </c>
      <c r="G76" s="259">
        <v>13</v>
      </c>
      <c r="H76" s="259"/>
      <c r="I76" s="233">
        <v>13</v>
      </c>
      <c r="J76" s="259">
        <v>9</v>
      </c>
      <c r="K76" s="234">
        <v>12</v>
      </c>
      <c r="L76" s="234">
        <v>12</v>
      </c>
      <c r="M76" s="259">
        <v>13.43</v>
      </c>
      <c r="N76" s="260"/>
    </row>
    <row r="77" spans="1:14" ht="12.6" customHeight="1">
      <c r="A77" s="61">
        <v>68</v>
      </c>
      <c r="B77" s="211" t="s">
        <v>144</v>
      </c>
      <c r="C77" s="211" t="s">
        <v>145</v>
      </c>
      <c r="D77" s="259">
        <v>16</v>
      </c>
      <c r="E77" s="259"/>
      <c r="F77" s="233">
        <v>16</v>
      </c>
      <c r="G77" s="259">
        <v>16</v>
      </c>
      <c r="H77" s="259"/>
      <c r="I77" s="233">
        <v>16</v>
      </c>
      <c r="J77" s="259">
        <v>10.5</v>
      </c>
      <c r="K77" s="234"/>
      <c r="L77" s="234">
        <v>10.5</v>
      </c>
      <c r="M77" s="259">
        <v>12.920000000000002</v>
      </c>
      <c r="N77" s="260"/>
    </row>
    <row r="78" spans="1:14" ht="12.6" customHeight="1">
      <c r="A78" s="53">
        <v>69</v>
      </c>
      <c r="B78" s="211" t="s">
        <v>146</v>
      </c>
      <c r="C78" s="211" t="s">
        <v>147</v>
      </c>
      <c r="D78" s="259">
        <v>15.5</v>
      </c>
      <c r="E78" s="259"/>
      <c r="F78" s="233">
        <v>15.5</v>
      </c>
      <c r="G78" s="259">
        <v>13</v>
      </c>
      <c r="H78" s="259"/>
      <c r="I78" s="233">
        <v>13</v>
      </c>
      <c r="J78" s="259">
        <v>13.5</v>
      </c>
      <c r="K78" s="234"/>
      <c r="L78" s="234">
        <v>13.5</v>
      </c>
      <c r="M78" s="259">
        <v>13.83</v>
      </c>
      <c r="N78" s="260"/>
    </row>
    <row r="79" spans="1:14" ht="12.6" customHeight="1">
      <c r="A79" s="61">
        <v>70</v>
      </c>
      <c r="B79" s="211" t="s">
        <v>148</v>
      </c>
      <c r="C79" s="211" t="s">
        <v>149</v>
      </c>
      <c r="D79" s="259">
        <v>18</v>
      </c>
      <c r="E79" s="259"/>
      <c r="F79" s="233">
        <v>18</v>
      </c>
      <c r="G79" s="259">
        <v>14</v>
      </c>
      <c r="H79" s="259"/>
      <c r="I79" s="233">
        <v>14</v>
      </c>
      <c r="J79" s="259">
        <v>18</v>
      </c>
      <c r="K79" s="234"/>
      <c r="L79" s="234">
        <v>18</v>
      </c>
      <c r="M79" s="259">
        <v>17.12</v>
      </c>
      <c r="N79" s="260"/>
    </row>
    <row r="80" spans="1:14" ht="12.6" customHeight="1">
      <c r="A80" s="53">
        <v>71</v>
      </c>
      <c r="B80" s="211" t="s">
        <v>150</v>
      </c>
      <c r="C80" s="211" t="s">
        <v>151</v>
      </c>
      <c r="D80" s="259">
        <v>16</v>
      </c>
      <c r="E80" s="259"/>
      <c r="F80" s="233">
        <v>16</v>
      </c>
      <c r="G80" s="259">
        <v>7</v>
      </c>
      <c r="H80" s="259"/>
      <c r="I80" s="233">
        <v>7</v>
      </c>
      <c r="J80" s="259">
        <v>14</v>
      </c>
      <c r="K80" s="234"/>
      <c r="L80" s="234">
        <v>14</v>
      </c>
      <c r="M80" s="259">
        <v>12.900000000000002</v>
      </c>
      <c r="N80" s="260"/>
    </row>
    <row r="81" spans="1:14" ht="12.6" customHeight="1">
      <c r="A81" s="61">
        <v>72</v>
      </c>
      <c r="B81" s="211" t="s">
        <v>152</v>
      </c>
      <c r="C81" s="211" t="s">
        <v>153</v>
      </c>
      <c r="D81" s="259">
        <v>18</v>
      </c>
      <c r="E81" s="259"/>
      <c r="F81" s="233">
        <v>18</v>
      </c>
      <c r="G81" s="259">
        <v>20</v>
      </c>
      <c r="H81" s="259"/>
      <c r="I81" s="233">
        <v>20</v>
      </c>
      <c r="J81" s="259">
        <v>20</v>
      </c>
      <c r="K81" s="234"/>
      <c r="L81" s="234">
        <v>20</v>
      </c>
      <c r="M81" s="259">
        <v>19.560000000000002</v>
      </c>
      <c r="N81" s="260"/>
    </row>
    <row r="82" spans="1:14" ht="12.6" customHeight="1">
      <c r="A82" s="53">
        <v>73</v>
      </c>
      <c r="B82" s="211" t="s">
        <v>154</v>
      </c>
      <c r="C82" s="211" t="s">
        <v>155</v>
      </c>
      <c r="D82" s="259">
        <v>17.5</v>
      </c>
      <c r="E82" s="259"/>
      <c r="F82" s="233">
        <v>17.5</v>
      </c>
      <c r="G82" s="259">
        <v>17</v>
      </c>
      <c r="H82" s="259"/>
      <c r="I82" s="233">
        <v>17</v>
      </c>
      <c r="J82" s="259">
        <v>17</v>
      </c>
      <c r="K82" s="234"/>
      <c r="L82" s="234">
        <v>17</v>
      </c>
      <c r="M82" s="259">
        <v>17.11</v>
      </c>
      <c r="N82" s="260"/>
    </row>
    <row r="83" spans="1:14" ht="12.6" customHeight="1">
      <c r="A83" s="61">
        <v>74</v>
      </c>
      <c r="B83" s="211" t="s">
        <v>156</v>
      </c>
      <c r="C83" s="211" t="s">
        <v>157</v>
      </c>
      <c r="D83" s="259">
        <v>14</v>
      </c>
      <c r="E83" s="259"/>
      <c r="F83" s="233">
        <v>14</v>
      </c>
      <c r="G83" s="259">
        <v>12</v>
      </c>
      <c r="H83" s="259"/>
      <c r="I83" s="233">
        <v>12</v>
      </c>
      <c r="J83" s="259">
        <v>14</v>
      </c>
      <c r="K83" s="234"/>
      <c r="L83" s="234">
        <v>14</v>
      </c>
      <c r="M83" s="259">
        <v>13.560000000000002</v>
      </c>
      <c r="N83" s="260"/>
    </row>
    <row r="84" spans="1:14" ht="12.6" customHeight="1">
      <c r="A84" s="53">
        <v>75</v>
      </c>
      <c r="B84" s="211" t="s">
        <v>158</v>
      </c>
      <c r="C84" s="211" t="s">
        <v>159</v>
      </c>
      <c r="D84" s="259">
        <v>12</v>
      </c>
      <c r="E84" s="259"/>
      <c r="F84" s="233">
        <v>12</v>
      </c>
      <c r="G84" s="259">
        <v>12</v>
      </c>
      <c r="H84" s="259"/>
      <c r="I84" s="233">
        <v>12</v>
      </c>
      <c r="J84" s="259">
        <v>17</v>
      </c>
      <c r="K84" s="234"/>
      <c r="L84" s="234">
        <v>17</v>
      </c>
      <c r="M84" s="259">
        <v>14.8</v>
      </c>
      <c r="N84" s="260"/>
    </row>
    <row r="85" spans="1:14" ht="12.6" customHeight="1">
      <c r="A85" s="61">
        <v>76</v>
      </c>
      <c r="B85" s="211" t="s">
        <v>160</v>
      </c>
      <c r="C85" s="211" t="s">
        <v>159</v>
      </c>
      <c r="D85" s="259">
        <v>13.5</v>
      </c>
      <c r="E85" s="259"/>
      <c r="F85" s="233">
        <v>13.5</v>
      </c>
      <c r="G85" s="259">
        <v>18</v>
      </c>
      <c r="H85" s="259"/>
      <c r="I85" s="233">
        <v>18</v>
      </c>
      <c r="J85" s="259">
        <v>16.5</v>
      </c>
      <c r="K85" s="234"/>
      <c r="L85" s="234">
        <v>16.5</v>
      </c>
      <c r="M85" s="259">
        <v>16.170000000000002</v>
      </c>
      <c r="N85" s="260"/>
    </row>
    <row r="86" spans="1:14" ht="12.6" customHeight="1">
      <c r="A86" s="53">
        <v>77</v>
      </c>
      <c r="B86" s="211" t="s">
        <v>161</v>
      </c>
      <c r="C86" s="211" t="s">
        <v>162</v>
      </c>
      <c r="D86" s="259">
        <v>13.5</v>
      </c>
      <c r="E86" s="259"/>
      <c r="F86" s="233">
        <v>13.5</v>
      </c>
      <c r="G86" s="259">
        <v>13</v>
      </c>
      <c r="H86" s="259"/>
      <c r="I86" s="233">
        <v>13</v>
      </c>
      <c r="J86" s="259">
        <v>7.5</v>
      </c>
      <c r="K86" s="234">
        <v>12</v>
      </c>
      <c r="L86" s="234">
        <v>12</v>
      </c>
      <c r="M86" s="259">
        <v>12.55</v>
      </c>
      <c r="N86" s="260"/>
    </row>
    <row r="87" spans="1:14" ht="12.6" customHeight="1">
      <c r="A87" s="61">
        <v>78</v>
      </c>
      <c r="B87" s="211" t="s">
        <v>163</v>
      </c>
      <c r="C87" s="211" t="s">
        <v>164</v>
      </c>
      <c r="D87" s="259">
        <v>19</v>
      </c>
      <c r="E87" s="259"/>
      <c r="F87" s="233">
        <v>19</v>
      </c>
      <c r="G87" s="259">
        <v>12</v>
      </c>
      <c r="H87" s="259"/>
      <c r="I87" s="233">
        <v>12</v>
      </c>
      <c r="J87" s="259">
        <v>18</v>
      </c>
      <c r="K87" s="234"/>
      <c r="L87" s="234">
        <v>18</v>
      </c>
      <c r="M87" s="259">
        <v>16.900000000000002</v>
      </c>
      <c r="N87" s="260"/>
    </row>
    <row r="88" spans="1:14" ht="12.6" customHeight="1">
      <c r="A88" s="53">
        <v>79</v>
      </c>
      <c r="B88" s="211" t="s">
        <v>165</v>
      </c>
      <c r="C88" s="211" t="s">
        <v>166</v>
      </c>
      <c r="D88" s="259">
        <v>17</v>
      </c>
      <c r="E88" s="259"/>
      <c r="F88" s="233">
        <v>17</v>
      </c>
      <c r="G88" s="259">
        <v>15</v>
      </c>
      <c r="H88" s="259"/>
      <c r="I88" s="233">
        <v>15</v>
      </c>
      <c r="J88" s="259">
        <v>16</v>
      </c>
      <c r="K88" s="234"/>
      <c r="L88" s="234">
        <v>16</v>
      </c>
      <c r="M88" s="259">
        <v>16</v>
      </c>
      <c r="N88" s="260"/>
    </row>
    <row r="89" spans="1:14" ht="12.6" customHeight="1">
      <c r="A89" s="61">
        <v>80</v>
      </c>
      <c r="B89" s="211" t="s">
        <v>167</v>
      </c>
      <c r="C89" s="211" t="s">
        <v>168</v>
      </c>
      <c r="D89" s="259">
        <v>16.5</v>
      </c>
      <c r="E89" s="259"/>
      <c r="F89" s="233">
        <v>16.5</v>
      </c>
      <c r="G89" s="259">
        <v>18</v>
      </c>
      <c r="H89" s="259"/>
      <c r="I89" s="233">
        <v>18</v>
      </c>
      <c r="J89" s="259">
        <v>19</v>
      </c>
      <c r="K89" s="234"/>
      <c r="L89" s="234">
        <v>19</v>
      </c>
      <c r="M89" s="259">
        <v>18.23</v>
      </c>
      <c r="N89" s="260"/>
    </row>
    <row r="90" spans="1:14" ht="12.6" customHeight="1">
      <c r="A90" s="53">
        <v>81</v>
      </c>
      <c r="B90" s="211" t="s">
        <v>169</v>
      </c>
      <c r="C90" s="211" t="s">
        <v>170</v>
      </c>
      <c r="D90" s="259">
        <v>16</v>
      </c>
      <c r="E90" s="259"/>
      <c r="F90" s="233">
        <v>16</v>
      </c>
      <c r="G90" s="259">
        <v>16</v>
      </c>
      <c r="H90" s="259"/>
      <c r="I90" s="233">
        <v>16</v>
      </c>
      <c r="J90" s="259">
        <v>17</v>
      </c>
      <c r="K90" s="234"/>
      <c r="L90" s="234">
        <v>17</v>
      </c>
      <c r="M90" s="259">
        <v>16.560000000000002</v>
      </c>
      <c r="N90" s="260"/>
    </row>
    <row r="91" spans="1:14" ht="12.6" customHeight="1">
      <c r="A91" s="61">
        <v>82</v>
      </c>
      <c r="B91" s="211" t="s">
        <v>171</v>
      </c>
      <c r="C91" s="211" t="s">
        <v>172</v>
      </c>
      <c r="D91" s="259">
        <v>12.5</v>
      </c>
      <c r="E91" s="259"/>
      <c r="F91" s="233">
        <v>12.5</v>
      </c>
      <c r="G91" s="259">
        <v>10</v>
      </c>
      <c r="H91" s="259"/>
      <c r="I91" s="233">
        <v>10</v>
      </c>
      <c r="J91" s="259">
        <v>14.5</v>
      </c>
      <c r="K91" s="234"/>
      <c r="L91" s="234">
        <v>14.5</v>
      </c>
      <c r="M91" s="259">
        <v>13.07</v>
      </c>
      <c r="N91" s="260"/>
    </row>
    <row r="92" spans="1:14" ht="12.6" customHeight="1">
      <c r="A92" s="53">
        <v>83</v>
      </c>
      <c r="B92" s="211" t="s">
        <v>173</v>
      </c>
      <c r="C92" s="211" t="s">
        <v>174</v>
      </c>
      <c r="D92" s="259">
        <v>18</v>
      </c>
      <c r="E92" s="259"/>
      <c r="F92" s="233">
        <v>18</v>
      </c>
      <c r="G92" s="259">
        <v>17</v>
      </c>
      <c r="H92" s="259"/>
      <c r="I92" s="233">
        <v>17</v>
      </c>
      <c r="J92" s="259">
        <v>17.5</v>
      </c>
      <c r="K92" s="234"/>
      <c r="L92" s="234">
        <v>17.5</v>
      </c>
      <c r="M92" s="259">
        <v>17.5</v>
      </c>
      <c r="N92" s="260"/>
    </row>
    <row r="93" spans="1:14" ht="12.6" customHeight="1">
      <c r="A93" s="61">
        <v>84</v>
      </c>
      <c r="B93" s="211" t="s">
        <v>175</v>
      </c>
      <c r="C93" s="211" t="s">
        <v>176</v>
      </c>
      <c r="D93" s="259">
        <v>17</v>
      </c>
      <c r="E93" s="259"/>
      <c r="F93" s="233">
        <v>17</v>
      </c>
      <c r="G93" s="259">
        <v>10</v>
      </c>
      <c r="H93" s="259"/>
      <c r="I93" s="233">
        <v>10</v>
      </c>
      <c r="J93" s="259">
        <v>13.5</v>
      </c>
      <c r="K93" s="234"/>
      <c r="L93" s="234">
        <v>13.5</v>
      </c>
      <c r="M93" s="259">
        <v>13.5</v>
      </c>
      <c r="N93" s="260"/>
    </row>
    <row r="94" spans="1:14" ht="12.6" customHeight="1">
      <c r="A94" s="53">
        <v>85</v>
      </c>
      <c r="B94" s="211" t="s">
        <v>177</v>
      </c>
      <c r="C94" s="211" t="s">
        <v>12</v>
      </c>
      <c r="D94" s="259">
        <v>12.5</v>
      </c>
      <c r="E94" s="259"/>
      <c r="F94" s="233">
        <v>12.5</v>
      </c>
      <c r="G94" s="259">
        <v>14</v>
      </c>
      <c r="H94" s="259"/>
      <c r="I94" s="233">
        <v>14</v>
      </c>
      <c r="J94" s="259">
        <v>16.5</v>
      </c>
      <c r="K94" s="234"/>
      <c r="L94" s="234">
        <v>16.5</v>
      </c>
      <c r="M94" s="259">
        <v>15.07</v>
      </c>
      <c r="N94" s="260"/>
    </row>
    <row r="95" spans="1:14" ht="12.6" customHeight="1">
      <c r="A95" s="61">
        <v>86</v>
      </c>
      <c r="B95" s="211" t="s">
        <v>178</v>
      </c>
      <c r="C95" s="211" t="s">
        <v>179</v>
      </c>
      <c r="D95" s="259">
        <v>17</v>
      </c>
      <c r="E95" s="259"/>
      <c r="F95" s="233">
        <v>17</v>
      </c>
      <c r="G95" s="259">
        <v>13</v>
      </c>
      <c r="H95" s="259"/>
      <c r="I95" s="233">
        <v>13</v>
      </c>
      <c r="J95" s="259">
        <v>6</v>
      </c>
      <c r="K95" s="234">
        <v>12</v>
      </c>
      <c r="L95" s="234">
        <v>12</v>
      </c>
      <c r="M95" s="259">
        <v>13.32</v>
      </c>
      <c r="N95" s="260"/>
    </row>
    <row r="96" spans="1:14" ht="12.6" customHeight="1">
      <c r="A96" s="53">
        <v>87</v>
      </c>
      <c r="B96" s="211" t="s">
        <v>180</v>
      </c>
      <c r="C96" s="211" t="s">
        <v>181</v>
      </c>
      <c r="D96" s="259">
        <v>10</v>
      </c>
      <c r="E96" s="259"/>
      <c r="F96" s="233">
        <v>10</v>
      </c>
      <c r="G96" s="259">
        <v>14</v>
      </c>
      <c r="H96" s="259"/>
      <c r="I96" s="233">
        <v>14</v>
      </c>
      <c r="J96" s="259">
        <v>12.5</v>
      </c>
      <c r="K96" s="234"/>
      <c r="L96" s="234">
        <v>12.5</v>
      </c>
      <c r="M96" s="259">
        <v>12.280000000000001</v>
      </c>
      <c r="N96" s="260"/>
    </row>
    <row r="97" spans="1:14" ht="12.6" customHeight="1">
      <c r="A97" s="61">
        <v>88</v>
      </c>
      <c r="B97" s="211" t="s">
        <v>182</v>
      </c>
      <c r="C97" s="211" t="s">
        <v>183</v>
      </c>
      <c r="D97" s="259">
        <v>15.5</v>
      </c>
      <c r="E97" s="259"/>
      <c r="F97" s="233">
        <v>15.5</v>
      </c>
      <c r="G97" s="259">
        <v>13</v>
      </c>
      <c r="H97" s="259"/>
      <c r="I97" s="233">
        <v>13</v>
      </c>
      <c r="J97" s="259">
        <v>9.5</v>
      </c>
      <c r="K97" s="234">
        <v>4.5</v>
      </c>
      <c r="L97" s="234">
        <v>9.5</v>
      </c>
      <c r="M97" s="259">
        <v>11.59</v>
      </c>
      <c r="N97" s="260"/>
    </row>
    <row r="98" spans="1:14" ht="12.6" customHeight="1">
      <c r="A98" s="53">
        <v>89</v>
      </c>
      <c r="B98" s="211" t="s">
        <v>184</v>
      </c>
      <c r="C98" s="211" t="s">
        <v>13</v>
      </c>
      <c r="D98" s="259">
        <v>16.5</v>
      </c>
      <c r="E98" s="259"/>
      <c r="F98" s="233">
        <v>16.5</v>
      </c>
      <c r="G98" s="259">
        <v>12</v>
      </c>
      <c r="H98" s="259"/>
      <c r="I98" s="233">
        <v>12</v>
      </c>
      <c r="J98" s="259">
        <v>15.75</v>
      </c>
      <c r="K98" s="234"/>
      <c r="L98" s="234">
        <v>15.75</v>
      </c>
      <c r="M98" s="259">
        <v>15.09</v>
      </c>
      <c r="N98" s="260"/>
    </row>
    <row r="99" spans="1:14" ht="12.6" customHeight="1">
      <c r="A99" s="61">
        <v>90</v>
      </c>
      <c r="B99" s="211" t="s">
        <v>185</v>
      </c>
      <c r="C99" s="211" t="s">
        <v>186</v>
      </c>
      <c r="D99" s="259">
        <v>17</v>
      </c>
      <c r="E99" s="259"/>
      <c r="F99" s="233">
        <v>17</v>
      </c>
      <c r="G99" s="259">
        <v>17</v>
      </c>
      <c r="H99" s="259"/>
      <c r="I99" s="233">
        <v>17</v>
      </c>
      <c r="J99" s="259">
        <v>15</v>
      </c>
      <c r="K99" s="234"/>
      <c r="L99" s="234">
        <v>15</v>
      </c>
      <c r="M99" s="259">
        <v>15.88</v>
      </c>
      <c r="N99" s="260"/>
    </row>
    <row r="100" spans="1:14" ht="12.6" customHeight="1">
      <c r="A100" s="53">
        <v>91</v>
      </c>
      <c r="B100" s="211" t="s">
        <v>187</v>
      </c>
      <c r="C100" s="211" t="s">
        <v>188</v>
      </c>
      <c r="D100" s="259">
        <v>16</v>
      </c>
      <c r="E100" s="259"/>
      <c r="F100" s="233">
        <v>16</v>
      </c>
      <c r="G100" s="259">
        <v>15</v>
      </c>
      <c r="H100" s="259"/>
      <c r="I100" s="233">
        <v>15</v>
      </c>
      <c r="J100" s="259">
        <v>14</v>
      </c>
      <c r="K100" s="234"/>
      <c r="L100" s="234">
        <v>14</v>
      </c>
      <c r="M100" s="259">
        <v>14.66</v>
      </c>
      <c r="N100" s="260"/>
    </row>
    <row r="101" spans="1:14" ht="12.6" customHeight="1">
      <c r="A101" s="61">
        <v>92</v>
      </c>
      <c r="B101" s="211" t="s">
        <v>189</v>
      </c>
      <c r="C101" s="211" t="s">
        <v>190</v>
      </c>
      <c r="D101" s="259">
        <v>18</v>
      </c>
      <c r="E101" s="259"/>
      <c r="F101" s="233">
        <v>18</v>
      </c>
      <c r="G101" s="259">
        <v>18</v>
      </c>
      <c r="H101" s="259"/>
      <c r="I101" s="233">
        <v>18</v>
      </c>
      <c r="J101" s="259">
        <v>18.5</v>
      </c>
      <c r="K101" s="234"/>
      <c r="L101" s="234">
        <v>18.5</v>
      </c>
      <c r="M101" s="259">
        <v>18.28</v>
      </c>
      <c r="N101" s="260"/>
    </row>
    <row r="102" spans="1:14" ht="12.6" customHeight="1">
      <c r="A102" s="53">
        <v>93</v>
      </c>
      <c r="B102" s="211" t="s">
        <v>191</v>
      </c>
      <c r="C102" s="211" t="s">
        <v>192</v>
      </c>
      <c r="D102" s="259">
        <v>12</v>
      </c>
      <c r="E102" s="259"/>
      <c r="F102" s="233">
        <v>12</v>
      </c>
      <c r="G102" s="259">
        <v>12</v>
      </c>
      <c r="H102" s="259"/>
      <c r="I102" s="233">
        <v>12</v>
      </c>
      <c r="J102" s="259">
        <v>10</v>
      </c>
      <c r="K102" s="234">
        <v>12</v>
      </c>
      <c r="L102" s="234">
        <v>12</v>
      </c>
      <c r="M102" s="259">
        <v>12</v>
      </c>
      <c r="N102" s="260"/>
    </row>
    <row r="103" spans="1:14" ht="12.6" customHeight="1">
      <c r="A103" s="61">
        <v>94</v>
      </c>
      <c r="B103" s="211" t="s">
        <v>193</v>
      </c>
      <c r="C103" s="211" t="s">
        <v>194</v>
      </c>
      <c r="D103" s="259">
        <v>16</v>
      </c>
      <c r="E103" s="259"/>
      <c r="F103" s="233">
        <v>16</v>
      </c>
      <c r="G103" s="259">
        <v>16</v>
      </c>
      <c r="H103" s="259"/>
      <c r="I103" s="233">
        <v>16</v>
      </c>
      <c r="J103" s="259">
        <v>15.5</v>
      </c>
      <c r="K103" s="234"/>
      <c r="L103" s="234">
        <v>15.5</v>
      </c>
      <c r="M103" s="259">
        <v>15.720000000000002</v>
      </c>
      <c r="N103" s="260"/>
    </row>
    <row r="104" spans="1:14" ht="12.6" customHeight="1">
      <c r="A104" s="53">
        <v>95</v>
      </c>
      <c r="B104" s="211" t="s">
        <v>195</v>
      </c>
      <c r="C104" s="211" t="s">
        <v>196</v>
      </c>
      <c r="D104" s="259">
        <v>12</v>
      </c>
      <c r="E104" s="259"/>
      <c r="F104" s="233">
        <v>12</v>
      </c>
      <c r="G104" s="259">
        <v>12</v>
      </c>
      <c r="H104" s="259"/>
      <c r="I104" s="233">
        <v>12</v>
      </c>
      <c r="J104" s="259">
        <v>11.5</v>
      </c>
      <c r="K104" s="234">
        <v>12</v>
      </c>
      <c r="L104" s="234">
        <v>12</v>
      </c>
      <c r="M104" s="259">
        <v>12</v>
      </c>
      <c r="N104" s="260"/>
    </row>
    <row r="105" spans="1:14" ht="12.6" customHeight="1">
      <c r="A105" s="61">
        <v>96</v>
      </c>
      <c r="B105" s="211" t="s">
        <v>197</v>
      </c>
      <c r="C105" s="211" t="s">
        <v>198</v>
      </c>
      <c r="D105" s="259">
        <v>18</v>
      </c>
      <c r="E105" s="259"/>
      <c r="F105" s="233">
        <v>18</v>
      </c>
      <c r="G105" s="259">
        <v>20</v>
      </c>
      <c r="H105" s="259"/>
      <c r="I105" s="233">
        <v>20</v>
      </c>
      <c r="J105" s="259">
        <v>15</v>
      </c>
      <c r="K105" s="234"/>
      <c r="L105" s="234">
        <v>15</v>
      </c>
      <c r="M105" s="259">
        <v>16.759999999999998</v>
      </c>
      <c r="N105" s="260"/>
    </row>
    <row r="106" spans="1:14" ht="12.6" customHeight="1">
      <c r="A106" s="53">
        <v>97</v>
      </c>
      <c r="B106" s="211" t="s">
        <v>199</v>
      </c>
      <c r="C106" s="211" t="s">
        <v>200</v>
      </c>
      <c r="D106" s="259">
        <v>14.5</v>
      </c>
      <c r="E106" s="259"/>
      <c r="F106" s="233">
        <v>14.5</v>
      </c>
      <c r="G106" s="259">
        <v>16</v>
      </c>
      <c r="H106" s="259"/>
      <c r="I106" s="233">
        <v>16</v>
      </c>
      <c r="J106" s="259">
        <v>7.5</v>
      </c>
      <c r="K106" s="234">
        <v>12</v>
      </c>
      <c r="L106" s="234">
        <v>12</v>
      </c>
      <c r="M106" s="259">
        <v>13.43</v>
      </c>
      <c r="N106" s="260"/>
    </row>
    <row r="107" spans="1:14" ht="12.6" customHeight="1">
      <c r="A107" s="61">
        <v>98</v>
      </c>
      <c r="B107" s="211" t="s">
        <v>201</v>
      </c>
      <c r="C107" s="211" t="s">
        <v>95</v>
      </c>
      <c r="D107" s="259">
        <v>18</v>
      </c>
      <c r="E107" s="259"/>
      <c r="F107" s="233">
        <v>18</v>
      </c>
      <c r="G107" s="259">
        <v>20</v>
      </c>
      <c r="H107" s="259"/>
      <c r="I107" s="233">
        <v>20</v>
      </c>
      <c r="J107" s="259">
        <v>17.5</v>
      </c>
      <c r="K107" s="234"/>
      <c r="L107" s="234">
        <v>17.5</v>
      </c>
      <c r="M107" s="259">
        <v>18.16</v>
      </c>
      <c r="N107" s="260"/>
    </row>
    <row r="108" spans="1:14" ht="12.6" customHeight="1">
      <c r="A108" s="53">
        <v>99</v>
      </c>
      <c r="B108" s="211" t="s">
        <v>202</v>
      </c>
      <c r="C108" s="211" t="s">
        <v>203</v>
      </c>
      <c r="D108" s="259">
        <v>19</v>
      </c>
      <c r="E108" s="259"/>
      <c r="F108" s="233">
        <v>19</v>
      </c>
      <c r="G108" s="259">
        <v>16</v>
      </c>
      <c r="H108" s="259"/>
      <c r="I108" s="233">
        <v>16</v>
      </c>
      <c r="J108" s="259">
        <v>18</v>
      </c>
      <c r="K108" s="234"/>
      <c r="L108" s="234">
        <v>18</v>
      </c>
      <c r="M108" s="259">
        <v>17.78</v>
      </c>
      <c r="N108" s="260"/>
    </row>
    <row r="109" spans="1:14" ht="12.6" customHeight="1">
      <c r="A109" s="61">
        <v>100</v>
      </c>
      <c r="B109" s="211" t="s">
        <v>204</v>
      </c>
      <c r="C109" s="211" t="s">
        <v>205</v>
      </c>
      <c r="D109" s="259">
        <v>13</v>
      </c>
      <c r="E109" s="259"/>
      <c r="F109" s="233">
        <v>13</v>
      </c>
      <c r="G109" s="259">
        <v>17</v>
      </c>
      <c r="H109" s="259"/>
      <c r="I109" s="233">
        <v>17</v>
      </c>
      <c r="J109" s="259">
        <v>14.25</v>
      </c>
      <c r="K109" s="234"/>
      <c r="L109" s="234">
        <v>14.25</v>
      </c>
      <c r="M109" s="259">
        <v>14.58</v>
      </c>
      <c r="N109" s="260"/>
    </row>
    <row r="110" spans="1:14" ht="12.6" customHeight="1">
      <c r="A110" s="53">
        <v>101</v>
      </c>
      <c r="B110" s="211" t="s">
        <v>206</v>
      </c>
      <c r="C110" s="211" t="s">
        <v>207</v>
      </c>
      <c r="D110" s="259">
        <v>19.5</v>
      </c>
      <c r="E110" s="259"/>
      <c r="F110" s="233">
        <v>19.5</v>
      </c>
      <c r="G110" s="259">
        <v>17</v>
      </c>
      <c r="H110" s="259"/>
      <c r="I110" s="233">
        <v>17</v>
      </c>
      <c r="J110" s="259">
        <v>19</v>
      </c>
      <c r="K110" s="234"/>
      <c r="L110" s="234">
        <v>19</v>
      </c>
      <c r="M110" s="259">
        <v>18.670000000000002</v>
      </c>
      <c r="N110" s="260"/>
    </row>
    <row r="111" spans="1:14" ht="12.6" customHeight="1">
      <c r="A111" s="61">
        <v>102</v>
      </c>
      <c r="B111" s="211" t="s">
        <v>208</v>
      </c>
      <c r="C111" s="211" t="s">
        <v>209</v>
      </c>
      <c r="D111" s="259">
        <v>12</v>
      </c>
      <c r="E111" s="259"/>
      <c r="F111" s="233">
        <v>12</v>
      </c>
      <c r="G111" s="259">
        <v>15</v>
      </c>
      <c r="H111" s="259"/>
      <c r="I111" s="233">
        <v>15</v>
      </c>
      <c r="J111" s="259">
        <v>13</v>
      </c>
      <c r="K111" s="234"/>
      <c r="L111" s="234">
        <v>13</v>
      </c>
      <c r="M111" s="259">
        <v>13.22</v>
      </c>
      <c r="N111" s="260"/>
    </row>
    <row r="112" spans="1:14" ht="12.6" customHeight="1">
      <c r="A112" s="53">
        <v>103</v>
      </c>
      <c r="B112" s="211" t="s">
        <v>210</v>
      </c>
      <c r="C112" s="211" t="s">
        <v>211</v>
      </c>
      <c r="D112" s="259">
        <v>17.5</v>
      </c>
      <c r="E112" s="259"/>
      <c r="F112" s="233">
        <v>17.5</v>
      </c>
      <c r="G112" s="259">
        <v>16</v>
      </c>
      <c r="H112" s="259"/>
      <c r="I112" s="233">
        <v>16</v>
      </c>
      <c r="J112" s="259">
        <v>13.5</v>
      </c>
      <c r="K112" s="234"/>
      <c r="L112" s="234">
        <v>13.5</v>
      </c>
      <c r="M112" s="259">
        <v>14.93</v>
      </c>
      <c r="N112" s="260"/>
    </row>
    <row r="113" spans="1:14" ht="12.6" customHeight="1">
      <c r="A113" s="61">
        <v>104</v>
      </c>
      <c r="B113" s="211" t="s">
        <v>212</v>
      </c>
      <c r="C113" s="211" t="s">
        <v>213</v>
      </c>
      <c r="D113" s="259">
        <v>13</v>
      </c>
      <c r="E113" s="259"/>
      <c r="F113" s="233">
        <v>13</v>
      </c>
      <c r="G113" s="259">
        <v>10</v>
      </c>
      <c r="H113" s="259"/>
      <c r="I113" s="233">
        <v>10</v>
      </c>
      <c r="J113" s="259">
        <v>12.75</v>
      </c>
      <c r="K113" s="234"/>
      <c r="L113" s="234">
        <v>12.75</v>
      </c>
      <c r="M113" s="259">
        <v>12.200000000000001</v>
      </c>
      <c r="N113" s="260"/>
    </row>
    <row r="114" spans="1:14" ht="12.6" customHeight="1">
      <c r="A114" s="53">
        <v>105</v>
      </c>
      <c r="B114" s="218" t="s">
        <v>214</v>
      </c>
      <c r="C114" s="218" t="s">
        <v>215</v>
      </c>
      <c r="D114" s="259">
        <v>12</v>
      </c>
      <c r="E114" s="259"/>
      <c r="F114" s="259">
        <v>12</v>
      </c>
      <c r="G114" s="259">
        <v>15</v>
      </c>
      <c r="H114" s="259"/>
      <c r="I114" s="233">
        <v>15</v>
      </c>
      <c r="J114" s="259">
        <v>17.5</v>
      </c>
      <c r="K114" s="234"/>
      <c r="L114" s="234">
        <v>17.5</v>
      </c>
      <c r="M114" s="259">
        <v>15.74</v>
      </c>
      <c r="N114" s="260"/>
    </row>
    <row r="115" spans="1:14" ht="12.6" customHeight="1">
      <c r="A115" s="61">
        <v>106</v>
      </c>
      <c r="B115" s="211" t="s">
        <v>216</v>
      </c>
      <c r="C115" s="211" t="s">
        <v>217</v>
      </c>
      <c r="D115" s="259">
        <v>16</v>
      </c>
      <c r="E115" s="259"/>
      <c r="F115" s="233">
        <v>16</v>
      </c>
      <c r="G115" s="259">
        <v>16</v>
      </c>
      <c r="H115" s="259"/>
      <c r="I115" s="233">
        <v>16</v>
      </c>
      <c r="J115" s="259">
        <v>13</v>
      </c>
      <c r="K115" s="234"/>
      <c r="L115" s="234">
        <v>13</v>
      </c>
      <c r="M115" s="259">
        <v>14.32</v>
      </c>
      <c r="N115" s="260"/>
    </row>
    <row r="116" spans="1:14" ht="12.6" customHeight="1">
      <c r="A116" s="53">
        <v>107</v>
      </c>
      <c r="B116" s="211" t="s">
        <v>218</v>
      </c>
      <c r="C116" s="211" t="s">
        <v>219</v>
      </c>
      <c r="D116" s="259">
        <v>16.5</v>
      </c>
      <c r="E116" s="259"/>
      <c r="F116" s="233">
        <v>16.5</v>
      </c>
      <c r="G116" s="259">
        <v>15</v>
      </c>
      <c r="H116" s="259"/>
      <c r="I116" s="233">
        <v>15</v>
      </c>
      <c r="J116" s="259">
        <v>19</v>
      </c>
      <c r="K116" s="234"/>
      <c r="L116" s="234">
        <v>19</v>
      </c>
      <c r="M116" s="259">
        <v>17.57</v>
      </c>
      <c r="N116" s="260"/>
    </row>
    <row r="117" spans="1:14" ht="12.6" customHeight="1">
      <c r="A117" s="61">
        <v>108</v>
      </c>
      <c r="B117" s="211" t="s">
        <v>220</v>
      </c>
      <c r="C117" s="211" t="s">
        <v>221</v>
      </c>
      <c r="D117" s="259">
        <v>18</v>
      </c>
      <c r="E117" s="259"/>
      <c r="F117" s="233">
        <v>18</v>
      </c>
      <c r="G117" s="259">
        <v>15</v>
      </c>
      <c r="H117" s="259"/>
      <c r="I117" s="233">
        <v>15</v>
      </c>
      <c r="J117" s="259">
        <v>16.5</v>
      </c>
      <c r="K117" s="234"/>
      <c r="L117" s="234">
        <v>16.5</v>
      </c>
      <c r="M117" s="259">
        <v>16.5</v>
      </c>
      <c r="N117" s="260"/>
    </row>
    <row r="118" spans="1:14" ht="12.6" customHeight="1">
      <c r="A118" s="53">
        <v>109</v>
      </c>
      <c r="B118" s="211" t="s">
        <v>222</v>
      </c>
      <c r="C118" s="211" t="s">
        <v>223</v>
      </c>
      <c r="D118" s="259">
        <v>12.5</v>
      </c>
      <c r="E118" s="259"/>
      <c r="F118" s="233">
        <v>12.5</v>
      </c>
      <c r="G118" s="259">
        <v>13</v>
      </c>
      <c r="H118" s="259"/>
      <c r="I118" s="233">
        <v>13</v>
      </c>
      <c r="J118" s="259">
        <v>8.5</v>
      </c>
      <c r="K118" s="234">
        <v>4</v>
      </c>
      <c r="L118" s="234">
        <v>8.5</v>
      </c>
      <c r="M118" s="259">
        <v>10.370000000000001</v>
      </c>
      <c r="N118" s="260"/>
    </row>
    <row r="119" spans="1:14" ht="12.6" customHeight="1">
      <c r="A119" s="61">
        <v>110</v>
      </c>
      <c r="B119" s="211" t="s">
        <v>224</v>
      </c>
      <c r="C119" s="211" t="s">
        <v>14</v>
      </c>
      <c r="D119" s="259">
        <v>15</v>
      </c>
      <c r="E119" s="259"/>
      <c r="F119" s="233">
        <v>15</v>
      </c>
      <c r="G119" s="259">
        <v>12</v>
      </c>
      <c r="H119" s="259"/>
      <c r="I119" s="233">
        <v>12</v>
      </c>
      <c r="J119" s="259">
        <v>17</v>
      </c>
      <c r="K119" s="234"/>
      <c r="L119" s="234">
        <v>17</v>
      </c>
      <c r="M119" s="259">
        <v>15.46</v>
      </c>
      <c r="N119" s="260"/>
    </row>
    <row r="120" spans="1:14" ht="12.6" customHeight="1">
      <c r="A120" s="53">
        <v>111</v>
      </c>
      <c r="B120" s="211" t="s">
        <v>225</v>
      </c>
      <c r="C120" s="211" t="s">
        <v>226</v>
      </c>
      <c r="D120" s="259">
        <v>16.5</v>
      </c>
      <c r="E120" s="259"/>
      <c r="F120" s="233">
        <v>16.5</v>
      </c>
      <c r="G120" s="259">
        <v>10</v>
      </c>
      <c r="H120" s="259"/>
      <c r="I120" s="233">
        <v>10</v>
      </c>
      <c r="J120" s="259">
        <v>7</v>
      </c>
      <c r="K120" s="234">
        <v>10.25</v>
      </c>
      <c r="L120" s="234">
        <v>10.25</v>
      </c>
      <c r="M120" s="259">
        <v>11.57</v>
      </c>
      <c r="N120" s="260"/>
    </row>
    <row r="121" spans="1:14" ht="12.6" customHeight="1">
      <c r="A121" s="61">
        <v>112</v>
      </c>
      <c r="B121" s="211" t="s">
        <v>227</v>
      </c>
      <c r="C121" s="211" t="s">
        <v>228</v>
      </c>
      <c r="D121" s="259">
        <v>19</v>
      </c>
      <c r="E121" s="259"/>
      <c r="F121" s="233">
        <v>19</v>
      </c>
      <c r="G121" s="259">
        <v>20</v>
      </c>
      <c r="H121" s="259"/>
      <c r="I121" s="233">
        <v>20</v>
      </c>
      <c r="J121" s="259">
        <v>18.5</v>
      </c>
      <c r="K121" s="234"/>
      <c r="L121" s="234">
        <v>18.5</v>
      </c>
      <c r="M121" s="259">
        <v>18.940000000000001</v>
      </c>
      <c r="N121" s="260"/>
    </row>
    <row r="122" spans="1:14" ht="12.6" customHeight="1">
      <c r="A122" s="53">
        <v>113</v>
      </c>
      <c r="B122" s="211" t="s">
        <v>229</v>
      </c>
      <c r="C122" s="211" t="s">
        <v>230</v>
      </c>
      <c r="D122" s="259">
        <v>17</v>
      </c>
      <c r="E122" s="259"/>
      <c r="F122" s="233">
        <v>17</v>
      </c>
      <c r="G122" s="259">
        <v>17</v>
      </c>
      <c r="H122" s="259"/>
      <c r="I122" s="233">
        <v>17</v>
      </c>
      <c r="J122" s="259">
        <v>13</v>
      </c>
      <c r="K122" s="234"/>
      <c r="L122" s="234">
        <v>13</v>
      </c>
      <c r="M122" s="259">
        <v>14.760000000000002</v>
      </c>
      <c r="N122" s="260"/>
    </row>
    <row r="123" spans="1:14" ht="12.6" customHeight="1">
      <c r="A123" s="61">
        <v>114</v>
      </c>
      <c r="B123" s="211" t="s">
        <v>231</v>
      </c>
      <c r="C123" s="211" t="s">
        <v>232</v>
      </c>
      <c r="D123" s="259">
        <v>17</v>
      </c>
      <c r="E123" s="259"/>
      <c r="F123" s="233">
        <v>17</v>
      </c>
      <c r="G123" s="259">
        <v>12</v>
      </c>
      <c r="H123" s="259"/>
      <c r="I123" s="233">
        <v>12</v>
      </c>
      <c r="J123" s="259">
        <v>14.5</v>
      </c>
      <c r="K123" s="234"/>
      <c r="L123" s="234">
        <v>14.5</v>
      </c>
      <c r="M123" s="259">
        <v>14.500000000000002</v>
      </c>
      <c r="N123" s="260"/>
    </row>
    <row r="124" spans="1:14" ht="12.6" customHeight="1">
      <c r="A124" s="53">
        <v>115</v>
      </c>
      <c r="B124" s="211" t="s">
        <v>233</v>
      </c>
      <c r="C124" s="211" t="s">
        <v>234</v>
      </c>
      <c r="D124" s="259">
        <v>16.5</v>
      </c>
      <c r="E124" s="259"/>
      <c r="F124" s="233">
        <v>16.5</v>
      </c>
      <c r="G124" s="259">
        <v>18</v>
      </c>
      <c r="H124" s="259"/>
      <c r="I124" s="233">
        <v>18</v>
      </c>
      <c r="J124" s="259">
        <v>13</v>
      </c>
      <c r="K124" s="234"/>
      <c r="L124" s="234">
        <v>13</v>
      </c>
      <c r="M124" s="259">
        <v>14.870000000000001</v>
      </c>
      <c r="N124" s="260"/>
    </row>
    <row r="125" spans="1:14" ht="12.6" customHeight="1">
      <c r="A125" s="61">
        <v>116</v>
      </c>
      <c r="B125" s="211" t="s">
        <v>235</v>
      </c>
      <c r="C125" s="211" t="s">
        <v>236</v>
      </c>
      <c r="D125" s="259">
        <v>17</v>
      </c>
      <c r="E125" s="259"/>
      <c r="F125" s="233">
        <v>17</v>
      </c>
      <c r="G125" s="259">
        <v>18</v>
      </c>
      <c r="H125" s="259"/>
      <c r="I125" s="233">
        <v>18</v>
      </c>
      <c r="J125" s="259">
        <v>15.75</v>
      </c>
      <c r="K125" s="234"/>
      <c r="L125" s="234">
        <v>15.75</v>
      </c>
      <c r="M125" s="259">
        <v>16.52</v>
      </c>
      <c r="N125" s="260"/>
    </row>
    <row r="126" spans="1:14" ht="12.6" customHeight="1">
      <c r="A126" s="53">
        <v>117</v>
      </c>
      <c r="B126" s="211" t="s">
        <v>237</v>
      </c>
      <c r="C126" s="211" t="s">
        <v>238</v>
      </c>
      <c r="D126" s="259">
        <v>16</v>
      </c>
      <c r="E126" s="259"/>
      <c r="F126" s="233">
        <v>16</v>
      </c>
      <c r="G126" s="259">
        <v>17</v>
      </c>
      <c r="H126" s="259"/>
      <c r="I126" s="233">
        <v>17</v>
      </c>
      <c r="J126" s="259">
        <v>17</v>
      </c>
      <c r="K126" s="234"/>
      <c r="L126" s="234">
        <v>17</v>
      </c>
      <c r="M126" s="259">
        <v>16.78</v>
      </c>
      <c r="N126" s="260"/>
    </row>
    <row r="127" spans="1:14" ht="12.6" customHeight="1">
      <c r="A127" s="61">
        <v>118</v>
      </c>
      <c r="B127" s="211" t="s">
        <v>239</v>
      </c>
      <c r="C127" s="211" t="s">
        <v>240</v>
      </c>
      <c r="D127" s="259">
        <v>15</v>
      </c>
      <c r="E127" s="259"/>
      <c r="F127" s="233">
        <v>15</v>
      </c>
      <c r="G127" s="259">
        <v>16</v>
      </c>
      <c r="H127" s="259"/>
      <c r="I127" s="233">
        <v>16</v>
      </c>
      <c r="J127" s="259">
        <v>12.5</v>
      </c>
      <c r="K127" s="234"/>
      <c r="L127" s="234">
        <v>12.5</v>
      </c>
      <c r="M127" s="259">
        <v>13.82</v>
      </c>
      <c r="N127" s="260"/>
    </row>
    <row r="128" spans="1:14" ht="12.6" customHeight="1">
      <c r="A128" s="53">
        <v>119</v>
      </c>
      <c r="B128" s="211" t="s">
        <v>241</v>
      </c>
      <c r="C128" s="211" t="s">
        <v>242</v>
      </c>
      <c r="D128" s="259">
        <v>18</v>
      </c>
      <c r="E128" s="259"/>
      <c r="F128" s="233">
        <v>18</v>
      </c>
      <c r="G128" s="259">
        <v>20</v>
      </c>
      <c r="H128" s="259"/>
      <c r="I128" s="233">
        <v>20</v>
      </c>
      <c r="J128" s="259">
        <v>11</v>
      </c>
      <c r="K128" s="234"/>
      <c r="L128" s="234">
        <v>11</v>
      </c>
      <c r="M128" s="259">
        <v>14.52</v>
      </c>
      <c r="N128" s="260"/>
    </row>
    <row r="129" spans="1:14" ht="12.6" customHeight="1">
      <c r="A129" s="61">
        <v>120</v>
      </c>
      <c r="B129" s="211" t="s">
        <v>243</v>
      </c>
      <c r="C129" s="211" t="s">
        <v>244</v>
      </c>
      <c r="D129" s="259">
        <v>18</v>
      </c>
      <c r="E129" s="259"/>
      <c r="F129" s="233">
        <v>18</v>
      </c>
      <c r="G129" s="259">
        <v>20</v>
      </c>
      <c r="H129" s="259"/>
      <c r="I129" s="233">
        <v>20</v>
      </c>
      <c r="J129" s="259">
        <v>18</v>
      </c>
      <c r="K129" s="234"/>
      <c r="L129" s="234">
        <v>18</v>
      </c>
      <c r="M129" s="259">
        <v>18.440000000000001</v>
      </c>
      <c r="N129" s="260"/>
    </row>
    <row r="130" spans="1:14" ht="12.6" customHeight="1">
      <c r="A130" s="53">
        <v>121</v>
      </c>
      <c r="B130" s="211" t="s">
        <v>99</v>
      </c>
      <c r="C130" s="211" t="s">
        <v>245</v>
      </c>
      <c r="D130" s="259">
        <v>13.5</v>
      </c>
      <c r="E130" s="259"/>
      <c r="F130" s="233">
        <v>13.5</v>
      </c>
      <c r="G130" s="259">
        <v>13</v>
      </c>
      <c r="H130" s="259"/>
      <c r="I130" s="233">
        <v>13</v>
      </c>
      <c r="J130" s="259">
        <v>17</v>
      </c>
      <c r="K130" s="234"/>
      <c r="L130" s="234">
        <v>17</v>
      </c>
      <c r="M130" s="259">
        <v>15.350000000000001</v>
      </c>
      <c r="N130" s="260"/>
    </row>
    <row r="131" spans="1:14" ht="39" customHeight="1">
      <c r="A131" s="219" t="s">
        <v>365</v>
      </c>
      <c r="C131" s="46"/>
    </row>
    <row r="132" spans="1:14" ht="27" customHeight="1"/>
    <row r="133" spans="1:14" ht="12.6" customHeight="1"/>
    <row r="134" spans="1:14" ht="12.6" customHeight="1"/>
    <row r="135" spans="1:14" ht="12.6" customHeight="1"/>
    <row r="136" spans="1:14" ht="12.6" customHeight="1"/>
    <row r="137" spans="1:14" ht="12.6" customHeight="1"/>
    <row r="138" spans="1:14" ht="12.6" customHeight="1"/>
    <row r="139" spans="1:14" ht="12.6" customHeight="1"/>
    <row r="140" spans="1:14" ht="12.6" customHeight="1"/>
    <row r="141" spans="1:14" ht="12.6" customHeight="1"/>
    <row r="142" spans="1:14" ht="12.6" customHeight="1"/>
    <row r="143" spans="1:14" ht="12.6" customHeight="1"/>
  </sheetData>
  <autoFilter ref="F1:F130"/>
  <mergeCells count="9">
    <mergeCell ref="D8:F8"/>
    <mergeCell ref="G8:I8"/>
    <mergeCell ref="J8:L8"/>
    <mergeCell ref="J2:M2"/>
    <mergeCell ref="B6:N6"/>
    <mergeCell ref="B7:C7"/>
    <mergeCell ref="D7:F7"/>
    <mergeCell ref="G7:I7"/>
    <mergeCell ref="J7:L7"/>
  </mergeCells>
  <pageMargins left="0.25" right="0.7" top="0.17" bottom="0.19" header="0.17" footer="0.17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L132"/>
  <sheetViews>
    <sheetView topLeftCell="B106" workbookViewId="0">
      <selection activeCell="E96" sqref="E96"/>
    </sheetView>
  </sheetViews>
  <sheetFormatPr baseColWidth="10" defaultRowHeight="14.4"/>
  <cols>
    <col min="1" max="1" width="2" hidden="1" customWidth="1"/>
    <col min="2" max="2" width="7.5546875" customWidth="1"/>
    <col min="3" max="3" width="13.33203125" customWidth="1"/>
    <col min="4" max="4" width="15.88671875" customWidth="1"/>
    <col min="5" max="5" width="8.88671875" customWidth="1"/>
    <col min="6" max="6" width="6.6640625" customWidth="1"/>
    <col min="7" max="7" width="7.44140625" customWidth="1"/>
    <col min="8" max="8" width="7" customWidth="1"/>
    <col min="9" max="9" width="5.5546875" customWidth="1"/>
    <col min="10" max="10" width="6.109375" customWidth="1"/>
    <col min="11" max="12" width="9.33203125" customWidth="1"/>
  </cols>
  <sheetData>
    <row r="1" spans="2:12">
      <c r="B1" s="1" t="s">
        <v>17</v>
      </c>
      <c r="C1" s="1"/>
      <c r="D1" s="1"/>
      <c r="E1" s="2"/>
      <c r="F1" s="2"/>
      <c r="G1" s="3"/>
      <c r="H1" s="3"/>
      <c r="I1" s="3"/>
      <c r="J1" s="4"/>
      <c r="K1" s="4"/>
      <c r="L1" s="4"/>
    </row>
    <row r="2" spans="2:12">
      <c r="B2" s="1"/>
      <c r="C2" s="1" t="s">
        <v>0</v>
      </c>
      <c r="D2" s="1"/>
      <c r="E2" s="2"/>
      <c r="F2" s="2"/>
      <c r="G2" s="3"/>
      <c r="H2" s="3"/>
      <c r="I2" s="3"/>
      <c r="J2" s="414"/>
      <c r="K2" s="414"/>
      <c r="L2" s="414"/>
    </row>
    <row r="3" spans="2:12" ht="9.75" customHeight="1">
      <c r="B3" s="1"/>
      <c r="C3" s="1"/>
      <c r="D3" s="1"/>
      <c r="E3" s="2"/>
      <c r="F3" s="2"/>
      <c r="G3" s="3"/>
      <c r="H3" s="3"/>
      <c r="I3" s="3"/>
      <c r="J3" s="4"/>
      <c r="K3" s="4"/>
      <c r="L3" s="4"/>
    </row>
    <row r="4" spans="2:12">
      <c r="B4" s="5"/>
      <c r="C4" s="6" t="s">
        <v>1</v>
      </c>
      <c r="D4" s="6"/>
      <c r="E4" s="6"/>
      <c r="F4" s="6"/>
      <c r="G4" s="6"/>
      <c r="H4" s="6"/>
      <c r="I4" s="6"/>
      <c r="J4" s="6"/>
      <c r="K4" s="6"/>
      <c r="L4" s="6"/>
    </row>
    <row r="5" spans="2:12" ht="8.25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</row>
    <row r="6" spans="2:12">
      <c r="B6" s="5"/>
      <c r="C6" s="415" t="s">
        <v>300</v>
      </c>
      <c r="D6" s="416"/>
      <c r="E6" s="416"/>
      <c r="F6" s="416"/>
      <c r="G6" s="416"/>
      <c r="H6" s="416"/>
      <c r="I6" s="416"/>
      <c r="J6" s="416"/>
      <c r="K6" s="416"/>
      <c r="L6" s="417"/>
    </row>
    <row r="7" spans="2:12" ht="14.25" customHeight="1">
      <c r="B7" s="5"/>
      <c r="C7" s="415" t="s">
        <v>3</v>
      </c>
      <c r="D7" s="417"/>
      <c r="E7" s="410">
        <v>0.56000000000000005</v>
      </c>
      <c r="F7" s="411"/>
      <c r="G7" s="412"/>
      <c r="H7" s="410">
        <v>0.44</v>
      </c>
      <c r="I7" s="411"/>
      <c r="J7" s="412"/>
      <c r="K7" s="410"/>
      <c r="L7" s="412"/>
    </row>
    <row r="8" spans="2:12" ht="11.25" customHeight="1">
      <c r="B8" s="5"/>
      <c r="C8" s="112"/>
      <c r="D8" s="114"/>
      <c r="E8" s="410" t="s">
        <v>7</v>
      </c>
      <c r="F8" s="411"/>
      <c r="G8" s="412"/>
      <c r="H8" s="319" t="s">
        <v>9</v>
      </c>
      <c r="I8" s="322"/>
      <c r="J8" s="413"/>
      <c r="K8" s="115"/>
      <c r="L8" s="116"/>
    </row>
    <row r="9" spans="2:12" ht="14.25" customHeight="1">
      <c r="B9" s="25" t="s">
        <v>4</v>
      </c>
      <c r="C9" s="7" t="s">
        <v>5</v>
      </c>
      <c r="D9" s="7" t="s">
        <v>6</v>
      </c>
      <c r="E9" s="8" t="s">
        <v>298</v>
      </c>
      <c r="F9" s="8" t="s">
        <v>299</v>
      </c>
      <c r="G9" s="9" t="s">
        <v>297</v>
      </c>
      <c r="H9" s="150" t="s">
        <v>298</v>
      </c>
      <c r="I9" s="10" t="s">
        <v>299</v>
      </c>
      <c r="J9" s="11" t="s">
        <v>297</v>
      </c>
      <c r="K9" s="11" t="s">
        <v>10</v>
      </c>
      <c r="L9" s="12" t="s">
        <v>11</v>
      </c>
    </row>
    <row r="10" spans="2:12" ht="12" customHeight="1">
      <c r="B10" s="13">
        <v>1</v>
      </c>
      <c r="C10" s="26" t="s">
        <v>18</v>
      </c>
      <c r="D10" s="27" t="s">
        <v>19</v>
      </c>
      <c r="E10" s="14">
        <f>' M13 AVR'!E9</f>
        <v>8</v>
      </c>
      <c r="F10" s="14">
        <v>10</v>
      </c>
      <c r="G10" s="129">
        <f>IF(F10="",E10,MIN(12, MAX(E10,F10)))</f>
        <v>10</v>
      </c>
      <c r="H10" s="14">
        <f>' Finance d''entreprise S4 '!G11</f>
        <v>13.824999999999999</v>
      </c>
      <c r="I10" s="14"/>
      <c r="J10" s="129">
        <f>IF(I10="",H10,MIN(12, MAX(H10,I10)))</f>
        <v>13.824999999999999</v>
      </c>
      <c r="K10" s="14">
        <f>(G10*0.56)+(J10*0.44)</f>
        <v>11.683</v>
      </c>
      <c r="L10" s="151" t="str">
        <f>IF(K10&lt;8,"AR", IF(K10&gt;=12,IF(AND(F10="",I10=""),"V","VAR"),"NV"))</f>
        <v>NV</v>
      </c>
    </row>
    <row r="11" spans="2:12" ht="12" customHeight="1">
      <c r="B11" s="13">
        <v>2</v>
      </c>
      <c r="C11" s="28" t="s">
        <v>20</v>
      </c>
      <c r="D11" s="27" t="s">
        <v>21</v>
      </c>
      <c r="E11" s="14">
        <f>' M13 AVR'!E10</f>
        <v>14</v>
      </c>
      <c r="F11" s="14"/>
      <c r="G11" s="129">
        <f t="shared" ref="G11:G74" si="0">IF(F11="",E11,MIN(12, MAX(E11,F11)))</f>
        <v>14</v>
      </c>
      <c r="H11" s="14">
        <f>' Finance d''entreprise S4 '!G12</f>
        <v>13.424999999999999</v>
      </c>
      <c r="I11" s="14"/>
      <c r="J11" s="129">
        <f t="shared" ref="J11:J74" si="1">IF(I11="",H11,MIN(12, MAX(H11,I11)))</f>
        <v>13.424999999999999</v>
      </c>
      <c r="K11" s="14">
        <f t="shared" ref="K11:K74" si="2">(G11*0.56)+(J11*0.44)</f>
        <v>13.747</v>
      </c>
      <c r="L11" s="151" t="str">
        <f t="shared" ref="L11:L74" si="3">IF(K11&lt;8,"AR", IF(K11&gt;=12,IF(AND(F11="",I11=""),"V","VAR"),"NV"))</f>
        <v>V</v>
      </c>
    </row>
    <row r="12" spans="2:12" ht="12" customHeight="1">
      <c r="B12" s="13">
        <v>3</v>
      </c>
      <c r="C12" s="26" t="s">
        <v>22</v>
      </c>
      <c r="D12" s="27" t="s">
        <v>23</v>
      </c>
      <c r="E12" s="14">
        <f>' M13 AVR'!E11</f>
        <v>12</v>
      </c>
      <c r="F12" s="14"/>
      <c r="G12" s="129">
        <f t="shared" si="0"/>
        <v>12</v>
      </c>
      <c r="H12" s="14">
        <f>' Finance d''entreprise S4 '!G13</f>
        <v>14.85</v>
      </c>
      <c r="I12" s="14"/>
      <c r="J12" s="129">
        <f t="shared" si="1"/>
        <v>14.85</v>
      </c>
      <c r="K12" s="14">
        <f t="shared" si="2"/>
        <v>13.254000000000001</v>
      </c>
      <c r="L12" s="151" t="str">
        <f t="shared" si="3"/>
        <v>V</v>
      </c>
    </row>
    <row r="13" spans="2:12" ht="12" customHeight="1">
      <c r="B13" s="13">
        <v>4</v>
      </c>
      <c r="C13" s="28" t="s">
        <v>24</v>
      </c>
      <c r="D13" s="27" t="s">
        <v>25</v>
      </c>
      <c r="E13" s="14">
        <f>' M13 AVR'!E12</f>
        <v>18</v>
      </c>
      <c r="F13" s="14"/>
      <c r="G13" s="129">
        <f t="shared" si="0"/>
        <v>18</v>
      </c>
      <c r="H13" s="14">
        <f>' Finance d''entreprise S4 '!G14</f>
        <v>15.399999999999999</v>
      </c>
      <c r="I13" s="14"/>
      <c r="J13" s="129">
        <f t="shared" si="1"/>
        <v>15.399999999999999</v>
      </c>
      <c r="K13" s="14">
        <f t="shared" si="2"/>
        <v>16.856000000000002</v>
      </c>
      <c r="L13" s="151" t="str">
        <f t="shared" si="3"/>
        <v>V</v>
      </c>
    </row>
    <row r="14" spans="2:12" ht="12" customHeight="1">
      <c r="B14" s="13">
        <v>5</v>
      </c>
      <c r="C14" s="28" t="s">
        <v>26</v>
      </c>
      <c r="D14" s="27" t="s">
        <v>27</v>
      </c>
      <c r="E14" s="14">
        <f>' M13 AVR'!E13</f>
        <v>16</v>
      </c>
      <c r="F14" s="14"/>
      <c r="G14" s="129">
        <f t="shared" si="0"/>
        <v>16</v>
      </c>
      <c r="H14" s="14">
        <f>' Finance d''entreprise S4 '!G15</f>
        <v>18.125</v>
      </c>
      <c r="I14" s="14"/>
      <c r="J14" s="129">
        <f t="shared" si="1"/>
        <v>18.125</v>
      </c>
      <c r="K14" s="14">
        <f t="shared" si="2"/>
        <v>16.935000000000002</v>
      </c>
      <c r="L14" s="151" t="str">
        <f t="shared" si="3"/>
        <v>V</v>
      </c>
    </row>
    <row r="15" spans="2:12" ht="12" customHeight="1">
      <c r="B15" s="13">
        <v>6</v>
      </c>
      <c r="C15" s="26" t="s">
        <v>28</v>
      </c>
      <c r="D15" s="27" t="s">
        <v>29</v>
      </c>
      <c r="E15" s="14">
        <f>' M13 AVR'!E14</f>
        <v>14</v>
      </c>
      <c r="F15" s="14"/>
      <c r="G15" s="129">
        <f t="shared" si="0"/>
        <v>14</v>
      </c>
      <c r="H15" s="14">
        <f>' Finance d''entreprise S4 '!G16</f>
        <v>17.149999999999999</v>
      </c>
      <c r="I15" s="14"/>
      <c r="J15" s="129">
        <f t="shared" si="1"/>
        <v>17.149999999999999</v>
      </c>
      <c r="K15" s="14">
        <f t="shared" si="2"/>
        <v>15.385999999999999</v>
      </c>
      <c r="L15" s="151" t="str">
        <f t="shared" si="3"/>
        <v>V</v>
      </c>
    </row>
    <row r="16" spans="2:12" ht="12" customHeight="1">
      <c r="B16" s="13">
        <v>7</v>
      </c>
      <c r="C16" s="26" t="s">
        <v>30</v>
      </c>
      <c r="D16" s="27" t="s">
        <v>31</v>
      </c>
      <c r="E16" s="14">
        <f>' M13 AVR'!E15</f>
        <v>11</v>
      </c>
      <c r="F16" s="14"/>
      <c r="G16" s="129">
        <f t="shared" si="0"/>
        <v>11</v>
      </c>
      <c r="H16" s="14">
        <f>' Finance d''entreprise S4 '!G17</f>
        <v>13.974999999999998</v>
      </c>
      <c r="I16" s="14"/>
      <c r="J16" s="129">
        <f t="shared" si="1"/>
        <v>13.974999999999998</v>
      </c>
      <c r="K16" s="14">
        <f t="shared" si="2"/>
        <v>12.308999999999999</v>
      </c>
      <c r="L16" s="151" t="str">
        <f t="shared" si="3"/>
        <v>V</v>
      </c>
    </row>
    <row r="17" spans="2:12" ht="12" customHeight="1">
      <c r="B17" s="13">
        <v>8</v>
      </c>
      <c r="C17" s="28" t="s">
        <v>32</v>
      </c>
      <c r="D17" s="27" t="s">
        <v>33</v>
      </c>
      <c r="E17" s="14">
        <f>' M13 AVR'!E16</f>
        <v>16</v>
      </c>
      <c r="F17" s="14"/>
      <c r="G17" s="129">
        <f t="shared" si="0"/>
        <v>16</v>
      </c>
      <c r="H17" s="14">
        <f>' Finance d''entreprise S4 '!G18</f>
        <v>17.474999999999998</v>
      </c>
      <c r="I17" s="14"/>
      <c r="J17" s="129">
        <f t="shared" si="1"/>
        <v>17.474999999999998</v>
      </c>
      <c r="K17" s="14">
        <f t="shared" si="2"/>
        <v>16.649000000000001</v>
      </c>
      <c r="L17" s="151" t="str">
        <f t="shared" si="3"/>
        <v>V</v>
      </c>
    </row>
    <row r="18" spans="2:12" ht="12" customHeight="1">
      <c r="B18" s="13">
        <v>9</v>
      </c>
      <c r="C18" s="28" t="s">
        <v>34</v>
      </c>
      <c r="D18" s="27" t="s">
        <v>35</v>
      </c>
      <c r="E18" s="14">
        <f>' M13 AVR'!E17</f>
        <v>15</v>
      </c>
      <c r="F18" s="14"/>
      <c r="G18" s="129">
        <f t="shared" si="0"/>
        <v>15</v>
      </c>
      <c r="H18" s="14">
        <f>' Finance d''entreprise S4 '!G19</f>
        <v>16.599999999999998</v>
      </c>
      <c r="I18" s="14"/>
      <c r="J18" s="129">
        <f t="shared" si="1"/>
        <v>16.599999999999998</v>
      </c>
      <c r="K18" s="14">
        <f t="shared" si="2"/>
        <v>15.704000000000001</v>
      </c>
      <c r="L18" s="151" t="str">
        <f t="shared" si="3"/>
        <v>V</v>
      </c>
    </row>
    <row r="19" spans="2:12" ht="12" customHeight="1">
      <c r="B19" s="13">
        <v>10</v>
      </c>
      <c r="C19" s="28" t="s">
        <v>36</v>
      </c>
      <c r="D19" s="27" t="s">
        <v>37</v>
      </c>
      <c r="E19" s="14">
        <f>' M13 AVR'!E18</f>
        <v>10</v>
      </c>
      <c r="F19" s="14"/>
      <c r="G19" s="129">
        <f t="shared" si="0"/>
        <v>10</v>
      </c>
      <c r="H19" s="14">
        <f>' Finance d''entreprise S4 '!G20</f>
        <v>15.899999999999999</v>
      </c>
      <c r="I19" s="14"/>
      <c r="J19" s="129">
        <f t="shared" si="1"/>
        <v>15.899999999999999</v>
      </c>
      <c r="K19" s="14">
        <f t="shared" si="2"/>
        <v>12.596</v>
      </c>
      <c r="L19" s="151" t="str">
        <f t="shared" si="3"/>
        <v>V</v>
      </c>
    </row>
    <row r="20" spans="2:12" ht="12" customHeight="1">
      <c r="B20" s="13">
        <v>11</v>
      </c>
      <c r="C20" s="28" t="s">
        <v>38</v>
      </c>
      <c r="D20" s="27" t="s">
        <v>39</v>
      </c>
      <c r="E20" s="14">
        <f>' M13 AVR'!E19</f>
        <v>12</v>
      </c>
      <c r="F20" s="14"/>
      <c r="G20" s="129">
        <f t="shared" si="0"/>
        <v>12</v>
      </c>
      <c r="H20" s="14">
        <f>' Finance d''entreprise S4 '!G21</f>
        <v>16.25</v>
      </c>
      <c r="I20" s="14"/>
      <c r="J20" s="129">
        <f t="shared" si="1"/>
        <v>16.25</v>
      </c>
      <c r="K20" s="14">
        <f t="shared" si="2"/>
        <v>13.870000000000001</v>
      </c>
      <c r="L20" s="151" t="str">
        <f t="shared" si="3"/>
        <v>V</v>
      </c>
    </row>
    <row r="21" spans="2:12" ht="12" customHeight="1">
      <c r="B21" s="13">
        <v>12</v>
      </c>
      <c r="C21" s="28" t="s">
        <v>40</v>
      </c>
      <c r="D21" s="27" t="s">
        <v>41</v>
      </c>
      <c r="E21" s="14">
        <f>' M13 AVR'!E20</f>
        <v>15</v>
      </c>
      <c r="F21" s="14"/>
      <c r="G21" s="129">
        <f t="shared" si="0"/>
        <v>15</v>
      </c>
      <c r="H21" s="14">
        <f>' Finance d''entreprise S4 '!G22</f>
        <v>17.549999999999997</v>
      </c>
      <c r="I21" s="14"/>
      <c r="J21" s="129">
        <f t="shared" si="1"/>
        <v>17.549999999999997</v>
      </c>
      <c r="K21" s="14">
        <f t="shared" si="2"/>
        <v>16.122</v>
      </c>
      <c r="L21" s="151" t="str">
        <f t="shared" si="3"/>
        <v>V</v>
      </c>
    </row>
    <row r="22" spans="2:12" ht="12" customHeight="1">
      <c r="B22" s="13">
        <v>13</v>
      </c>
      <c r="C22" s="28" t="s">
        <v>42</v>
      </c>
      <c r="D22" s="27" t="s">
        <v>43</v>
      </c>
      <c r="E22" s="14">
        <f>' M13 AVR'!E21</f>
        <v>14</v>
      </c>
      <c r="F22" s="14"/>
      <c r="G22" s="129">
        <f t="shared" si="0"/>
        <v>14</v>
      </c>
      <c r="H22" s="14">
        <f>' Finance d''entreprise S4 '!G23</f>
        <v>15.849999999999998</v>
      </c>
      <c r="I22" s="14"/>
      <c r="J22" s="129">
        <f t="shared" si="1"/>
        <v>15.849999999999998</v>
      </c>
      <c r="K22" s="14">
        <f t="shared" si="2"/>
        <v>14.814</v>
      </c>
      <c r="L22" s="151" t="str">
        <f t="shared" si="3"/>
        <v>V</v>
      </c>
    </row>
    <row r="23" spans="2:12" ht="12" customHeight="1">
      <c r="B23" s="13">
        <v>14</v>
      </c>
      <c r="C23" s="28" t="s">
        <v>44</v>
      </c>
      <c r="D23" s="27" t="s">
        <v>45</v>
      </c>
      <c r="E23" s="14">
        <f>' M13 AVR'!E22</f>
        <v>14</v>
      </c>
      <c r="F23" s="14"/>
      <c r="G23" s="129">
        <f t="shared" si="0"/>
        <v>14</v>
      </c>
      <c r="H23" s="14">
        <f>' Finance d''entreprise S4 '!G24</f>
        <v>18.649999999999999</v>
      </c>
      <c r="I23" s="14"/>
      <c r="J23" s="129">
        <f t="shared" si="1"/>
        <v>18.649999999999999</v>
      </c>
      <c r="K23" s="14">
        <f t="shared" si="2"/>
        <v>16.045999999999999</v>
      </c>
      <c r="L23" s="151" t="str">
        <f t="shared" si="3"/>
        <v>V</v>
      </c>
    </row>
    <row r="24" spans="2:12" ht="12" customHeight="1">
      <c r="B24" s="13">
        <v>15</v>
      </c>
      <c r="C24" s="28" t="s">
        <v>46</v>
      </c>
      <c r="D24" s="27" t="s">
        <v>47</v>
      </c>
      <c r="E24" s="14">
        <f>' M13 AVR'!E23</f>
        <v>14</v>
      </c>
      <c r="F24" s="14"/>
      <c r="G24" s="129">
        <f t="shared" si="0"/>
        <v>14</v>
      </c>
      <c r="H24" s="14">
        <f>' Finance d''entreprise S4 '!G25</f>
        <v>18.8</v>
      </c>
      <c r="I24" s="14"/>
      <c r="J24" s="129">
        <f t="shared" si="1"/>
        <v>18.8</v>
      </c>
      <c r="K24" s="14">
        <f t="shared" si="2"/>
        <v>16.112000000000002</v>
      </c>
      <c r="L24" s="151" t="str">
        <f t="shared" si="3"/>
        <v>V</v>
      </c>
    </row>
    <row r="25" spans="2:12" ht="12" customHeight="1">
      <c r="B25" s="13">
        <v>16</v>
      </c>
      <c r="C25" s="28" t="s">
        <v>48</v>
      </c>
      <c r="D25" s="27" t="s">
        <v>49</v>
      </c>
      <c r="E25" s="14">
        <f>' M13 AVR'!E24</f>
        <v>11</v>
      </c>
      <c r="F25" s="14"/>
      <c r="G25" s="129">
        <f t="shared" si="0"/>
        <v>11</v>
      </c>
      <c r="H25" s="14">
        <f>' Finance d''entreprise S4 '!G26</f>
        <v>13.625</v>
      </c>
      <c r="I25" s="14"/>
      <c r="J25" s="129">
        <f t="shared" si="1"/>
        <v>13.625</v>
      </c>
      <c r="K25" s="14">
        <f t="shared" si="2"/>
        <v>12.155000000000001</v>
      </c>
      <c r="L25" s="151" t="str">
        <f t="shared" si="3"/>
        <v>V</v>
      </c>
    </row>
    <row r="26" spans="2:12" ht="12" customHeight="1">
      <c r="B26" s="13">
        <v>17</v>
      </c>
      <c r="C26" s="26" t="s">
        <v>50</v>
      </c>
      <c r="D26" s="27" t="s">
        <v>51</v>
      </c>
      <c r="E26" s="14">
        <f>' M13 AVR'!E25</f>
        <v>11</v>
      </c>
      <c r="F26" s="14"/>
      <c r="G26" s="129">
        <f t="shared" si="0"/>
        <v>11</v>
      </c>
      <c r="H26" s="14">
        <f>' Finance d''entreprise S4 '!G27</f>
        <v>15.549999999999999</v>
      </c>
      <c r="I26" s="14"/>
      <c r="J26" s="129">
        <f t="shared" si="1"/>
        <v>15.549999999999999</v>
      </c>
      <c r="K26" s="14">
        <f t="shared" si="2"/>
        <v>13.001999999999999</v>
      </c>
      <c r="L26" s="151" t="str">
        <f t="shared" si="3"/>
        <v>V</v>
      </c>
    </row>
    <row r="27" spans="2:12" ht="12" customHeight="1">
      <c r="B27" s="13">
        <v>18</v>
      </c>
      <c r="C27" s="28" t="s">
        <v>52</v>
      </c>
      <c r="D27" s="27" t="s">
        <v>53</v>
      </c>
      <c r="E27" s="14">
        <f>' M13 AVR'!E26</f>
        <v>12</v>
      </c>
      <c r="F27" s="14"/>
      <c r="G27" s="129">
        <f t="shared" si="0"/>
        <v>12</v>
      </c>
      <c r="H27" s="14">
        <f>' Finance d''entreprise S4 '!G28</f>
        <v>15.174999999999999</v>
      </c>
      <c r="I27" s="14"/>
      <c r="J27" s="129">
        <f t="shared" si="1"/>
        <v>15.174999999999999</v>
      </c>
      <c r="K27" s="14">
        <f t="shared" si="2"/>
        <v>13.397</v>
      </c>
      <c r="L27" s="151" t="str">
        <f t="shared" si="3"/>
        <v>V</v>
      </c>
    </row>
    <row r="28" spans="2:12" ht="12" customHeight="1">
      <c r="B28" s="13">
        <v>19</v>
      </c>
      <c r="C28" s="26" t="s">
        <v>246</v>
      </c>
      <c r="D28" s="27" t="s">
        <v>247</v>
      </c>
      <c r="E28" s="14">
        <f>' M13 AVR'!E27</f>
        <v>13</v>
      </c>
      <c r="F28" s="14"/>
      <c r="G28" s="129">
        <f t="shared" si="0"/>
        <v>13</v>
      </c>
      <c r="H28" s="14">
        <f>' Finance d''entreprise S4 '!G29</f>
        <v>14.35</v>
      </c>
      <c r="I28" s="14"/>
      <c r="J28" s="129">
        <f t="shared" si="1"/>
        <v>14.35</v>
      </c>
      <c r="K28" s="14">
        <f t="shared" si="2"/>
        <v>13.594000000000001</v>
      </c>
      <c r="L28" s="151" t="str">
        <f t="shared" si="3"/>
        <v>V</v>
      </c>
    </row>
    <row r="29" spans="2:12" ht="12" customHeight="1">
      <c r="B29" s="13">
        <v>20</v>
      </c>
      <c r="C29" s="28" t="s">
        <v>54</v>
      </c>
      <c r="D29" s="27" t="s">
        <v>55</v>
      </c>
      <c r="E29" s="14">
        <f>' M13 AVR'!E28</f>
        <v>12</v>
      </c>
      <c r="F29" s="14"/>
      <c r="G29" s="129">
        <f t="shared" si="0"/>
        <v>12</v>
      </c>
      <c r="H29" s="14">
        <f>' Finance d''entreprise S4 '!G30</f>
        <v>16.25</v>
      </c>
      <c r="I29" s="14"/>
      <c r="J29" s="129">
        <f t="shared" si="1"/>
        <v>16.25</v>
      </c>
      <c r="K29" s="14">
        <f t="shared" si="2"/>
        <v>13.870000000000001</v>
      </c>
      <c r="L29" s="151" t="str">
        <f t="shared" si="3"/>
        <v>V</v>
      </c>
    </row>
    <row r="30" spans="2:12" ht="12" customHeight="1">
      <c r="B30" s="13">
        <v>21</v>
      </c>
      <c r="C30" s="26" t="s">
        <v>56</v>
      </c>
      <c r="D30" s="27" t="s">
        <v>57</v>
      </c>
      <c r="E30" s="14">
        <f>' M13 AVR'!E29</f>
        <v>14</v>
      </c>
      <c r="F30" s="14"/>
      <c r="G30" s="129">
        <f t="shared" si="0"/>
        <v>14</v>
      </c>
      <c r="H30" s="14">
        <f>' Finance d''entreprise S4 '!G31</f>
        <v>18.600000000000001</v>
      </c>
      <c r="I30" s="14"/>
      <c r="J30" s="129">
        <f t="shared" si="1"/>
        <v>18.600000000000001</v>
      </c>
      <c r="K30" s="14">
        <f t="shared" si="2"/>
        <v>16.024000000000001</v>
      </c>
      <c r="L30" s="151" t="str">
        <f t="shared" si="3"/>
        <v>V</v>
      </c>
    </row>
    <row r="31" spans="2:12" ht="12" customHeight="1">
      <c r="B31" s="13">
        <v>22</v>
      </c>
      <c r="C31" s="26" t="s">
        <v>58</v>
      </c>
      <c r="D31" s="27" t="s">
        <v>59</v>
      </c>
      <c r="E31" s="14">
        <f>' M13 AVR'!E30</f>
        <v>14</v>
      </c>
      <c r="F31" s="14"/>
      <c r="G31" s="129">
        <f t="shared" si="0"/>
        <v>14</v>
      </c>
      <c r="H31" s="14">
        <f>' Finance d''entreprise S4 '!G32</f>
        <v>17.899999999999999</v>
      </c>
      <c r="I31" s="14"/>
      <c r="J31" s="129">
        <f t="shared" si="1"/>
        <v>17.899999999999999</v>
      </c>
      <c r="K31" s="14">
        <f t="shared" si="2"/>
        <v>15.716000000000001</v>
      </c>
      <c r="L31" s="151" t="str">
        <f t="shared" si="3"/>
        <v>V</v>
      </c>
    </row>
    <row r="32" spans="2:12" ht="12" customHeight="1">
      <c r="B32" s="13">
        <v>23</v>
      </c>
      <c r="C32" s="28" t="s">
        <v>60</v>
      </c>
      <c r="D32" s="27" t="s">
        <v>61</v>
      </c>
      <c r="E32" s="14">
        <f>' M13 AVR'!E31</f>
        <v>12</v>
      </c>
      <c r="F32" s="14"/>
      <c r="G32" s="129">
        <f t="shared" si="0"/>
        <v>12</v>
      </c>
      <c r="H32" s="14">
        <f>' Finance d''entreprise S4 '!G33</f>
        <v>13.649999999999999</v>
      </c>
      <c r="I32" s="14"/>
      <c r="J32" s="129">
        <f t="shared" si="1"/>
        <v>13.649999999999999</v>
      </c>
      <c r="K32" s="14">
        <f t="shared" si="2"/>
        <v>12.725999999999999</v>
      </c>
      <c r="L32" s="151" t="str">
        <f t="shared" si="3"/>
        <v>V</v>
      </c>
    </row>
    <row r="33" spans="2:12" ht="12" customHeight="1">
      <c r="B33" s="13">
        <v>24</v>
      </c>
      <c r="C33" s="26" t="s">
        <v>62</v>
      </c>
      <c r="D33" s="27" t="s">
        <v>63</v>
      </c>
      <c r="E33" s="14">
        <f>' M13 AVR'!E32</f>
        <v>11</v>
      </c>
      <c r="F33" s="14"/>
      <c r="G33" s="129">
        <f t="shared" si="0"/>
        <v>11</v>
      </c>
      <c r="H33" s="14">
        <f>' Finance d''entreprise S4 '!G34</f>
        <v>15.899999999999999</v>
      </c>
      <c r="I33" s="14"/>
      <c r="J33" s="129">
        <f t="shared" si="1"/>
        <v>15.899999999999999</v>
      </c>
      <c r="K33" s="14">
        <f t="shared" si="2"/>
        <v>13.155999999999999</v>
      </c>
      <c r="L33" s="151" t="str">
        <f t="shared" si="3"/>
        <v>V</v>
      </c>
    </row>
    <row r="34" spans="2:12" ht="12" customHeight="1">
      <c r="B34" s="13">
        <v>25</v>
      </c>
      <c r="C34" s="28" t="s">
        <v>64</v>
      </c>
      <c r="D34" s="27" t="s">
        <v>65</v>
      </c>
      <c r="E34" s="14">
        <f>' M13 AVR'!E33</f>
        <v>14</v>
      </c>
      <c r="F34" s="14"/>
      <c r="G34" s="129">
        <f t="shared" si="0"/>
        <v>14</v>
      </c>
      <c r="H34" s="14">
        <f>' Finance d''entreprise S4 '!G35</f>
        <v>15.024999999999999</v>
      </c>
      <c r="I34" s="14"/>
      <c r="J34" s="129">
        <f t="shared" si="1"/>
        <v>15.024999999999999</v>
      </c>
      <c r="K34" s="14">
        <f t="shared" si="2"/>
        <v>14.451000000000001</v>
      </c>
      <c r="L34" s="151" t="str">
        <f t="shared" si="3"/>
        <v>V</v>
      </c>
    </row>
    <row r="35" spans="2:12" ht="12" customHeight="1">
      <c r="B35" s="13">
        <v>26</v>
      </c>
      <c r="C35" s="28" t="s">
        <v>66</v>
      </c>
      <c r="D35" s="27" t="s">
        <v>67</v>
      </c>
      <c r="E35" s="14">
        <f>' M13 AVR'!E34</f>
        <v>14</v>
      </c>
      <c r="F35" s="14"/>
      <c r="G35" s="129">
        <f t="shared" si="0"/>
        <v>14</v>
      </c>
      <c r="H35" s="14">
        <f>' Finance d''entreprise S4 '!G36</f>
        <v>16.274999999999999</v>
      </c>
      <c r="I35" s="14"/>
      <c r="J35" s="129">
        <f t="shared" si="1"/>
        <v>16.274999999999999</v>
      </c>
      <c r="K35" s="14">
        <f t="shared" si="2"/>
        <v>15.001000000000001</v>
      </c>
      <c r="L35" s="151" t="str">
        <f t="shared" si="3"/>
        <v>V</v>
      </c>
    </row>
    <row r="36" spans="2:12" ht="12" customHeight="1">
      <c r="B36" s="13">
        <v>27</v>
      </c>
      <c r="C36" s="28" t="s">
        <v>68</v>
      </c>
      <c r="D36" s="27" t="s">
        <v>69</v>
      </c>
      <c r="E36" s="14">
        <f>' M13 AVR'!E35</f>
        <v>12</v>
      </c>
      <c r="F36" s="14"/>
      <c r="G36" s="129">
        <f t="shared" si="0"/>
        <v>12</v>
      </c>
      <c r="H36" s="14">
        <f>' Finance d''entreprise S4 '!G37</f>
        <v>17.149999999999999</v>
      </c>
      <c r="I36" s="14"/>
      <c r="J36" s="129">
        <f t="shared" si="1"/>
        <v>17.149999999999999</v>
      </c>
      <c r="K36" s="14">
        <f t="shared" si="2"/>
        <v>14.266</v>
      </c>
      <c r="L36" s="151" t="str">
        <f t="shared" si="3"/>
        <v>V</v>
      </c>
    </row>
    <row r="37" spans="2:12" ht="12" customHeight="1">
      <c r="B37" s="13">
        <v>28</v>
      </c>
      <c r="C37" s="28" t="s">
        <v>70</v>
      </c>
      <c r="D37" s="27" t="s">
        <v>51</v>
      </c>
      <c r="E37" s="14">
        <f>' M13 AVR'!E36</f>
        <v>14</v>
      </c>
      <c r="F37" s="14"/>
      <c r="G37" s="129">
        <f t="shared" si="0"/>
        <v>14</v>
      </c>
      <c r="H37" s="14">
        <f>' Finance d''entreprise S4 '!G38</f>
        <v>13.45</v>
      </c>
      <c r="I37" s="14"/>
      <c r="J37" s="129">
        <f t="shared" si="1"/>
        <v>13.45</v>
      </c>
      <c r="K37" s="14">
        <f t="shared" si="2"/>
        <v>13.758000000000001</v>
      </c>
      <c r="L37" s="151" t="str">
        <f t="shared" si="3"/>
        <v>V</v>
      </c>
    </row>
    <row r="38" spans="2:12" ht="12" customHeight="1">
      <c r="B38" s="13">
        <v>29</v>
      </c>
      <c r="C38" s="28" t="s">
        <v>71</v>
      </c>
      <c r="D38" s="27" t="s">
        <v>72</v>
      </c>
      <c r="E38" s="14">
        <f>' M13 AVR'!E37</f>
        <v>12</v>
      </c>
      <c r="F38" s="14"/>
      <c r="G38" s="129">
        <f t="shared" si="0"/>
        <v>12</v>
      </c>
      <c r="H38" s="14">
        <f>' Finance d''entreprise S4 '!G39</f>
        <v>15.75</v>
      </c>
      <c r="I38" s="14"/>
      <c r="J38" s="129">
        <f t="shared" si="1"/>
        <v>15.75</v>
      </c>
      <c r="K38" s="14">
        <f t="shared" si="2"/>
        <v>13.65</v>
      </c>
      <c r="L38" s="151" t="str">
        <f t="shared" si="3"/>
        <v>V</v>
      </c>
    </row>
    <row r="39" spans="2:12" ht="12" customHeight="1">
      <c r="B39" s="13">
        <v>30</v>
      </c>
      <c r="C39" s="28" t="s">
        <v>73</v>
      </c>
      <c r="D39" s="27" t="s">
        <v>74</v>
      </c>
      <c r="E39" s="14">
        <f>' M13 AVR'!E38</f>
        <v>15</v>
      </c>
      <c r="F39" s="14"/>
      <c r="G39" s="129">
        <f t="shared" si="0"/>
        <v>15</v>
      </c>
      <c r="H39" s="14">
        <f>' Finance d''entreprise S4 '!G40</f>
        <v>13.85</v>
      </c>
      <c r="I39" s="14"/>
      <c r="J39" s="129">
        <f t="shared" si="1"/>
        <v>13.85</v>
      </c>
      <c r="K39" s="14">
        <f t="shared" si="2"/>
        <v>14.494</v>
      </c>
      <c r="L39" s="151" t="str">
        <f t="shared" si="3"/>
        <v>V</v>
      </c>
    </row>
    <row r="40" spans="2:12" ht="12" customHeight="1">
      <c r="B40" s="13">
        <v>31</v>
      </c>
      <c r="C40" s="28" t="s">
        <v>75</v>
      </c>
      <c r="D40" s="27" t="s">
        <v>51</v>
      </c>
      <c r="E40" s="14">
        <f>' M13 AVR'!E39</f>
        <v>11</v>
      </c>
      <c r="F40" s="14"/>
      <c r="G40" s="129">
        <f t="shared" si="0"/>
        <v>11</v>
      </c>
      <c r="H40" s="14">
        <f>' Finance d''entreprise S4 '!G41</f>
        <v>16.149999999999999</v>
      </c>
      <c r="I40" s="14"/>
      <c r="J40" s="129">
        <f t="shared" si="1"/>
        <v>16.149999999999999</v>
      </c>
      <c r="K40" s="14">
        <f t="shared" si="2"/>
        <v>13.265999999999998</v>
      </c>
      <c r="L40" s="151" t="str">
        <f t="shared" si="3"/>
        <v>V</v>
      </c>
    </row>
    <row r="41" spans="2:12" ht="12" customHeight="1">
      <c r="B41" s="15">
        <v>32</v>
      </c>
      <c r="C41" s="26" t="s">
        <v>76</v>
      </c>
      <c r="D41" s="27" t="s">
        <v>77</v>
      </c>
      <c r="E41" s="14">
        <f>' M13 AVR'!E40</f>
        <v>12</v>
      </c>
      <c r="F41" s="14"/>
      <c r="G41" s="129">
        <f t="shared" si="0"/>
        <v>12</v>
      </c>
      <c r="H41" s="14">
        <f>' Finance d''entreprise S4 '!G42</f>
        <v>12.425000000000001</v>
      </c>
      <c r="I41" s="14"/>
      <c r="J41" s="129">
        <f t="shared" si="1"/>
        <v>12.425000000000001</v>
      </c>
      <c r="K41" s="14">
        <f t="shared" si="2"/>
        <v>12.187000000000001</v>
      </c>
      <c r="L41" s="151" t="str">
        <f t="shared" si="3"/>
        <v>V</v>
      </c>
    </row>
    <row r="42" spans="2:12" ht="12" customHeight="1">
      <c r="B42" s="13">
        <v>33</v>
      </c>
      <c r="C42" s="26" t="s">
        <v>78</v>
      </c>
      <c r="D42" s="27" t="s">
        <v>79</v>
      </c>
      <c r="E42" s="14">
        <f>' M13 AVR'!E41</f>
        <v>14</v>
      </c>
      <c r="F42" s="14"/>
      <c r="G42" s="129">
        <f t="shared" si="0"/>
        <v>14</v>
      </c>
      <c r="H42" s="14">
        <f>' Finance d''entreprise S4 '!G43</f>
        <v>18.600000000000001</v>
      </c>
      <c r="I42" s="14"/>
      <c r="J42" s="129">
        <f t="shared" si="1"/>
        <v>18.600000000000001</v>
      </c>
      <c r="K42" s="14">
        <f t="shared" si="2"/>
        <v>16.024000000000001</v>
      </c>
      <c r="L42" s="151" t="str">
        <f t="shared" si="3"/>
        <v>V</v>
      </c>
    </row>
    <row r="43" spans="2:12" ht="12" customHeight="1">
      <c r="B43" s="13">
        <v>34</v>
      </c>
      <c r="C43" s="28" t="s">
        <v>80</v>
      </c>
      <c r="D43" s="27" t="s">
        <v>81</v>
      </c>
      <c r="E43" s="14">
        <f>' M13 AVR'!E42</f>
        <v>15</v>
      </c>
      <c r="F43" s="14"/>
      <c r="G43" s="129">
        <f t="shared" si="0"/>
        <v>15</v>
      </c>
      <c r="H43" s="14">
        <f>' Finance d''entreprise S4 '!G44</f>
        <v>18.95</v>
      </c>
      <c r="I43" s="14"/>
      <c r="J43" s="129">
        <f t="shared" si="1"/>
        <v>18.95</v>
      </c>
      <c r="K43" s="14">
        <f t="shared" si="2"/>
        <v>16.738</v>
      </c>
      <c r="L43" s="151" t="str">
        <f t="shared" si="3"/>
        <v>V</v>
      </c>
    </row>
    <row r="44" spans="2:12" ht="12" customHeight="1">
      <c r="B44" s="13">
        <v>35</v>
      </c>
      <c r="C44" s="28" t="s">
        <v>82</v>
      </c>
      <c r="D44" s="27" t="s">
        <v>83</v>
      </c>
      <c r="E44" s="14">
        <f>' M13 AVR'!E43</f>
        <v>12</v>
      </c>
      <c r="F44" s="14"/>
      <c r="G44" s="129">
        <f t="shared" si="0"/>
        <v>12</v>
      </c>
      <c r="H44" s="14">
        <f>' Finance d''entreprise S4 '!G45</f>
        <v>16.95</v>
      </c>
      <c r="I44" s="14"/>
      <c r="J44" s="129">
        <f t="shared" si="1"/>
        <v>16.95</v>
      </c>
      <c r="K44" s="14">
        <f t="shared" si="2"/>
        <v>14.178000000000001</v>
      </c>
      <c r="L44" s="151" t="str">
        <f t="shared" si="3"/>
        <v>V</v>
      </c>
    </row>
    <row r="45" spans="2:12" ht="12" customHeight="1">
      <c r="B45" s="13">
        <v>36</v>
      </c>
      <c r="C45" s="28" t="s">
        <v>84</v>
      </c>
      <c r="D45" s="27" t="s">
        <v>85</v>
      </c>
      <c r="E45" s="14">
        <f>' M13 AVR'!E44</f>
        <v>13</v>
      </c>
      <c r="F45" s="14"/>
      <c r="G45" s="129">
        <f t="shared" si="0"/>
        <v>13</v>
      </c>
      <c r="H45" s="14">
        <f>' Finance d''entreprise S4 '!G46</f>
        <v>16.424999999999997</v>
      </c>
      <c r="I45" s="14"/>
      <c r="J45" s="129">
        <f t="shared" si="1"/>
        <v>16.424999999999997</v>
      </c>
      <c r="K45" s="14">
        <f t="shared" si="2"/>
        <v>14.507</v>
      </c>
      <c r="L45" s="151" t="str">
        <f t="shared" si="3"/>
        <v>V</v>
      </c>
    </row>
    <row r="46" spans="2:12" ht="12" customHeight="1">
      <c r="B46" s="13">
        <v>37</v>
      </c>
      <c r="C46" s="28" t="s">
        <v>86</v>
      </c>
      <c r="D46" s="27" t="s">
        <v>87</v>
      </c>
      <c r="E46" s="14">
        <f>' M13 AVR'!E45</f>
        <v>16</v>
      </c>
      <c r="F46" s="14"/>
      <c r="G46" s="129">
        <f t="shared" si="0"/>
        <v>16</v>
      </c>
      <c r="H46" s="14">
        <f>' Finance d''entreprise S4 '!G47</f>
        <v>18.474999999999998</v>
      </c>
      <c r="I46" s="14"/>
      <c r="J46" s="129">
        <f t="shared" si="1"/>
        <v>18.474999999999998</v>
      </c>
      <c r="K46" s="14">
        <f t="shared" si="2"/>
        <v>17.088999999999999</v>
      </c>
      <c r="L46" s="151" t="str">
        <f t="shared" si="3"/>
        <v>V</v>
      </c>
    </row>
    <row r="47" spans="2:12" ht="12" customHeight="1">
      <c r="B47" s="13">
        <v>38</v>
      </c>
      <c r="C47" s="28" t="s">
        <v>88</v>
      </c>
      <c r="D47" s="27" t="s">
        <v>89</v>
      </c>
      <c r="E47" s="14">
        <f>' M13 AVR'!E46</f>
        <v>12</v>
      </c>
      <c r="F47" s="14"/>
      <c r="G47" s="129">
        <f t="shared" si="0"/>
        <v>12</v>
      </c>
      <c r="H47" s="14">
        <f>' Finance d''entreprise S4 '!G48</f>
        <v>16.799999999999997</v>
      </c>
      <c r="I47" s="14"/>
      <c r="J47" s="129">
        <f t="shared" si="1"/>
        <v>16.799999999999997</v>
      </c>
      <c r="K47" s="14">
        <f t="shared" si="2"/>
        <v>14.111999999999998</v>
      </c>
      <c r="L47" s="151" t="str">
        <f t="shared" si="3"/>
        <v>V</v>
      </c>
    </row>
    <row r="48" spans="2:12" ht="12" customHeight="1">
      <c r="B48" s="13">
        <v>39</v>
      </c>
      <c r="C48" s="26" t="s">
        <v>90</v>
      </c>
      <c r="D48" s="27" t="s">
        <v>51</v>
      </c>
      <c r="E48" s="14">
        <f>' M13 AVR'!E47</f>
        <v>14</v>
      </c>
      <c r="F48" s="14"/>
      <c r="G48" s="129">
        <f t="shared" si="0"/>
        <v>14</v>
      </c>
      <c r="H48" s="14">
        <f>' Finance d''entreprise S4 '!G49</f>
        <v>17.125</v>
      </c>
      <c r="I48" s="14"/>
      <c r="J48" s="129">
        <f t="shared" si="1"/>
        <v>17.125</v>
      </c>
      <c r="K48" s="14">
        <f t="shared" si="2"/>
        <v>15.375</v>
      </c>
      <c r="L48" s="151" t="str">
        <f t="shared" si="3"/>
        <v>V</v>
      </c>
    </row>
    <row r="49" spans="2:12" ht="12" customHeight="1">
      <c r="B49" s="13">
        <v>40</v>
      </c>
      <c r="C49" s="28" t="s">
        <v>91</v>
      </c>
      <c r="D49" s="27" t="s">
        <v>92</v>
      </c>
      <c r="E49" s="14">
        <f>' M13 AVR'!E48</f>
        <v>12</v>
      </c>
      <c r="F49" s="14"/>
      <c r="G49" s="129">
        <f t="shared" si="0"/>
        <v>12</v>
      </c>
      <c r="H49" s="14">
        <f>' Finance d''entreprise S4 '!G50</f>
        <v>15.899999999999999</v>
      </c>
      <c r="I49" s="14"/>
      <c r="J49" s="129">
        <f t="shared" si="1"/>
        <v>15.899999999999999</v>
      </c>
      <c r="K49" s="14">
        <f t="shared" si="2"/>
        <v>13.716000000000001</v>
      </c>
      <c r="L49" s="151" t="str">
        <f t="shared" si="3"/>
        <v>V</v>
      </c>
    </row>
    <row r="50" spans="2:12" ht="12" customHeight="1">
      <c r="B50" s="13">
        <v>41</v>
      </c>
      <c r="C50" s="28" t="s">
        <v>93</v>
      </c>
      <c r="D50" s="27" t="s">
        <v>53</v>
      </c>
      <c r="E50" s="14">
        <f>' M13 AVR'!E49</f>
        <v>10</v>
      </c>
      <c r="F50" s="14">
        <v>0</v>
      </c>
      <c r="G50" s="129">
        <f t="shared" si="0"/>
        <v>10</v>
      </c>
      <c r="H50" s="14">
        <f>' Finance d''entreprise S4 '!G51</f>
        <v>12.375</v>
      </c>
      <c r="I50" s="14"/>
      <c r="J50" s="129">
        <f t="shared" si="1"/>
        <v>12.375</v>
      </c>
      <c r="K50" s="14">
        <f t="shared" si="2"/>
        <v>11.045000000000002</v>
      </c>
      <c r="L50" s="151" t="str">
        <f t="shared" si="3"/>
        <v>NV</v>
      </c>
    </row>
    <row r="51" spans="2:12" ht="12" customHeight="1">
      <c r="B51" s="13">
        <v>42</v>
      </c>
      <c r="C51" s="28" t="s">
        <v>94</v>
      </c>
      <c r="D51" s="27" t="s">
        <v>95</v>
      </c>
      <c r="E51" s="14">
        <f>' M13 AVR'!E50</f>
        <v>12</v>
      </c>
      <c r="F51" s="14"/>
      <c r="G51" s="129">
        <f t="shared" si="0"/>
        <v>12</v>
      </c>
      <c r="H51" s="14">
        <f>' Finance d''entreprise S4 '!G52</f>
        <v>17.649999999999999</v>
      </c>
      <c r="I51" s="14"/>
      <c r="J51" s="129">
        <f t="shared" si="1"/>
        <v>17.649999999999999</v>
      </c>
      <c r="K51" s="14">
        <f t="shared" si="2"/>
        <v>14.486000000000001</v>
      </c>
      <c r="L51" s="151" t="str">
        <f t="shared" si="3"/>
        <v>V</v>
      </c>
    </row>
    <row r="52" spans="2:12" ht="12" customHeight="1">
      <c r="B52" s="13">
        <v>43</v>
      </c>
      <c r="C52" s="28" t="s">
        <v>96</v>
      </c>
      <c r="D52" s="27" t="s">
        <v>97</v>
      </c>
      <c r="E52" s="14">
        <f>' M13 AVR'!E51</f>
        <v>13</v>
      </c>
      <c r="F52" s="14"/>
      <c r="G52" s="129">
        <f t="shared" si="0"/>
        <v>13</v>
      </c>
      <c r="H52" s="14">
        <f>' Finance d''entreprise S4 '!G53</f>
        <v>14.8</v>
      </c>
      <c r="I52" s="14"/>
      <c r="J52" s="129">
        <f t="shared" si="1"/>
        <v>14.8</v>
      </c>
      <c r="K52" s="14">
        <f t="shared" si="2"/>
        <v>13.792000000000002</v>
      </c>
      <c r="L52" s="151" t="str">
        <f t="shared" si="3"/>
        <v>V</v>
      </c>
    </row>
    <row r="53" spans="2:12" ht="12" customHeight="1">
      <c r="B53" s="13">
        <v>44</v>
      </c>
      <c r="C53" s="28" t="s">
        <v>98</v>
      </c>
      <c r="D53" s="27" t="s">
        <v>99</v>
      </c>
      <c r="E53" s="14">
        <f>' M13 AVR'!E52</f>
        <v>16</v>
      </c>
      <c r="F53" s="14"/>
      <c r="G53" s="129">
        <f t="shared" si="0"/>
        <v>16</v>
      </c>
      <c r="H53" s="14">
        <f>' Finance d''entreprise S4 '!G54</f>
        <v>19.049999999999997</v>
      </c>
      <c r="I53" s="14"/>
      <c r="J53" s="129">
        <f t="shared" si="1"/>
        <v>19.049999999999997</v>
      </c>
      <c r="K53" s="14">
        <f t="shared" si="2"/>
        <v>17.341999999999999</v>
      </c>
      <c r="L53" s="151" t="str">
        <f t="shared" si="3"/>
        <v>V</v>
      </c>
    </row>
    <row r="54" spans="2:12" ht="12" customHeight="1">
      <c r="B54" s="13">
        <v>45</v>
      </c>
      <c r="C54" s="28" t="s">
        <v>100</v>
      </c>
      <c r="D54" s="27" t="s">
        <v>101</v>
      </c>
      <c r="E54" s="14">
        <f>' M13 AVR'!E53</f>
        <v>14</v>
      </c>
      <c r="F54" s="14"/>
      <c r="G54" s="129">
        <f t="shared" si="0"/>
        <v>14</v>
      </c>
      <c r="H54" s="14">
        <f>' Finance d''entreprise S4 '!G55</f>
        <v>15.724999999999998</v>
      </c>
      <c r="I54" s="14"/>
      <c r="J54" s="129">
        <f t="shared" si="1"/>
        <v>15.724999999999998</v>
      </c>
      <c r="K54" s="14">
        <f t="shared" si="2"/>
        <v>14.759</v>
      </c>
      <c r="L54" s="151" t="str">
        <f t="shared" si="3"/>
        <v>V</v>
      </c>
    </row>
    <row r="55" spans="2:12" ht="12" customHeight="1">
      <c r="B55" s="13">
        <v>46</v>
      </c>
      <c r="C55" s="26" t="s">
        <v>102</v>
      </c>
      <c r="D55" s="27" t="s">
        <v>103</v>
      </c>
      <c r="E55" s="14">
        <f>' M13 AVR'!E54</f>
        <v>14</v>
      </c>
      <c r="F55" s="14"/>
      <c r="G55" s="129">
        <f t="shared" si="0"/>
        <v>14</v>
      </c>
      <c r="H55" s="14">
        <f>' Finance d''entreprise S4 '!G56</f>
        <v>16.95</v>
      </c>
      <c r="I55" s="14"/>
      <c r="J55" s="129">
        <f t="shared" si="1"/>
        <v>16.95</v>
      </c>
      <c r="K55" s="14">
        <f t="shared" si="2"/>
        <v>15.298</v>
      </c>
      <c r="L55" s="151" t="str">
        <f t="shared" si="3"/>
        <v>V</v>
      </c>
    </row>
    <row r="56" spans="2:12" ht="12" customHeight="1">
      <c r="B56" s="13">
        <v>47</v>
      </c>
      <c r="C56" s="26" t="s">
        <v>104</v>
      </c>
      <c r="D56" s="27" t="s">
        <v>105</v>
      </c>
      <c r="E56" s="14">
        <f>' M13 AVR'!E55</f>
        <v>11</v>
      </c>
      <c r="F56" s="14"/>
      <c r="G56" s="129">
        <f t="shared" si="0"/>
        <v>11</v>
      </c>
      <c r="H56" s="14">
        <f>' Finance d''entreprise S4 '!G57</f>
        <v>15.849999999999998</v>
      </c>
      <c r="I56" s="14"/>
      <c r="J56" s="129">
        <f t="shared" si="1"/>
        <v>15.849999999999998</v>
      </c>
      <c r="K56" s="14">
        <f t="shared" si="2"/>
        <v>13.134</v>
      </c>
      <c r="L56" s="151" t="str">
        <f t="shared" si="3"/>
        <v>V</v>
      </c>
    </row>
    <row r="57" spans="2:12" ht="12" customHeight="1">
      <c r="B57" s="13">
        <v>48</v>
      </c>
      <c r="C57" s="28" t="s">
        <v>106</v>
      </c>
      <c r="D57" s="27" t="s">
        <v>107</v>
      </c>
      <c r="E57" s="14">
        <f>' M13 AVR'!E56</f>
        <v>12</v>
      </c>
      <c r="F57" s="14"/>
      <c r="G57" s="129">
        <f t="shared" si="0"/>
        <v>12</v>
      </c>
      <c r="H57" s="14">
        <f>' Finance d''entreprise S4 '!G58</f>
        <v>14.5</v>
      </c>
      <c r="I57" s="14"/>
      <c r="J57" s="129">
        <f t="shared" si="1"/>
        <v>14.5</v>
      </c>
      <c r="K57" s="14">
        <f t="shared" si="2"/>
        <v>13.100000000000001</v>
      </c>
      <c r="L57" s="151" t="str">
        <f t="shared" si="3"/>
        <v>V</v>
      </c>
    </row>
    <row r="58" spans="2:12" ht="12" customHeight="1">
      <c r="B58" s="13">
        <v>49</v>
      </c>
      <c r="C58" s="28" t="s">
        <v>108</v>
      </c>
      <c r="D58" s="27" t="s">
        <v>109</v>
      </c>
      <c r="E58" s="14">
        <f>' M13 AVR'!E57</f>
        <v>16</v>
      </c>
      <c r="F58" s="14"/>
      <c r="G58" s="129">
        <f t="shared" si="0"/>
        <v>16</v>
      </c>
      <c r="H58" s="14">
        <f>' Finance d''entreprise S4 '!G59</f>
        <v>15.724999999999998</v>
      </c>
      <c r="I58" s="14"/>
      <c r="J58" s="129">
        <f t="shared" si="1"/>
        <v>15.724999999999998</v>
      </c>
      <c r="K58" s="14">
        <f t="shared" si="2"/>
        <v>15.879</v>
      </c>
      <c r="L58" s="151" t="str">
        <f t="shared" si="3"/>
        <v>V</v>
      </c>
    </row>
    <row r="59" spans="2:12" ht="12" customHeight="1">
      <c r="B59" s="13">
        <v>50</v>
      </c>
      <c r="C59" s="28" t="s">
        <v>110</v>
      </c>
      <c r="D59" s="27" t="s">
        <v>51</v>
      </c>
      <c r="E59" s="14">
        <f>' M13 AVR'!E58</f>
        <v>14</v>
      </c>
      <c r="F59" s="14"/>
      <c r="G59" s="129">
        <f t="shared" si="0"/>
        <v>14</v>
      </c>
      <c r="H59" s="14">
        <f>' Finance d''entreprise S4 '!G60</f>
        <v>15.75</v>
      </c>
      <c r="I59" s="14"/>
      <c r="J59" s="129">
        <f t="shared" si="1"/>
        <v>15.75</v>
      </c>
      <c r="K59" s="14">
        <f t="shared" si="2"/>
        <v>14.77</v>
      </c>
      <c r="L59" s="151" t="str">
        <f t="shared" si="3"/>
        <v>V</v>
      </c>
    </row>
    <row r="60" spans="2:12" ht="12" customHeight="1">
      <c r="B60" s="13">
        <v>51</v>
      </c>
      <c r="C60" s="26" t="s">
        <v>111</v>
      </c>
      <c r="D60" s="27" t="s">
        <v>112</v>
      </c>
      <c r="E60" s="14">
        <f>' M13 AVR'!E59</f>
        <v>12</v>
      </c>
      <c r="F60" s="14"/>
      <c r="G60" s="129">
        <f t="shared" si="0"/>
        <v>12</v>
      </c>
      <c r="H60" s="14">
        <f>' Finance d''entreprise S4 '!G61</f>
        <v>17.774999999999999</v>
      </c>
      <c r="I60" s="14"/>
      <c r="J60" s="129">
        <f t="shared" si="1"/>
        <v>17.774999999999999</v>
      </c>
      <c r="K60" s="14">
        <f t="shared" si="2"/>
        <v>14.541</v>
      </c>
      <c r="L60" s="151" t="str">
        <f t="shared" si="3"/>
        <v>V</v>
      </c>
    </row>
    <row r="61" spans="2:12" ht="12" customHeight="1">
      <c r="B61" s="13">
        <v>52</v>
      </c>
      <c r="C61" s="28" t="s">
        <v>113</v>
      </c>
      <c r="D61" s="27" t="s">
        <v>114</v>
      </c>
      <c r="E61" s="14">
        <f>' M13 AVR'!E60</f>
        <v>16</v>
      </c>
      <c r="F61" s="14"/>
      <c r="G61" s="129">
        <f t="shared" si="0"/>
        <v>16</v>
      </c>
      <c r="H61" s="14">
        <f>' Finance d''entreprise S4 '!G62</f>
        <v>15.899999999999999</v>
      </c>
      <c r="I61" s="14"/>
      <c r="J61" s="129">
        <f t="shared" si="1"/>
        <v>15.899999999999999</v>
      </c>
      <c r="K61" s="14">
        <f t="shared" si="2"/>
        <v>15.956</v>
      </c>
      <c r="L61" s="151" t="str">
        <f t="shared" si="3"/>
        <v>V</v>
      </c>
    </row>
    <row r="62" spans="2:12" ht="12" customHeight="1">
      <c r="B62" s="13">
        <v>53</v>
      </c>
      <c r="C62" s="28" t="s">
        <v>115</v>
      </c>
      <c r="D62" s="27" t="s">
        <v>116</v>
      </c>
      <c r="E62" s="14">
        <f>' M13 AVR'!E61</f>
        <v>12</v>
      </c>
      <c r="F62" s="14"/>
      <c r="G62" s="129">
        <f t="shared" si="0"/>
        <v>12</v>
      </c>
      <c r="H62" s="14">
        <f>' Finance d''entreprise S4 '!G63</f>
        <v>16.875</v>
      </c>
      <c r="I62" s="14"/>
      <c r="J62" s="129">
        <f t="shared" si="1"/>
        <v>16.875</v>
      </c>
      <c r="K62" s="14">
        <f t="shared" si="2"/>
        <v>14.145</v>
      </c>
      <c r="L62" s="151" t="str">
        <f t="shared" si="3"/>
        <v>V</v>
      </c>
    </row>
    <row r="63" spans="2:12" ht="12" customHeight="1">
      <c r="B63" s="13">
        <v>54</v>
      </c>
      <c r="C63" s="28" t="s">
        <v>117</v>
      </c>
      <c r="D63" s="27" t="s">
        <v>118</v>
      </c>
      <c r="E63" s="14">
        <f>' M13 AVR'!E62</f>
        <v>13</v>
      </c>
      <c r="F63" s="14"/>
      <c r="G63" s="129">
        <f t="shared" si="0"/>
        <v>13</v>
      </c>
      <c r="H63" s="14">
        <f>' Finance d''entreprise S4 '!G64</f>
        <v>15.75</v>
      </c>
      <c r="I63" s="14"/>
      <c r="J63" s="129">
        <f t="shared" si="1"/>
        <v>15.75</v>
      </c>
      <c r="K63" s="14">
        <f t="shared" si="2"/>
        <v>14.21</v>
      </c>
      <c r="L63" s="151" t="str">
        <f t="shared" si="3"/>
        <v>V</v>
      </c>
    </row>
    <row r="64" spans="2:12" ht="12" customHeight="1">
      <c r="B64" s="13">
        <v>55</v>
      </c>
      <c r="C64" s="28" t="s">
        <v>119</v>
      </c>
      <c r="D64" s="27" t="s">
        <v>120</v>
      </c>
      <c r="E64" s="14">
        <f>' M13 AVR'!E63</f>
        <v>16</v>
      </c>
      <c r="F64" s="14"/>
      <c r="G64" s="129">
        <f t="shared" si="0"/>
        <v>16</v>
      </c>
      <c r="H64" s="14">
        <f>' Finance d''entreprise S4 '!G65</f>
        <v>18.3</v>
      </c>
      <c r="I64" s="14"/>
      <c r="J64" s="129">
        <f t="shared" si="1"/>
        <v>18.3</v>
      </c>
      <c r="K64" s="14">
        <f t="shared" si="2"/>
        <v>17.012</v>
      </c>
      <c r="L64" s="151" t="str">
        <f t="shared" si="3"/>
        <v>V</v>
      </c>
    </row>
    <row r="65" spans="2:12" ht="12" customHeight="1">
      <c r="B65" s="13">
        <v>56</v>
      </c>
      <c r="C65" s="26" t="s">
        <v>121</v>
      </c>
      <c r="D65" s="27" t="s">
        <v>122</v>
      </c>
      <c r="E65" s="14">
        <f>' M13 AVR'!E64</f>
        <v>15</v>
      </c>
      <c r="F65" s="14"/>
      <c r="G65" s="129">
        <f t="shared" si="0"/>
        <v>15</v>
      </c>
      <c r="H65" s="14">
        <f>' Finance d''entreprise S4 '!G66</f>
        <v>16.399999999999999</v>
      </c>
      <c r="I65" s="14"/>
      <c r="J65" s="129">
        <f t="shared" si="1"/>
        <v>16.399999999999999</v>
      </c>
      <c r="K65" s="14">
        <f t="shared" si="2"/>
        <v>15.616</v>
      </c>
      <c r="L65" s="151" t="str">
        <f t="shared" si="3"/>
        <v>V</v>
      </c>
    </row>
    <row r="66" spans="2:12" ht="12" customHeight="1">
      <c r="B66" s="13">
        <v>57</v>
      </c>
      <c r="C66" s="28" t="s">
        <v>123</v>
      </c>
      <c r="D66" s="27" t="s">
        <v>124</v>
      </c>
      <c r="E66" s="14">
        <f>' M13 AVR'!E65</f>
        <v>14</v>
      </c>
      <c r="F66" s="14"/>
      <c r="G66" s="129">
        <f t="shared" si="0"/>
        <v>14</v>
      </c>
      <c r="H66" s="14">
        <f>' Finance d''entreprise S4 '!G67</f>
        <v>13.85</v>
      </c>
      <c r="I66" s="14"/>
      <c r="J66" s="129">
        <f t="shared" si="1"/>
        <v>13.85</v>
      </c>
      <c r="K66" s="14">
        <f t="shared" si="2"/>
        <v>13.934000000000001</v>
      </c>
      <c r="L66" s="151" t="str">
        <f t="shared" si="3"/>
        <v>V</v>
      </c>
    </row>
    <row r="67" spans="2:12" ht="12" customHeight="1">
      <c r="B67" s="13">
        <v>58</v>
      </c>
      <c r="C67" s="28" t="s">
        <v>125</v>
      </c>
      <c r="D67" s="27" t="s">
        <v>126</v>
      </c>
      <c r="E67" s="14">
        <f>' M13 AVR'!E66</f>
        <v>16</v>
      </c>
      <c r="F67" s="14"/>
      <c r="G67" s="129">
        <f t="shared" si="0"/>
        <v>16</v>
      </c>
      <c r="H67" s="14">
        <f>' Finance d''entreprise S4 '!G68</f>
        <v>18.774999999999999</v>
      </c>
      <c r="I67" s="14"/>
      <c r="J67" s="129">
        <f t="shared" si="1"/>
        <v>18.774999999999999</v>
      </c>
      <c r="K67" s="14">
        <f t="shared" si="2"/>
        <v>17.221</v>
      </c>
      <c r="L67" s="151" t="str">
        <f t="shared" si="3"/>
        <v>V</v>
      </c>
    </row>
    <row r="68" spans="2:12" ht="12" customHeight="1">
      <c r="B68" s="13">
        <v>59</v>
      </c>
      <c r="C68" s="28" t="s">
        <v>127</v>
      </c>
      <c r="D68" s="27" t="s">
        <v>128</v>
      </c>
      <c r="E68" s="14">
        <f>' M13 AVR'!E67</f>
        <v>12</v>
      </c>
      <c r="F68" s="14"/>
      <c r="G68" s="129">
        <f t="shared" si="0"/>
        <v>12</v>
      </c>
      <c r="H68" s="14">
        <f>' Finance d''entreprise S4 '!G69</f>
        <v>19.299999999999997</v>
      </c>
      <c r="I68" s="14"/>
      <c r="J68" s="129">
        <f t="shared" si="1"/>
        <v>19.299999999999997</v>
      </c>
      <c r="K68" s="14">
        <f t="shared" si="2"/>
        <v>15.212</v>
      </c>
      <c r="L68" s="151" t="str">
        <f t="shared" si="3"/>
        <v>V</v>
      </c>
    </row>
    <row r="69" spans="2:12" ht="12" customHeight="1">
      <c r="B69" s="13">
        <v>60</v>
      </c>
      <c r="C69" s="28" t="s">
        <v>129</v>
      </c>
      <c r="D69" s="27" t="s">
        <v>130</v>
      </c>
      <c r="E69" s="14">
        <f>' M13 AVR'!E68</f>
        <v>16</v>
      </c>
      <c r="F69" s="14"/>
      <c r="G69" s="129">
        <f t="shared" si="0"/>
        <v>16</v>
      </c>
      <c r="H69" s="14">
        <f>' Finance d''entreprise S4 '!G70</f>
        <v>19.7</v>
      </c>
      <c r="I69" s="14"/>
      <c r="J69" s="129">
        <f t="shared" si="1"/>
        <v>19.7</v>
      </c>
      <c r="K69" s="14">
        <f t="shared" si="2"/>
        <v>17.628</v>
      </c>
      <c r="L69" s="151" t="str">
        <f t="shared" si="3"/>
        <v>V</v>
      </c>
    </row>
    <row r="70" spans="2:12" ht="12" customHeight="1">
      <c r="B70" s="13">
        <v>61</v>
      </c>
      <c r="C70" s="29" t="s">
        <v>131</v>
      </c>
      <c r="D70" s="30" t="s">
        <v>132</v>
      </c>
      <c r="E70" s="14">
        <f>' M13 AVR'!E69</f>
        <v>12</v>
      </c>
      <c r="F70" s="14"/>
      <c r="G70" s="129">
        <f t="shared" si="0"/>
        <v>12</v>
      </c>
      <c r="H70" s="14">
        <f>' Finance d''entreprise S4 '!G71</f>
        <v>15.724999999999998</v>
      </c>
      <c r="I70" s="14"/>
      <c r="J70" s="129">
        <f t="shared" si="1"/>
        <v>15.724999999999998</v>
      </c>
      <c r="K70" s="14">
        <f t="shared" si="2"/>
        <v>13.638999999999999</v>
      </c>
      <c r="L70" s="151" t="str">
        <f t="shared" si="3"/>
        <v>V</v>
      </c>
    </row>
    <row r="71" spans="2:12" ht="12" customHeight="1">
      <c r="B71" s="13">
        <v>62</v>
      </c>
      <c r="C71" s="31" t="s">
        <v>133</v>
      </c>
      <c r="D71" s="32" t="s">
        <v>134</v>
      </c>
      <c r="E71" s="14">
        <f>' M13 AVR'!E70</f>
        <v>16</v>
      </c>
      <c r="F71" s="14"/>
      <c r="G71" s="129">
        <f t="shared" si="0"/>
        <v>16</v>
      </c>
      <c r="H71" s="14">
        <f>' Finance d''entreprise S4 '!G72</f>
        <v>18.599999999999998</v>
      </c>
      <c r="I71" s="14"/>
      <c r="J71" s="129">
        <f t="shared" si="1"/>
        <v>18.599999999999998</v>
      </c>
      <c r="K71" s="14">
        <f t="shared" si="2"/>
        <v>17.143999999999998</v>
      </c>
      <c r="L71" s="151" t="str">
        <f t="shared" si="3"/>
        <v>V</v>
      </c>
    </row>
    <row r="72" spans="2:12" ht="12" customHeight="1">
      <c r="B72" s="13">
        <v>63</v>
      </c>
      <c r="C72" s="31" t="s">
        <v>135</v>
      </c>
      <c r="D72" s="32" t="s">
        <v>136</v>
      </c>
      <c r="E72" s="14">
        <f>' M13 AVR'!E71</f>
        <v>14</v>
      </c>
      <c r="F72" s="14"/>
      <c r="G72" s="129">
        <f t="shared" si="0"/>
        <v>14</v>
      </c>
      <c r="H72" s="14">
        <f>' Finance d''entreprise S4 '!G73</f>
        <v>18.574999999999999</v>
      </c>
      <c r="I72" s="14"/>
      <c r="J72" s="129">
        <f t="shared" si="1"/>
        <v>18.574999999999999</v>
      </c>
      <c r="K72" s="14">
        <f t="shared" si="2"/>
        <v>16.013000000000002</v>
      </c>
      <c r="L72" s="151" t="str">
        <f t="shared" si="3"/>
        <v>V</v>
      </c>
    </row>
    <row r="73" spans="2:12" ht="12" customHeight="1">
      <c r="B73" s="13">
        <v>64</v>
      </c>
      <c r="C73" s="31" t="s">
        <v>137</v>
      </c>
      <c r="D73" s="32" t="s">
        <v>138</v>
      </c>
      <c r="E73" s="14">
        <f>' M13 AVR'!E72</f>
        <v>16</v>
      </c>
      <c r="F73" s="14"/>
      <c r="G73" s="129">
        <f t="shared" si="0"/>
        <v>16</v>
      </c>
      <c r="H73" s="14">
        <f>' Finance d''entreprise S4 '!G74</f>
        <v>18.25</v>
      </c>
      <c r="I73" s="14"/>
      <c r="J73" s="129">
        <f t="shared" si="1"/>
        <v>18.25</v>
      </c>
      <c r="K73" s="14">
        <f t="shared" si="2"/>
        <v>16.990000000000002</v>
      </c>
      <c r="L73" s="151" t="str">
        <f t="shared" si="3"/>
        <v>V</v>
      </c>
    </row>
    <row r="74" spans="2:12" ht="12" customHeight="1">
      <c r="B74" s="13">
        <v>65</v>
      </c>
      <c r="C74" s="31" t="s">
        <v>139</v>
      </c>
      <c r="D74" s="32" t="s">
        <v>140</v>
      </c>
      <c r="E74" s="14">
        <f>' M13 AVR'!E73</f>
        <v>12</v>
      </c>
      <c r="F74" s="14"/>
      <c r="G74" s="129">
        <f t="shared" si="0"/>
        <v>12</v>
      </c>
      <c r="H74" s="14">
        <f>' Finance d''entreprise S4 '!G75</f>
        <v>17.299999999999997</v>
      </c>
      <c r="I74" s="14"/>
      <c r="J74" s="129">
        <f t="shared" si="1"/>
        <v>17.299999999999997</v>
      </c>
      <c r="K74" s="14">
        <f t="shared" si="2"/>
        <v>14.332000000000001</v>
      </c>
      <c r="L74" s="151" t="str">
        <f t="shared" si="3"/>
        <v>V</v>
      </c>
    </row>
    <row r="75" spans="2:12" ht="12" customHeight="1">
      <c r="B75" s="13">
        <v>66</v>
      </c>
      <c r="C75" s="31" t="s">
        <v>141</v>
      </c>
      <c r="D75" s="32" t="s">
        <v>51</v>
      </c>
      <c r="E75" s="14">
        <f>' M13 AVR'!E74</f>
        <v>12</v>
      </c>
      <c r="F75" s="14"/>
      <c r="G75" s="129">
        <f t="shared" ref="G75:G130" si="4">IF(F75="",E75,MIN(12, MAX(E75,F75)))</f>
        <v>12</v>
      </c>
      <c r="H75" s="14">
        <f>' Finance d''entreprise S4 '!G76</f>
        <v>14.5</v>
      </c>
      <c r="I75" s="14"/>
      <c r="J75" s="129">
        <f t="shared" ref="J75:J130" si="5">IF(I75="",H75,MIN(12, MAX(H75,I75)))</f>
        <v>14.5</v>
      </c>
      <c r="K75" s="14">
        <f t="shared" ref="K75:K130" si="6">(G75*0.56)+(J75*0.44)</f>
        <v>13.100000000000001</v>
      </c>
      <c r="L75" s="151" t="str">
        <f t="shared" ref="L75:L130" si="7">IF(K75&lt;8,"AR", IF(K75&gt;=12,IF(AND(F75="",I75=""),"V","VAR"),"NV"))</f>
        <v>V</v>
      </c>
    </row>
    <row r="76" spans="2:12" ht="12" customHeight="1">
      <c r="B76" s="13">
        <v>67</v>
      </c>
      <c r="C76" s="31" t="s">
        <v>142</v>
      </c>
      <c r="D76" s="37" t="s">
        <v>143</v>
      </c>
      <c r="E76" s="14">
        <f>' M13 AVR'!E75</f>
        <v>11</v>
      </c>
      <c r="F76" s="14"/>
      <c r="G76" s="129">
        <f t="shared" si="4"/>
        <v>11</v>
      </c>
      <c r="H76" s="14">
        <f>' Finance d''entreprise S4 '!G77</f>
        <v>15.399999999999999</v>
      </c>
      <c r="I76" s="14"/>
      <c r="J76" s="129">
        <f t="shared" si="5"/>
        <v>15.399999999999999</v>
      </c>
      <c r="K76" s="14">
        <f t="shared" si="6"/>
        <v>12.936</v>
      </c>
      <c r="L76" s="151" t="str">
        <f t="shared" si="7"/>
        <v>V</v>
      </c>
    </row>
    <row r="77" spans="2:12" ht="12" customHeight="1">
      <c r="B77" s="13">
        <v>68</v>
      </c>
      <c r="C77" s="31" t="s">
        <v>144</v>
      </c>
      <c r="D77" s="32" t="s">
        <v>145</v>
      </c>
      <c r="E77" s="14">
        <f>' M13 AVR'!E76</f>
        <v>12</v>
      </c>
      <c r="F77" s="14"/>
      <c r="G77" s="129">
        <f t="shared" si="4"/>
        <v>12</v>
      </c>
      <c r="H77" s="14">
        <f>' Finance d''entreprise S4 '!G78</f>
        <v>16.224999999999998</v>
      </c>
      <c r="I77" s="14"/>
      <c r="J77" s="129">
        <f t="shared" si="5"/>
        <v>16.224999999999998</v>
      </c>
      <c r="K77" s="14">
        <f t="shared" si="6"/>
        <v>13.859</v>
      </c>
      <c r="L77" s="151" t="str">
        <f t="shared" si="7"/>
        <v>V</v>
      </c>
    </row>
    <row r="78" spans="2:12" ht="12" customHeight="1">
      <c r="B78" s="13">
        <v>69</v>
      </c>
      <c r="C78" s="33" t="s">
        <v>146</v>
      </c>
      <c r="D78" s="32" t="s">
        <v>147</v>
      </c>
      <c r="E78" s="14">
        <f>' M13 AVR'!E77</f>
        <v>12</v>
      </c>
      <c r="F78" s="14"/>
      <c r="G78" s="129">
        <f t="shared" si="4"/>
        <v>12</v>
      </c>
      <c r="H78" s="14">
        <f>' Finance d''entreprise S4 '!G79</f>
        <v>15.5</v>
      </c>
      <c r="I78" s="14"/>
      <c r="J78" s="129">
        <f t="shared" si="5"/>
        <v>15.5</v>
      </c>
      <c r="K78" s="14">
        <f t="shared" si="6"/>
        <v>13.540000000000001</v>
      </c>
      <c r="L78" s="151" t="str">
        <f t="shared" si="7"/>
        <v>V</v>
      </c>
    </row>
    <row r="79" spans="2:12" ht="12" customHeight="1">
      <c r="B79" s="13">
        <v>70</v>
      </c>
      <c r="C79" s="33" t="s">
        <v>148</v>
      </c>
      <c r="D79" s="32" t="s">
        <v>149</v>
      </c>
      <c r="E79" s="14">
        <f>' M13 AVR'!E78</f>
        <v>14</v>
      </c>
      <c r="F79" s="14"/>
      <c r="G79" s="129">
        <f t="shared" si="4"/>
        <v>14</v>
      </c>
      <c r="H79" s="14">
        <f>' Finance d''entreprise S4 '!G80</f>
        <v>18.549999999999997</v>
      </c>
      <c r="I79" s="14"/>
      <c r="J79" s="129">
        <f t="shared" si="5"/>
        <v>18.549999999999997</v>
      </c>
      <c r="K79" s="14">
        <f t="shared" si="6"/>
        <v>16.001999999999999</v>
      </c>
      <c r="L79" s="151" t="str">
        <f t="shared" si="7"/>
        <v>V</v>
      </c>
    </row>
    <row r="80" spans="2:12" ht="12" customHeight="1">
      <c r="B80" s="13">
        <v>71</v>
      </c>
      <c r="C80" s="33" t="s">
        <v>150</v>
      </c>
      <c r="D80" s="32" t="s">
        <v>151</v>
      </c>
      <c r="E80" s="14">
        <f>' M13 AVR'!E79</f>
        <v>12</v>
      </c>
      <c r="F80" s="14"/>
      <c r="G80" s="129">
        <f t="shared" si="4"/>
        <v>12</v>
      </c>
      <c r="H80" s="14">
        <f>' Finance d''entreprise S4 '!G81</f>
        <v>17.299999999999997</v>
      </c>
      <c r="I80" s="14"/>
      <c r="J80" s="129">
        <f t="shared" si="5"/>
        <v>17.299999999999997</v>
      </c>
      <c r="K80" s="14">
        <f t="shared" si="6"/>
        <v>14.332000000000001</v>
      </c>
      <c r="L80" s="151" t="str">
        <f t="shared" si="7"/>
        <v>V</v>
      </c>
    </row>
    <row r="81" spans="2:12" ht="12" customHeight="1">
      <c r="B81" s="13">
        <v>72</v>
      </c>
      <c r="C81" s="33" t="s">
        <v>152</v>
      </c>
      <c r="D81" s="37" t="s">
        <v>153</v>
      </c>
      <c r="E81" s="14">
        <f>' M13 AVR'!E80</f>
        <v>16</v>
      </c>
      <c r="F81" s="14"/>
      <c r="G81" s="129">
        <f t="shared" si="4"/>
        <v>16</v>
      </c>
      <c r="H81" s="14">
        <f>' Finance d''entreprise S4 '!G82</f>
        <v>20</v>
      </c>
      <c r="I81" s="14"/>
      <c r="J81" s="129">
        <f t="shared" si="5"/>
        <v>20</v>
      </c>
      <c r="K81" s="14">
        <f t="shared" si="6"/>
        <v>17.760000000000002</v>
      </c>
      <c r="L81" s="151" t="str">
        <f t="shared" si="7"/>
        <v>V</v>
      </c>
    </row>
    <row r="82" spans="2:12" ht="12" customHeight="1">
      <c r="B82" s="13">
        <v>73</v>
      </c>
      <c r="C82" s="33" t="s">
        <v>154</v>
      </c>
      <c r="D82" s="32" t="s">
        <v>155</v>
      </c>
      <c r="E82" s="14">
        <f>' M13 AVR'!E81</f>
        <v>16</v>
      </c>
      <c r="F82" s="14"/>
      <c r="G82" s="129">
        <f t="shared" si="4"/>
        <v>16</v>
      </c>
      <c r="H82" s="14">
        <f>' Finance d''entreprise S4 '!G83</f>
        <v>17.375</v>
      </c>
      <c r="I82" s="14"/>
      <c r="J82" s="129">
        <f t="shared" si="5"/>
        <v>17.375</v>
      </c>
      <c r="K82" s="14">
        <f t="shared" si="6"/>
        <v>16.605</v>
      </c>
      <c r="L82" s="151" t="str">
        <f t="shared" si="7"/>
        <v>V</v>
      </c>
    </row>
    <row r="83" spans="2:12" ht="12" customHeight="1">
      <c r="B83" s="13">
        <v>74</v>
      </c>
      <c r="C83" s="33" t="s">
        <v>156</v>
      </c>
      <c r="D83" s="32" t="s">
        <v>157</v>
      </c>
      <c r="E83" s="14">
        <f>' M13 AVR'!E82</f>
        <v>11</v>
      </c>
      <c r="F83" s="14"/>
      <c r="G83" s="129">
        <f t="shared" si="4"/>
        <v>11</v>
      </c>
      <c r="H83" s="14">
        <f>' Finance d''entreprise S4 '!G84</f>
        <v>16.5</v>
      </c>
      <c r="I83" s="14"/>
      <c r="J83" s="129">
        <f t="shared" si="5"/>
        <v>16.5</v>
      </c>
      <c r="K83" s="14">
        <f t="shared" si="6"/>
        <v>13.42</v>
      </c>
      <c r="L83" s="151" t="str">
        <f t="shared" si="7"/>
        <v>V</v>
      </c>
    </row>
    <row r="84" spans="2:12" ht="12" customHeight="1">
      <c r="B84" s="13">
        <v>75</v>
      </c>
      <c r="C84" s="33" t="s">
        <v>158</v>
      </c>
      <c r="D84" s="32" t="s">
        <v>159</v>
      </c>
      <c r="E84" s="14">
        <f>' M13 AVR'!E83</f>
        <v>12</v>
      </c>
      <c r="F84" s="14"/>
      <c r="G84" s="129">
        <f t="shared" si="4"/>
        <v>12</v>
      </c>
      <c r="H84" s="14">
        <f>' Finance d''entreprise S4 '!G85</f>
        <v>19.7</v>
      </c>
      <c r="I84" s="14"/>
      <c r="J84" s="129">
        <f t="shared" si="5"/>
        <v>19.7</v>
      </c>
      <c r="K84" s="14">
        <f t="shared" si="6"/>
        <v>15.388</v>
      </c>
      <c r="L84" s="151" t="str">
        <f t="shared" si="7"/>
        <v>V</v>
      </c>
    </row>
    <row r="85" spans="2:12" ht="12" customHeight="1">
      <c r="B85" s="13">
        <v>76</v>
      </c>
      <c r="C85" s="33" t="s">
        <v>160</v>
      </c>
      <c r="D85" s="32" t="s">
        <v>159</v>
      </c>
      <c r="E85" s="14">
        <f>' M13 AVR'!E84</f>
        <v>16</v>
      </c>
      <c r="F85" s="14"/>
      <c r="G85" s="129">
        <f t="shared" si="4"/>
        <v>16</v>
      </c>
      <c r="H85" s="14">
        <f>' Finance d''entreprise S4 '!G86</f>
        <v>16.2</v>
      </c>
      <c r="I85" s="14"/>
      <c r="J85" s="129">
        <f t="shared" si="5"/>
        <v>16.2</v>
      </c>
      <c r="K85" s="14">
        <f t="shared" si="6"/>
        <v>16.088000000000001</v>
      </c>
      <c r="L85" s="151" t="str">
        <f t="shared" si="7"/>
        <v>V</v>
      </c>
    </row>
    <row r="86" spans="2:12" ht="12" customHeight="1">
      <c r="B86" s="13">
        <v>77</v>
      </c>
      <c r="C86" s="33" t="s">
        <v>161</v>
      </c>
      <c r="D86" s="32" t="s">
        <v>162</v>
      </c>
      <c r="E86" s="14">
        <f>' M13 AVR'!E85</f>
        <v>12</v>
      </c>
      <c r="F86" s="14"/>
      <c r="G86" s="129">
        <f t="shared" si="4"/>
        <v>12</v>
      </c>
      <c r="H86" s="14">
        <f>' Finance d''entreprise S4 '!G87</f>
        <v>15.375</v>
      </c>
      <c r="I86" s="14"/>
      <c r="J86" s="129">
        <f t="shared" si="5"/>
        <v>15.375</v>
      </c>
      <c r="K86" s="14">
        <f t="shared" si="6"/>
        <v>13.484999999999999</v>
      </c>
      <c r="L86" s="151" t="str">
        <f t="shared" si="7"/>
        <v>V</v>
      </c>
    </row>
    <row r="87" spans="2:12" ht="12" customHeight="1">
      <c r="B87" s="13">
        <v>78</v>
      </c>
      <c r="C87" s="33" t="s">
        <v>163</v>
      </c>
      <c r="D87" s="32" t="s">
        <v>164</v>
      </c>
      <c r="E87" s="14">
        <f>' M13 AVR'!E86</f>
        <v>13</v>
      </c>
      <c r="F87" s="14"/>
      <c r="G87" s="129">
        <f t="shared" si="4"/>
        <v>13</v>
      </c>
      <c r="H87" s="14">
        <f>' Finance d''entreprise S4 '!G88</f>
        <v>16.799999999999997</v>
      </c>
      <c r="I87" s="14"/>
      <c r="J87" s="129">
        <f t="shared" si="5"/>
        <v>16.799999999999997</v>
      </c>
      <c r="K87" s="14">
        <f t="shared" si="6"/>
        <v>14.672000000000001</v>
      </c>
      <c r="L87" s="151" t="str">
        <f t="shared" si="7"/>
        <v>V</v>
      </c>
    </row>
    <row r="88" spans="2:12" ht="12" customHeight="1">
      <c r="B88" s="13">
        <v>79</v>
      </c>
      <c r="C88" s="33" t="s">
        <v>165</v>
      </c>
      <c r="D88" s="32" t="s">
        <v>166</v>
      </c>
      <c r="E88" s="14">
        <f>' M13 AVR'!E87</f>
        <v>12</v>
      </c>
      <c r="F88" s="14"/>
      <c r="G88" s="129">
        <f t="shared" si="4"/>
        <v>12</v>
      </c>
      <c r="H88" s="14">
        <f>' Finance d''entreprise S4 '!G89</f>
        <v>16.25</v>
      </c>
      <c r="I88" s="14"/>
      <c r="J88" s="129">
        <f t="shared" si="5"/>
        <v>16.25</v>
      </c>
      <c r="K88" s="14">
        <f t="shared" si="6"/>
        <v>13.870000000000001</v>
      </c>
      <c r="L88" s="151" t="str">
        <f t="shared" si="7"/>
        <v>V</v>
      </c>
    </row>
    <row r="89" spans="2:12" ht="12" customHeight="1">
      <c r="B89" s="13">
        <v>80</v>
      </c>
      <c r="C89" s="33" t="s">
        <v>167</v>
      </c>
      <c r="D89" s="32" t="s">
        <v>168</v>
      </c>
      <c r="E89" s="14">
        <f>' M13 AVR'!E88</f>
        <v>12</v>
      </c>
      <c r="F89" s="14"/>
      <c r="G89" s="129">
        <f t="shared" si="4"/>
        <v>12</v>
      </c>
      <c r="H89" s="14">
        <f>' Finance d''entreprise S4 '!G90</f>
        <v>14.649999999999999</v>
      </c>
      <c r="I89" s="14"/>
      <c r="J89" s="129">
        <f t="shared" si="5"/>
        <v>14.649999999999999</v>
      </c>
      <c r="K89" s="14">
        <f t="shared" si="6"/>
        <v>13.166</v>
      </c>
      <c r="L89" s="151" t="str">
        <f t="shared" si="7"/>
        <v>V</v>
      </c>
    </row>
    <row r="90" spans="2:12" ht="12" customHeight="1">
      <c r="B90" s="13">
        <v>81</v>
      </c>
      <c r="C90" s="33" t="s">
        <v>169</v>
      </c>
      <c r="D90" s="32" t="s">
        <v>170</v>
      </c>
      <c r="E90" s="14">
        <f>' M13 AVR'!E89</f>
        <v>16</v>
      </c>
      <c r="F90" s="14"/>
      <c r="G90" s="129">
        <f t="shared" si="4"/>
        <v>16</v>
      </c>
      <c r="H90" s="14">
        <f>' Finance d''entreprise S4 '!G91</f>
        <v>16.774999999999999</v>
      </c>
      <c r="I90" s="14"/>
      <c r="J90" s="129">
        <f t="shared" si="5"/>
        <v>16.774999999999999</v>
      </c>
      <c r="K90" s="14">
        <f t="shared" si="6"/>
        <v>16.341000000000001</v>
      </c>
      <c r="L90" s="151" t="str">
        <f t="shared" si="7"/>
        <v>V</v>
      </c>
    </row>
    <row r="91" spans="2:12" ht="12" customHeight="1">
      <c r="B91" s="13">
        <v>82</v>
      </c>
      <c r="C91" s="33" t="s">
        <v>171</v>
      </c>
      <c r="D91" s="32" t="s">
        <v>172</v>
      </c>
      <c r="E91" s="14">
        <f>' M13 AVR'!E90</f>
        <v>12</v>
      </c>
      <c r="F91" s="14"/>
      <c r="G91" s="129">
        <f t="shared" si="4"/>
        <v>12</v>
      </c>
      <c r="H91" s="14">
        <f>' Finance d''entreprise S4 '!G92</f>
        <v>15.849999999999998</v>
      </c>
      <c r="I91" s="14"/>
      <c r="J91" s="129">
        <f t="shared" si="5"/>
        <v>15.849999999999998</v>
      </c>
      <c r="K91" s="14">
        <f t="shared" si="6"/>
        <v>13.693999999999999</v>
      </c>
      <c r="L91" s="151" t="str">
        <f t="shared" si="7"/>
        <v>V</v>
      </c>
    </row>
    <row r="92" spans="2:12" ht="12" customHeight="1">
      <c r="B92" s="13">
        <v>83</v>
      </c>
      <c r="C92" s="33" t="s">
        <v>173</v>
      </c>
      <c r="D92" s="32" t="s">
        <v>174</v>
      </c>
      <c r="E92" s="14">
        <f>' M13 AVR'!E91</f>
        <v>12</v>
      </c>
      <c r="F92" s="14"/>
      <c r="G92" s="129">
        <f t="shared" si="4"/>
        <v>12</v>
      </c>
      <c r="H92" s="14">
        <f>' Finance d''entreprise S4 '!G93</f>
        <v>14</v>
      </c>
      <c r="I92" s="14"/>
      <c r="J92" s="129">
        <f t="shared" si="5"/>
        <v>14</v>
      </c>
      <c r="K92" s="14">
        <f t="shared" si="6"/>
        <v>12.88</v>
      </c>
      <c r="L92" s="151" t="str">
        <f t="shared" si="7"/>
        <v>V</v>
      </c>
    </row>
    <row r="93" spans="2:12" ht="12" customHeight="1">
      <c r="B93" s="13">
        <v>84</v>
      </c>
      <c r="C93" s="33" t="s">
        <v>175</v>
      </c>
      <c r="D93" s="32" t="s">
        <v>176</v>
      </c>
      <c r="E93" s="14">
        <f>' M13 AVR'!E92</f>
        <v>11</v>
      </c>
      <c r="F93" s="14"/>
      <c r="G93" s="129">
        <f t="shared" si="4"/>
        <v>11</v>
      </c>
      <c r="H93" s="14">
        <f>' Finance d''entreprise S4 '!G94</f>
        <v>16.2</v>
      </c>
      <c r="I93" s="14"/>
      <c r="J93" s="129">
        <f t="shared" si="5"/>
        <v>16.2</v>
      </c>
      <c r="K93" s="14">
        <f t="shared" si="6"/>
        <v>13.288</v>
      </c>
      <c r="L93" s="151" t="str">
        <f t="shared" si="7"/>
        <v>V</v>
      </c>
    </row>
    <row r="94" spans="2:12" ht="12" customHeight="1">
      <c r="B94" s="13">
        <v>85</v>
      </c>
      <c r="C94" s="33" t="s">
        <v>177</v>
      </c>
      <c r="D94" s="32" t="s">
        <v>12</v>
      </c>
      <c r="E94" s="14">
        <f>' M13 AVR'!E93</f>
        <v>14</v>
      </c>
      <c r="F94" s="14"/>
      <c r="G94" s="129">
        <f t="shared" si="4"/>
        <v>14</v>
      </c>
      <c r="H94" s="14">
        <f>' Finance d''entreprise S4 '!G95</f>
        <v>19</v>
      </c>
      <c r="I94" s="14"/>
      <c r="J94" s="129">
        <f t="shared" si="5"/>
        <v>19</v>
      </c>
      <c r="K94" s="14">
        <f t="shared" si="6"/>
        <v>16.2</v>
      </c>
      <c r="L94" s="151" t="str">
        <f t="shared" si="7"/>
        <v>V</v>
      </c>
    </row>
    <row r="95" spans="2:12" ht="12" customHeight="1">
      <c r="B95" s="13">
        <v>86</v>
      </c>
      <c r="C95" s="33" t="s">
        <v>178</v>
      </c>
      <c r="D95" s="32" t="s">
        <v>179</v>
      </c>
      <c r="E95" s="14">
        <f>' M13 AVR'!E94</f>
        <v>12</v>
      </c>
      <c r="F95" s="14"/>
      <c r="G95" s="129">
        <f t="shared" si="4"/>
        <v>12</v>
      </c>
      <c r="H95" s="14">
        <f>' Finance d''entreprise S4 '!G96</f>
        <v>14.849999999999998</v>
      </c>
      <c r="I95" s="14"/>
      <c r="J95" s="129">
        <f t="shared" si="5"/>
        <v>14.849999999999998</v>
      </c>
      <c r="K95" s="14">
        <f t="shared" si="6"/>
        <v>13.254</v>
      </c>
      <c r="L95" s="151" t="str">
        <f t="shared" si="7"/>
        <v>V</v>
      </c>
    </row>
    <row r="96" spans="2:12" ht="12" customHeight="1">
      <c r="B96" s="13">
        <v>87</v>
      </c>
      <c r="C96" s="33" t="s">
        <v>180</v>
      </c>
      <c r="D96" s="32" t="s">
        <v>181</v>
      </c>
      <c r="E96" s="14">
        <f>' M13 AVR'!E95</f>
        <v>16</v>
      </c>
      <c r="F96" s="14"/>
      <c r="G96" s="129">
        <f t="shared" si="4"/>
        <v>16</v>
      </c>
      <c r="H96" s="14">
        <f>' Finance d''entreprise S4 '!G97</f>
        <v>11.649999999999999</v>
      </c>
      <c r="I96" s="14"/>
      <c r="J96" s="129">
        <f t="shared" si="5"/>
        <v>11.649999999999999</v>
      </c>
      <c r="K96" s="14">
        <f t="shared" si="6"/>
        <v>14.086</v>
      </c>
      <c r="L96" s="151" t="str">
        <f t="shared" si="7"/>
        <v>V</v>
      </c>
    </row>
    <row r="97" spans="2:12" ht="12" customHeight="1">
      <c r="B97" s="13">
        <v>88</v>
      </c>
      <c r="C97" s="33" t="s">
        <v>182</v>
      </c>
      <c r="D97" s="32" t="s">
        <v>183</v>
      </c>
      <c r="E97" s="14">
        <f>' M13 AVR'!E96</f>
        <v>12</v>
      </c>
      <c r="F97" s="14"/>
      <c r="G97" s="129">
        <f t="shared" si="4"/>
        <v>12</v>
      </c>
      <c r="H97" s="14">
        <f>' Finance d''entreprise S4 '!G98</f>
        <v>12</v>
      </c>
      <c r="I97" s="14"/>
      <c r="J97" s="129">
        <f t="shared" si="5"/>
        <v>12</v>
      </c>
      <c r="K97" s="14">
        <f t="shared" si="6"/>
        <v>12</v>
      </c>
      <c r="L97" s="151" t="str">
        <f t="shared" si="7"/>
        <v>V</v>
      </c>
    </row>
    <row r="98" spans="2:12" ht="12" customHeight="1">
      <c r="B98" s="13">
        <v>89</v>
      </c>
      <c r="C98" s="33" t="s">
        <v>184</v>
      </c>
      <c r="D98" s="32" t="s">
        <v>13</v>
      </c>
      <c r="E98" s="14">
        <f>' M13 AVR'!E97</f>
        <v>11</v>
      </c>
      <c r="F98" s="14"/>
      <c r="G98" s="129">
        <f t="shared" si="4"/>
        <v>11</v>
      </c>
      <c r="H98" s="14">
        <f>' Finance d''entreprise S4 '!G99</f>
        <v>15.524999999999999</v>
      </c>
      <c r="I98" s="14"/>
      <c r="J98" s="129">
        <f t="shared" si="5"/>
        <v>15.524999999999999</v>
      </c>
      <c r="K98" s="14">
        <f t="shared" si="6"/>
        <v>12.991</v>
      </c>
      <c r="L98" s="151" t="str">
        <f t="shared" si="7"/>
        <v>V</v>
      </c>
    </row>
    <row r="99" spans="2:12" ht="12" customHeight="1">
      <c r="B99" s="13">
        <v>90</v>
      </c>
      <c r="C99" s="33" t="s">
        <v>185</v>
      </c>
      <c r="D99" s="32" t="s">
        <v>186</v>
      </c>
      <c r="E99" s="14">
        <f>' M13 AVR'!E98</f>
        <v>14</v>
      </c>
      <c r="F99" s="14"/>
      <c r="G99" s="129">
        <f t="shared" si="4"/>
        <v>14</v>
      </c>
      <c r="H99" s="14">
        <f>' Finance d''entreprise S4 '!G100</f>
        <v>17.45</v>
      </c>
      <c r="I99" s="14"/>
      <c r="J99" s="129">
        <f t="shared" si="5"/>
        <v>17.45</v>
      </c>
      <c r="K99" s="14">
        <f t="shared" si="6"/>
        <v>15.518000000000001</v>
      </c>
      <c r="L99" s="151" t="str">
        <f t="shared" si="7"/>
        <v>V</v>
      </c>
    </row>
    <row r="100" spans="2:12" ht="12" customHeight="1">
      <c r="B100" s="13">
        <v>91</v>
      </c>
      <c r="C100" s="33" t="s">
        <v>187</v>
      </c>
      <c r="D100" s="32" t="s">
        <v>188</v>
      </c>
      <c r="E100" s="14">
        <f>' M13 AVR'!E99</f>
        <v>8</v>
      </c>
      <c r="F100" s="14">
        <v>12</v>
      </c>
      <c r="G100" s="129">
        <f t="shared" si="4"/>
        <v>12</v>
      </c>
      <c r="H100" s="14">
        <f>' Finance d''entreprise S4 '!G101</f>
        <v>16.45</v>
      </c>
      <c r="I100" s="14"/>
      <c r="J100" s="129">
        <f t="shared" si="5"/>
        <v>16.45</v>
      </c>
      <c r="K100" s="14">
        <f t="shared" si="6"/>
        <v>13.958</v>
      </c>
      <c r="L100" s="151" t="str">
        <f t="shared" si="7"/>
        <v>VAR</v>
      </c>
    </row>
    <row r="101" spans="2:12" ht="12" customHeight="1">
      <c r="B101" s="13">
        <v>92</v>
      </c>
      <c r="C101" s="33" t="s">
        <v>189</v>
      </c>
      <c r="D101" s="32" t="s">
        <v>190</v>
      </c>
      <c r="E101" s="14">
        <f>' M13 AVR'!E100</f>
        <v>12</v>
      </c>
      <c r="F101" s="14"/>
      <c r="G101" s="129">
        <f t="shared" si="4"/>
        <v>12</v>
      </c>
      <c r="H101" s="14">
        <f>' Finance d''entreprise S4 '!G102</f>
        <v>16.049999999999997</v>
      </c>
      <c r="I101" s="14"/>
      <c r="J101" s="129">
        <f t="shared" si="5"/>
        <v>16.049999999999997</v>
      </c>
      <c r="K101" s="14">
        <f t="shared" si="6"/>
        <v>13.782</v>
      </c>
      <c r="L101" s="151" t="str">
        <f t="shared" si="7"/>
        <v>V</v>
      </c>
    </row>
    <row r="102" spans="2:12" ht="12" customHeight="1">
      <c r="B102" s="13">
        <v>93</v>
      </c>
      <c r="C102" s="33" t="s">
        <v>191</v>
      </c>
      <c r="D102" s="32" t="s">
        <v>192</v>
      </c>
      <c r="E102" s="14">
        <v>12</v>
      </c>
      <c r="F102" s="14"/>
      <c r="G102" s="129">
        <f t="shared" si="4"/>
        <v>12</v>
      </c>
      <c r="H102" s="14">
        <f>' Finance d''entreprise S4 '!G103</f>
        <v>15.849999999999998</v>
      </c>
      <c r="I102" s="14"/>
      <c r="J102" s="129">
        <f t="shared" si="5"/>
        <v>15.849999999999998</v>
      </c>
      <c r="K102" s="14">
        <f t="shared" si="6"/>
        <v>13.693999999999999</v>
      </c>
      <c r="L102" s="151" t="str">
        <f t="shared" si="7"/>
        <v>V</v>
      </c>
    </row>
    <row r="103" spans="2:12" ht="12" customHeight="1">
      <c r="B103" s="13">
        <v>94</v>
      </c>
      <c r="C103" s="33" t="s">
        <v>193</v>
      </c>
      <c r="D103" s="32" t="s">
        <v>194</v>
      </c>
      <c r="E103" s="14">
        <f>' M13 AVR'!E102</f>
        <v>11</v>
      </c>
      <c r="F103" s="14"/>
      <c r="G103" s="129">
        <f t="shared" si="4"/>
        <v>11</v>
      </c>
      <c r="H103" s="14">
        <f>' Finance d''entreprise S4 '!G104</f>
        <v>16.100000000000001</v>
      </c>
      <c r="I103" s="14"/>
      <c r="J103" s="129">
        <f t="shared" si="5"/>
        <v>16.100000000000001</v>
      </c>
      <c r="K103" s="14">
        <f t="shared" si="6"/>
        <v>13.244</v>
      </c>
      <c r="L103" s="151" t="str">
        <f t="shared" si="7"/>
        <v>V</v>
      </c>
    </row>
    <row r="104" spans="2:12" ht="12" customHeight="1">
      <c r="B104" s="13">
        <v>95</v>
      </c>
      <c r="C104" s="33" t="s">
        <v>195</v>
      </c>
      <c r="D104" s="32" t="s">
        <v>196</v>
      </c>
      <c r="E104" s="14">
        <f>' M13 AVR'!E103</f>
        <v>13</v>
      </c>
      <c r="F104" s="14"/>
      <c r="G104" s="129">
        <f t="shared" si="4"/>
        <v>13</v>
      </c>
      <c r="H104" s="14">
        <f>' Finance d''entreprise S4 '!G105</f>
        <v>18.375</v>
      </c>
      <c r="I104" s="14"/>
      <c r="J104" s="129">
        <f t="shared" si="5"/>
        <v>18.375</v>
      </c>
      <c r="K104" s="14">
        <f t="shared" si="6"/>
        <v>15.365000000000002</v>
      </c>
      <c r="L104" s="151" t="str">
        <f t="shared" si="7"/>
        <v>V</v>
      </c>
    </row>
    <row r="105" spans="2:12" ht="12" customHeight="1">
      <c r="B105" s="13">
        <v>96</v>
      </c>
      <c r="C105" s="33" t="s">
        <v>197</v>
      </c>
      <c r="D105" s="32" t="s">
        <v>198</v>
      </c>
      <c r="E105" s="14">
        <f>' M13 AVR'!E104</f>
        <v>14</v>
      </c>
      <c r="F105" s="14"/>
      <c r="G105" s="129">
        <f t="shared" si="4"/>
        <v>14</v>
      </c>
      <c r="H105" s="14">
        <f>' Finance d''entreprise S4 '!G106</f>
        <v>16.375</v>
      </c>
      <c r="I105" s="14"/>
      <c r="J105" s="129">
        <f t="shared" si="5"/>
        <v>16.375</v>
      </c>
      <c r="K105" s="14">
        <f t="shared" si="6"/>
        <v>15.045000000000002</v>
      </c>
      <c r="L105" s="151" t="str">
        <f t="shared" si="7"/>
        <v>V</v>
      </c>
    </row>
    <row r="106" spans="2:12" ht="12" customHeight="1">
      <c r="B106" s="13">
        <v>97</v>
      </c>
      <c r="C106" s="33" t="s">
        <v>199</v>
      </c>
      <c r="D106" s="32" t="s">
        <v>200</v>
      </c>
      <c r="E106" s="14">
        <f>' M13 AVR'!E105</f>
        <v>10</v>
      </c>
      <c r="F106" s="14">
        <v>12</v>
      </c>
      <c r="G106" s="129">
        <f t="shared" si="4"/>
        <v>12</v>
      </c>
      <c r="H106" s="14">
        <f>' Finance d''entreprise S4 '!G107</f>
        <v>14.299999999999999</v>
      </c>
      <c r="I106" s="14"/>
      <c r="J106" s="129">
        <f t="shared" si="5"/>
        <v>14.299999999999999</v>
      </c>
      <c r="K106" s="14">
        <f t="shared" si="6"/>
        <v>13.012</v>
      </c>
      <c r="L106" s="151" t="str">
        <f t="shared" si="7"/>
        <v>VAR</v>
      </c>
    </row>
    <row r="107" spans="2:12" ht="12" customHeight="1">
      <c r="B107" s="13">
        <v>98</v>
      </c>
      <c r="C107" s="33" t="s">
        <v>201</v>
      </c>
      <c r="D107" s="32" t="s">
        <v>95</v>
      </c>
      <c r="E107" s="14">
        <f>' M13 AVR'!E106</f>
        <v>14</v>
      </c>
      <c r="F107" s="14"/>
      <c r="G107" s="129">
        <f t="shared" si="4"/>
        <v>14</v>
      </c>
      <c r="H107" s="14">
        <f>' Finance d''entreprise S4 '!G108</f>
        <v>19.299999999999997</v>
      </c>
      <c r="I107" s="14"/>
      <c r="J107" s="129">
        <f t="shared" si="5"/>
        <v>19.299999999999997</v>
      </c>
      <c r="K107" s="14">
        <f t="shared" si="6"/>
        <v>16.332000000000001</v>
      </c>
      <c r="L107" s="151" t="str">
        <f t="shared" si="7"/>
        <v>V</v>
      </c>
    </row>
    <row r="108" spans="2:12" ht="12" customHeight="1">
      <c r="B108" s="13">
        <v>99</v>
      </c>
      <c r="C108" s="33" t="s">
        <v>202</v>
      </c>
      <c r="D108" s="32" t="s">
        <v>203</v>
      </c>
      <c r="E108" s="14">
        <f>' M13 AVR'!E107</f>
        <v>13</v>
      </c>
      <c r="F108" s="14"/>
      <c r="G108" s="129">
        <f t="shared" si="4"/>
        <v>13</v>
      </c>
      <c r="H108" s="14">
        <f>' Finance d''entreprise S4 '!G109</f>
        <v>17.95</v>
      </c>
      <c r="I108" s="14"/>
      <c r="J108" s="129">
        <f t="shared" si="5"/>
        <v>17.95</v>
      </c>
      <c r="K108" s="14">
        <f t="shared" si="6"/>
        <v>15.178000000000001</v>
      </c>
      <c r="L108" s="151" t="str">
        <f t="shared" si="7"/>
        <v>V</v>
      </c>
    </row>
    <row r="109" spans="2:12" ht="12" customHeight="1">
      <c r="B109" s="13">
        <v>100</v>
      </c>
      <c r="C109" s="33" t="s">
        <v>204</v>
      </c>
      <c r="D109" s="32" t="s">
        <v>205</v>
      </c>
      <c r="E109" s="14">
        <f>' M13 AVR'!E108</f>
        <v>11</v>
      </c>
      <c r="F109" s="14"/>
      <c r="G109" s="129">
        <f t="shared" si="4"/>
        <v>11</v>
      </c>
      <c r="H109" s="14">
        <f>' Finance d''entreprise S4 '!G110</f>
        <v>13.824999999999999</v>
      </c>
      <c r="I109" s="14"/>
      <c r="J109" s="129">
        <f t="shared" si="5"/>
        <v>13.824999999999999</v>
      </c>
      <c r="K109" s="14">
        <f t="shared" si="6"/>
        <v>12.242999999999999</v>
      </c>
      <c r="L109" s="151" t="str">
        <f t="shared" si="7"/>
        <v>V</v>
      </c>
    </row>
    <row r="110" spans="2:12" ht="12" customHeight="1">
      <c r="B110" s="13">
        <v>101</v>
      </c>
      <c r="C110" s="32" t="s">
        <v>206</v>
      </c>
      <c r="D110" s="34" t="s">
        <v>207</v>
      </c>
      <c r="E110" s="14">
        <f>' M13 AVR'!E109</f>
        <v>11</v>
      </c>
      <c r="F110" s="14"/>
      <c r="G110" s="129">
        <f t="shared" si="4"/>
        <v>11</v>
      </c>
      <c r="H110" s="14">
        <f>' Finance d''entreprise S4 '!G111</f>
        <v>19.399999999999999</v>
      </c>
      <c r="I110" s="14"/>
      <c r="J110" s="129">
        <f t="shared" si="5"/>
        <v>19.399999999999999</v>
      </c>
      <c r="K110" s="14">
        <f t="shared" si="6"/>
        <v>14.696</v>
      </c>
      <c r="L110" s="151" t="str">
        <f t="shared" si="7"/>
        <v>V</v>
      </c>
    </row>
    <row r="111" spans="2:12" ht="12" customHeight="1">
      <c r="B111" s="13">
        <v>102</v>
      </c>
      <c r="C111" s="32" t="s">
        <v>208</v>
      </c>
      <c r="D111" s="34" t="s">
        <v>209</v>
      </c>
      <c r="E111" s="14">
        <f>' M13 AVR'!E110</f>
        <v>12</v>
      </c>
      <c r="F111" s="14"/>
      <c r="G111" s="129">
        <f t="shared" si="4"/>
        <v>12</v>
      </c>
      <c r="H111" s="14">
        <f>' Finance d''entreprise S4 '!G112</f>
        <v>16.649999999999999</v>
      </c>
      <c r="I111" s="14"/>
      <c r="J111" s="129">
        <f t="shared" si="5"/>
        <v>16.649999999999999</v>
      </c>
      <c r="K111" s="14">
        <f t="shared" si="6"/>
        <v>14.045999999999999</v>
      </c>
      <c r="L111" s="151" t="str">
        <f t="shared" si="7"/>
        <v>V</v>
      </c>
    </row>
    <row r="112" spans="2:12" ht="12" customHeight="1">
      <c r="B112" s="13">
        <v>103</v>
      </c>
      <c r="C112" s="32" t="s">
        <v>210</v>
      </c>
      <c r="D112" s="34" t="s">
        <v>211</v>
      </c>
      <c r="E112" s="14">
        <f>' M13 AVR'!E111</f>
        <v>15</v>
      </c>
      <c r="F112" s="14"/>
      <c r="G112" s="129">
        <f t="shared" si="4"/>
        <v>15</v>
      </c>
      <c r="H112" s="14">
        <f>' Finance d''entreprise S4 '!G113</f>
        <v>18.600000000000001</v>
      </c>
      <c r="I112" s="14"/>
      <c r="J112" s="129">
        <f t="shared" si="5"/>
        <v>18.600000000000001</v>
      </c>
      <c r="K112" s="14">
        <f t="shared" si="6"/>
        <v>16.584000000000003</v>
      </c>
      <c r="L112" s="151" t="str">
        <f t="shared" si="7"/>
        <v>V</v>
      </c>
    </row>
    <row r="113" spans="2:12" ht="12" customHeight="1">
      <c r="B113" s="13">
        <v>104</v>
      </c>
      <c r="C113" s="32" t="s">
        <v>212</v>
      </c>
      <c r="D113" s="34" t="s">
        <v>213</v>
      </c>
      <c r="E113" s="14">
        <f>' M13 AVR'!E112</f>
        <v>12</v>
      </c>
      <c r="F113" s="14"/>
      <c r="G113" s="129">
        <f t="shared" si="4"/>
        <v>12</v>
      </c>
      <c r="H113" s="14">
        <f>' Finance d''entreprise S4 '!G114</f>
        <v>14.599999999999998</v>
      </c>
      <c r="I113" s="14"/>
      <c r="J113" s="129">
        <f t="shared" si="5"/>
        <v>14.599999999999998</v>
      </c>
      <c r="K113" s="14">
        <f t="shared" si="6"/>
        <v>13.144</v>
      </c>
      <c r="L113" s="151" t="str">
        <f t="shared" si="7"/>
        <v>V</v>
      </c>
    </row>
    <row r="114" spans="2:12" ht="12" customHeight="1">
      <c r="B114" s="13">
        <v>105</v>
      </c>
      <c r="C114" s="35" t="s">
        <v>214</v>
      </c>
      <c r="D114" s="36" t="s">
        <v>215</v>
      </c>
      <c r="E114" s="14">
        <f>' M13 AVR'!E113</f>
        <v>16</v>
      </c>
      <c r="F114" s="14"/>
      <c r="G114" s="129">
        <f t="shared" si="4"/>
        <v>16</v>
      </c>
      <c r="H114" s="14">
        <v>12</v>
      </c>
      <c r="I114" s="14"/>
      <c r="J114" s="129">
        <f t="shared" si="5"/>
        <v>12</v>
      </c>
      <c r="K114" s="14">
        <f t="shared" si="6"/>
        <v>14.240000000000002</v>
      </c>
      <c r="L114" s="151" t="str">
        <f t="shared" si="7"/>
        <v>V</v>
      </c>
    </row>
    <row r="115" spans="2:12" ht="12" customHeight="1">
      <c r="B115" s="13">
        <v>106</v>
      </c>
      <c r="C115" s="32" t="s">
        <v>216</v>
      </c>
      <c r="D115" s="34" t="s">
        <v>217</v>
      </c>
      <c r="E115" s="14">
        <f>' M13 AVR'!E114</f>
        <v>13</v>
      </c>
      <c r="F115" s="14"/>
      <c r="G115" s="129">
        <f t="shared" si="4"/>
        <v>13</v>
      </c>
      <c r="H115" s="14">
        <f>' Finance d''entreprise S4 '!G116</f>
        <v>16.375</v>
      </c>
      <c r="I115" s="14"/>
      <c r="J115" s="129">
        <f t="shared" si="5"/>
        <v>16.375</v>
      </c>
      <c r="K115" s="14">
        <f t="shared" si="6"/>
        <v>14.485000000000001</v>
      </c>
      <c r="L115" s="151" t="str">
        <f t="shared" si="7"/>
        <v>V</v>
      </c>
    </row>
    <row r="116" spans="2:12" ht="12" customHeight="1">
      <c r="B116" s="13">
        <v>107</v>
      </c>
      <c r="C116" s="32" t="s">
        <v>218</v>
      </c>
      <c r="D116" s="34" t="s">
        <v>219</v>
      </c>
      <c r="E116" s="14">
        <f>' M13 AVR'!E115</f>
        <v>16</v>
      </c>
      <c r="F116" s="14"/>
      <c r="G116" s="129">
        <f t="shared" si="4"/>
        <v>16</v>
      </c>
      <c r="H116" s="14">
        <f>' Finance d''entreprise S4 '!G117</f>
        <v>20</v>
      </c>
      <c r="I116" s="14"/>
      <c r="J116" s="129">
        <f t="shared" si="5"/>
        <v>20</v>
      </c>
      <c r="K116" s="14">
        <f t="shared" si="6"/>
        <v>17.760000000000002</v>
      </c>
      <c r="L116" s="151" t="str">
        <f t="shared" si="7"/>
        <v>V</v>
      </c>
    </row>
    <row r="117" spans="2:12" ht="12" customHeight="1">
      <c r="B117" s="13">
        <v>108</v>
      </c>
      <c r="C117" s="32" t="s">
        <v>220</v>
      </c>
      <c r="D117" s="34" t="s">
        <v>221</v>
      </c>
      <c r="E117" s="14">
        <f>' M13 AVR'!E116</f>
        <v>15</v>
      </c>
      <c r="F117" s="14"/>
      <c r="G117" s="129">
        <f t="shared" si="4"/>
        <v>15</v>
      </c>
      <c r="H117" s="14">
        <f>' Finance d''entreprise S4 '!G118</f>
        <v>18.899999999999999</v>
      </c>
      <c r="I117" s="14"/>
      <c r="J117" s="129">
        <f t="shared" si="5"/>
        <v>18.899999999999999</v>
      </c>
      <c r="K117" s="14">
        <f t="shared" si="6"/>
        <v>16.716000000000001</v>
      </c>
      <c r="L117" s="151" t="str">
        <f t="shared" si="7"/>
        <v>V</v>
      </c>
    </row>
    <row r="118" spans="2:12" ht="12" customHeight="1">
      <c r="B118" s="13">
        <v>109</v>
      </c>
      <c r="C118" s="32" t="s">
        <v>222</v>
      </c>
      <c r="D118" s="34" t="s">
        <v>223</v>
      </c>
      <c r="E118" s="14">
        <f>' M13 AVR'!E117</f>
        <v>12</v>
      </c>
      <c r="F118" s="14"/>
      <c r="G118" s="129">
        <f t="shared" si="4"/>
        <v>12</v>
      </c>
      <c r="H118" s="14">
        <f>' Finance d''entreprise S4 '!G119</f>
        <v>15.849999999999998</v>
      </c>
      <c r="I118" s="14"/>
      <c r="J118" s="129">
        <f t="shared" si="5"/>
        <v>15.849999999999998</v>
      </c>
      <c r="K118" s="14">
        <f t="shared" si="6"/>
        <v>13.693999999999999</v>
      </c>
      <c r="L118" s="151" t="str">
        <f t="shared" si="7"/>
        <v>V</v>
      </c>
    </row>
    <row r="119" spans="2:12" ht="12" customHeight="1">
      <c r="B119" s="13">
        <v>110</v>
      </c>
      <c r="C119" s="32" t="s">
        <v>224</v>
      </c>
      <c r="D119" s="34" t="s">
        <v>14</v>
      </c>
      <c r="E119" s="14">
        <f>' M13 AVR'!E118</f>
        <v>14</v>
      </c>
      <c r="F119" s="14"/>
      <c r="G119" s="129">
        <f t="shared" si="4"/>
        <v>14</v>
      </c>
      <c r="H119" s="14">
        <f>' Finance d''entreprise S4 '!G120</f>
        <v>15.875</v>
      </c>
      <c r="I119" s="14"/>
      <c r="J119" s="129">
        <f t="shared" si="5"/>
        <v>15.875</v>
      </c>
      <c r="K119" s="14">
        <f t="shared" si="6"/>
        <v>14.825000000000001</v>
      </c>
      <c r="L119" s="151" t="str">
        <f t="shared" si="7"/>
        <v>V</v>
      </c>
    </row>
    <row r="120" spans="2:12" ht="12" customHeight="1">
      <c r="B120" s="13">
        <v>111</v>
      </c>
      <c r="C120" s="32" t="s">
        <v>225</v>
      </c>
      <c r="D120" s="34" t="s">
        <v>226</v>
      </c>
      <c r="E120" s="14">
        <f>' M13 AVR'!E119</f>
        <v>12</v>
      </c>
      <c r="F120" s="14"/>
      <c r="G120" s="129">
        <f t="shared" si="4"/>
        <v>12</v>
      </c>
      <c r="H120" s="14">
        <f>' Finance d''entreprise S4 '!G121</f>
        <v>15.149999999999999</v>
      </c>
      <c r="I120" s="14"/>
      <c r="J120" s="129">
        <f t="shared" si="5"/>
        <v>15.149999999999999</v>
      </c>
      <c r="K120" s="14">
        <f t="shared" si="6"/>
        <v>13.385999999999999</v>
      </c>
      <c r="L120" s="151" t="str">
        <f t="shared" si="7"/>
        <v>V</v>
      </c>
    </row>
    <row r="121" spans="2:12" ht="12" customHeight="1">
      <c r="B121" s="13">
        <v>112</v>
      </c>
      <c r="C121" s="32" t="s">
        <v>227</v>
      </c>
      <c r="D121" s="32" t="s">
        <v>228</v>
      </c>
      <c r="E121" s="14">
        <f>' M13 AVR'!E120</f>
        <v>16</v>
      </c>
      <c r="F121" s="14"/>
      <c r="G121" s="129">
        <f t="shared" si="4"/>
        <v>16</v>
      </c>
      <c r="H121" s="14">
        <f>' Finance d''entreprise S4 '!G122</f>
        <v>18.25</v>
      </c>
      <c r="I121" s="14"/>
      <c r="J121" s="129">
        <f t="shared" si="5"/>
        <v>18.25</v>
      </c>
      <c r="K121" s="14">
        <f t="shared" si="6"/>
        <v>16.990000000000002</v>
      </c>
      <c r="L121" s="151" t="str">
        <f t="shared" si="7"/>
        <v>V</v>
      </c>
    </row>
    <row r="122" spans="2:12" ht="12" customHeight="1">
      <c r="B122" s="13">
        <v>113</v>
      </c>
      <c r="C122" s="32" t="s">
        <v>229</v>
      </c>
      <c r="D122" s="34" t="s">
        <v>230</v>
      </c>
      <c r="E122" s="14">
        <f>' M13 AVR'!E121</f>
        <v>11</v>
      </c>
      <c r="F122" s="14"/>
      <c r="G122" s="129">
        <f t="shared" si="4"/>
        <v>11</v>
      </c>
      <c r="H122" s="14">
        <f>' Finance d''entreprise S4 '!G123</f>
        <v>16.899999999999999</v>
      </c>
      <c r="I122" s="14"/>
      <c r="J122" s="129">
        <f t="shared" si="5"/>
        <v>16.899999999999999</v>
      </c>
      <c r="K122" s="14">
        <f t="shared" si="6"/>
        <v>13.596</v>
      </c>
      <c r="L122" s="151" t="str">
        <f t="shared" si="7"/>
        <v>V</v>
      </c>
    </row>
    <row r="123" spans="2:12" ht="12" customHeight="1">
      <c r="B123" s="13">
        <v>114</v>
      </c>
      <c r="C123" s="32" t="s">
        <v>231</v>
      </c>
      <c r="D123" s="34" t="s">
        <v>232</v>
      </c>
      <c r="E123" s="14">
        <f>' M13 AVR'!E122</f>
        <v>13</v>
      </c>
      <c r="F123" s="14"/>
      <c r="G123" s="129">
        <f t="shared" si="4"/>
        <v>13</v>
      </c>
      <c r="H123" s="14">
        <f>' Finance d''entreprise S4 '!G124</f>
        <v>15.899999999999999</v>
      </c>
      <c r="I123" s="14"/>
      <c r="J123" s="129">
        <f t="shared" si="5"/>
        <v>15.899999999999999</v>
      </c>
      <c r="K123" s="14">
        <f t="shared" si="6"/>
        <v>14.276</v>
      </c>
      <c r="L123" s="151" t="str">
        <f t="shared" si="7"/>
        <v>V</v>
      </c>
    </row>
    <row r="124" spans="2:12" ht="12" customHeight="1">
      <c r="B124" s="13">
        <v>115</v>
      </c>
      <c r="C124" s="32" t="s">
        <v>233</v>
      </c>
      <c r="D124" s="34" t="s">
        <v>234</v>
      </c>
      <c r="E124" s="14">
        <f>' M13 AVR'!E123</f>
        <v>11</v>
      </c>
      <c r="F124" s="14"/>
      <c r="G124" s="129">
        <f t="shared" si="4"/>
        <v>11</v>
      </c>
      <c r="H124" s="14">
        <f>' Finance d''entreprise S4 '!G125</f>
        <v>16.074999999999999</v>
      </c>
      <c r="I124" s="14"/>
      <c r="J124" s="129">
        <f t="shared" si="5"/>
        <v>16.074999999999999</v>
      </c>
      <c r="K124" s="14">
        <f t="shared" si="6"/>
        <v>13.233000000000001</v>
      </c>
      <c r="L124" s="151" t="str">
        <f t="shared" si="7"/>
        <v>V</v>
      </c>
    </row>
    <row r="125" spans="2:12" ht="12" customHeight="1">
      <c r="B125" s="13">
        <v>116</v>
      </c>
      <c r="C125" s="32" t="s">
        <v>235</v>
      </c>
      <c r="D125" s="34" t="s">
        <v>236</v>
      </c>
      <c r="E125" s="14">
        <f>' M13 AVR'!E124</f>
        <v>16</v>
      </c>
      <c r="F125" s="14"/>
      <c r="G125" s="129">
        <f t="shared" si="4"/>
        <v>16</v>
      </c>
      <c r="H125" s="14">
        <f>' Finance d''entreprise S4 '!G126</f>
        <v>16.95</v>
      </c>
      <c r="I125" s="14"/>
      <c r="J125" s="129">
        <f t="shared" si="5"/>
        <v>16.95</v>
      </c>
      <c r="K125" s="14">
        <f t="shared" si="6"/>
        <v>16.417999999999999</v>
      </c>
      <c r="L125" s="151" t="str">
        <f t="shared" si="7"/>
        <v>V</v>
      </c>
    </row>
    <row r="126" spans="2:12" ht="12" customHeight="1">
      <c r="B126" s="13">
        <v>117</v>
      </c>
      <c r="C126" s="32" t="s">
        <v>237</v>
      </c>
      <c r="D126" s="34" t="s">
        <v>238</v>
      </c>
      <c r="E126" s="14">
        <f>' M13 AVR'!E125</f>
        <v>12</v>
      </c>
      <c r="F126" s="14"/>
      <c r="G126" s="129">
        <f t="shared" si="4"/>
        <v>12</v>
      </c>
      <c r="H126" s="14">
        <f>' Finance d''entreprise S4 '!G127</f>
        <v>16.55</v>
      </c>
      <c r="I126" s="14"/>
      <c r="J126" s="129">
        <f t="shared" si="5"/>
        <v>16.55</v>
      </c>
      <c r="K126" s="14">
        <f t="shared" si="6"/>
        <v>14.002000000000001</v>
      </c>
      <c r="L126" s="151" t="str">
        <f t="shared" si="7"/>
        <v>V</v>
      </c>
    </row>
    <row r="127" spans="2:12" ht="12" customHeight="1">
      <c r="B127" s="13">
        <v>118</v>
      </c>
      <c r="C127" s="32" t="s">
        <v>239</v>
      </c>
      <c r="D127" s="32" t="s">
        <v>240</v>
      </c>
      <c r="E127" s="14">
        <f>' M13 AVR'!E126</f>
        <v>14</v>
      </c>
      <c r="F127" s="14"/>
      <c r="G127" s="129">
        <f t="shared" si="4"/>
        <v>14</v>
      </c>
      <c r="H127" s="14">
        <f>' Finance d''entreprise S4 '!G128</f>
        <v>16.599999999999998</v>
      </c>
      <c r="I127" s="14"/>
      <c r="J127" s="129">
        <f t="shared" si="5"/>
        <v>16.599999999999998</v>
      </c>
      <c r="K127" s="14">
        <f t="shared" si="6"/>
        <v>15.144</v>
      </c>
      <c r="L127" s="151" t="str">
        <f t="shared" si="7"/>
        <v>V</v>
      </c>
    </row>
    <row r="128" spans="2:12" ht="12" customHeight="1">
      <c r="B128" s="13">
        <v>119</v>
      </c>
      <c r="C128" s="32" t="s">
        <v>241</v>
      </c>
      <c r="D128" s="32" t="s">
        <v>242</v>
      </c>
      <c r="E128" s="14">
        <f>' M13 AVR'!E127</f>
        <v>11</v>
      </c>
      <c r="F128" s="14"/>
      <c r="G128" s="129">
        <f t="shared" si="4"/>
        <v>11</v>
      </c>
      <c r="H128" s="14">
        <f>' Finance d''entreprise S4 '!G129</f>
        <v>16.549999999999997</v>
      </c>
      <c r="I128" s="14"/>
      <c r="J128" s="129">
        <f t="shared" si="5"/>
        <v>16.549999999999997</v>
      </c>
      <c r="K128" s="14">
        <f t="shared" si="6"/>
        <v>13.442</v>
      </c>
      <c r="L128" s="151" t="str">
        <f t="shared" si="7"/>
        <v>V</v>
      </c>
    </row>
    <row r="129" spans="2:12" ht="12" customHeight="1">
      <c r="B129" s="13">
        <v>120</v>
      </c>
      <c r="C129" s="32" t="s">
        <v>243</v>
      </c>
      <c r="D129" s="32" t="s">
        <v>244</v>
      </c>
      <c r="E129" s="14">
        <f>' M13 AVR'!E128</f>
        <v>14</v>
      </c>
      <c r="F129" s="14"/>
      <c r="G129" s="129">
        <f t="shared" si="4"/>
        <v>14</v>
      </c>
      <c r="H129" s="14">
        <f>' Finance d''entreprise S4 '!G130</f>
        <v>17.5</v>
      </c>
      <c r="I129" s="14"/>
      <c r="J129" s="129">
        <f t="shared" si="5"/>
        <v>17.5</v>
      </c>
      <c r="K129" s="14">
        <f t="shared" si="6"/>
        <v>15.540000000000001</v>
      </c>
      <c r="L129" s="151" t="str">
        <f t="shared" si="7"/>
        <v>V</v>
      </c>
    </row>
    <row r="130" spans="2:12" ht="12" customHeight="1">
      <c r="B130" s="13">
        <v>121</v>
      </c>
      <c r="C130" s="32" t="s">
        <v>99</v>
      </c>
      <c r="D130" s="32" t="s">
        <v>245</v>
      </c>
      <c r="E130" s="14">
        <f>' M13 AVR'!E129</f>
        <v>12</v>
      </c>
      <c r="F130" s="14"/>
      <c r="G130" s="129">
        <f t="shared" si="4"/>
        <v>12</v>
      </c>
      <c r="H130" s="14">
        <f>' Finance d''entreprise S4 '!G131</f>
        <v>16.799999999999997</v>
      </c>
      <c r="I130" s="14"/>
      <c r="J130" s="129">
        <f t="shared" si="5"/>
        <v>16.799999999999997</v>
      </c>
      <c r="K130" s="14">
        <f t="shared" si="6"/>
        <v>14.111999999999998</v>
      </c>
      <c r="L130" s="151" t="str">
        <f t="shared" si="7"/>
        <v>V</v>
      </c>
    </row>
    <row r="131" spans="2:12" ht="12" customHeight="1">
      <c r="B131" s="20" t="s">
        <v>16</v>
      </c>
      <c r="D131" s="21"/>
      <c r="E131" s="22">
        <f>AVERAGE(E10:E130)</f>
        <v>13.12396694214876</v>
      </c>
      <c r="F131" s="23"/>
      <c r="G131" s="23"/>
      <c r="H131" s="22">
        <f t="shared" ref="H131" si="8">AVERAGE(H10:H130)</f>
        <v>16.390495867768596</v>
      </c>
      <c r="I131" s="23"/>
      <c r="J131" s="23"/>
      <c r="K131" s="24"/>
      <c r="L131" s="24"/>
    </row>
    <row r="132" spans="2:12" ht="12" customHeight="1">
      <c r="B132" s="16" t="s">
        <v>15</v>
      </c>
      <c r="C132" s="17"/>
      <c r="D132" s="18"/>
      <c r="E132" s="18"/>
      <c r="F132" s="18"/>
      <c r="G132" s="18"/>
      <c r="H132" s="19"/>
      <c r="I132" s="19"/>
      <c r="J132" s="18"/>
      <c r="K132" s="18"/>
      <c r="L132" s="18"/>
    </row>
  </sheetData>
  <mergeCells count="8">
    <mergeCell ref="E8:G8"/>
    <mergeCell ref="H8:J8"/>
    <mergeCell ref="J2:L2"/>
    <mergeCell ref="C6:L6"/>
    <mergeCell ref="C7:D7"/>
    <mergeCell ref="E7:G7"/>
    <mergeCell ref="H7:J7"/>
    <mergeCell ref="K7:L7"/>
  </mergeCells>
  <pageMargins left="0.15748031496062992" right="0.27559055118110237" top="0.55118110236220474" bottom="0.35433070866141736" header="0.31496062992125984" footer="0.31496062992125984"/>
  <pageSetup paperSize="9" orientation="portrait" r:id="rId1"/>
  <headerFooter>
    <oddHeader>&amp;CM13-FINAL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B1:N132"/>
  <sheetViews>
    <sheetView topLeftCell="A85" workbookViewId="0">
      <selection activeCell="E96" sqref="E96"/>
    </sheetView>
  </sheetViews>
  <sheetFormatPr baseColWidth="10" defaultRowHeight="14.4"/>
  <cols>
    <col min="1" max="1" width="2" customWidth="1"/>
    <col min="2" max="2" width="5.6640625" customWidth="1"/>
    <col min="3" max="3" width="13.33203125" customWidth="1"/>
    <col min="4" max="4" width="14.5546875" customWidth="1"/>
    <col min="5" max="5" width="8.88671875" customWidth="1"/>
    <col min="6" max="6" width="5.6640625" customWidth="1"/>
    <col min="7" max="7" width="7.109375" customWidth="1"/>
    <col min="8" max="8" width="8.5546875" customWidth="1"/>
    <col min="9" max="9" width="6.109375" customWidth="1"/>
    <col min="10" max="10" width="6.88671875" customWidth="1"/>
    <col min="11" max="11" width="8" customWidth="1"/>
    <col min="12" max="12" width="10.109375" customWidth="1"/>
  </cols>
  <sheetData>
    <row r="1" spans="2:14">
      <c r="B1" s="1" t="s">
        <v>302</v>
      </c>
      <c r="C1" s="1"/>
      <c r="D1" s="1"/>
      <c r="E1" s="2"/>
      <c r="F1" s="3"/>
      <c r="G1" s="3"/>
      <c r="H1" s="3"/>
      <c r="I1" s="4"/>
      <c r="J1" s="4" t="s">
        <v>378</v>
      </c>
      <c r="K1" s="4"/>
      <c r="L1" s="4"/>
    </row>
    <row r="2" spans="2:14">
      <c r="B2" s="1" t="s">
        <v>0</v>
      </c>
      <c r="C2" s="1"/>
      <c r="D2" s="2"/>
      <c r="E2" s="3"/>
      <c r="F2" s="3"/>
      <c r="G2" s="3"/>
      <c r="I2" s="414"/>
      <c r="J2" s="414"/>
      <c r="K2" s="414"/>
      <c r="L2" s="414"/>
    </row>
    <row r="3" spans="2:14" ht="3.75" customHeight="1">
      <c r="B3" s="1"/>
      <c r="C3" s="1"/>
      <c r="D3" s="1"/>
      <c r="E3" s="2"/>
      <c r="F3" s="3"/>
      <c r="G3" s="3"/>
      <c r="H3" s="3"/>
      <c r="I3" s="4"/>
      <c r="J3" s="4"/>
      <c r="K3" s="4"/>
      <c r="L3" s="4"/>
    </row>
    <row r="4" spans="2:14">
      <c r="B4" s="5"/>
      <c r="C4" s="6" t="s">
        <v>1</v>
      </c>
      <c r="D4" s="6"/>
      <c r="E4" s="6"/>
      <c r="F4" s="6"/>
      <c r="G4" s="6"/>
      <c r="H4" s="6"/>
      <c r="I4" s="6"/>
      <c r="J4" s="6"/>
      <c r="K4" s="6"/>
      <c r="L4" s="6"/>
    </row>
    <row r="5" spans="2:14" ht="8.25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</row>
    <row r="6" spans="2:14">
      <c r="B6" s="5"/>
      <c r="C6" s="415" t="s">
        <v>301</v>
      </c>
      <c r="D6" s="416"/>
      <c r="E6" s="416"/>
      <c r="F6" s="416"/>
      <c r="G6" s="416"/>
      <c r="H6" s="416"/>
      <c r="I6" s="416"/>
      <c r="J6" s="416"/>
      <c r="K6" s="416"/>
      <c r="L6" s="417"/>
    </row>
    <row r="7" spans="2:14" ht="9.75" customHeight="1">
      <c r="B7" s="5"/>
      <c r="C7" s="425" t="s">
        <v>3</v>
      </c>
      <c r="D7" s="426"/>
      <c r="E7" s="422">
        <v>0.56000000000000005</v>
      </c>
      <c r="F7" s="423"/>
      <c r="G7" s="424"/>
      <c r="H7" s="421">
        <v>0.44</v>
      </c>
      <c r="I7" s="421"/>
      <c r="J7" s="118"/>
      <c r="K7" s="423"/>
      <c r="L7" s="424"/>
    </row>
    <row r="8" spans="2:14" ht="12" customHeight="1">
      <c r="B8" s="418" t="s">
        <v>4</v>
      </c>
      <c r="C8" s="427" t="s">
        <v>5</v>
      </c>
      <c r="D8" s="429" t="s">
        <v>6</v>
      </c>
      <c r="E8" s="420" t="s">
        <v>252</v>
      </c>
      <c r="F8" s="420"/>
      <c r="G8" s="420"/>
      <c r="H8" s="421" t="s">
        <v>253</v>
      </c>
      <c r="I8" s="421"/>
      <c r="J8" s="421"/>
      <c r="K8" s="118"/>
      <c r="L8" s="117"/>
    </row>
    <row r="9" spans="2:14" ht="12" customHeight="1">
      <c r="B9" s="419"/>
      <c r="C9" s="428"/>
      <c r="D9" s="430"/>
      <c r="E9" s="39" t="s">
        <v>298</v>
      </c>
      <c r="F9" s="40" t="s">
        <v>299</v>
      </c>
      <c r="G9" s="40" t="s">
        <v>297</v>
      </c>
      <c r="H9" s="41" t="s">
        <v>298</v>
      </c>
      <c r="I9" s="42" t="s">
        <v>299</v>
      </c>
      <c r="J9" s="42" t="s">
        <v>297</v>
      </c>
      <c r="K9" s="42" t="s">
        <v>10</v>
      </c>
      <c r="L9" s="43" t="s">
        <v>11</v>
      </c>
    </row>
    <row r="10" spans="2:14" ht="12" customHeight="1">
      <c r="B10" s="13">
        <v>1</v>
      </c>
      <c r="C10" s="26" t="s">
        <v>18</v>
      </c>
      <c r="D10" s="27" t="s">
        <v>19</v>
      </c>
      <c r="E10" s="14">
        <f>' M14 AVR'!E9</f>
        <v>10.4</v>
      </c>
      <c r="F10" s="14"/>
      <c r="G10" s="129">
        <f>IF(F10="",E10,MIN(12, MAX(E10,F10)))</f>
        <v>10.4</v>
      </c>
      <c r="H10" s="14">
        <f>' M14 AVR'!G9</f>
        <v>14.25</v>
      </c>
      <c r="I10" s="99"/>
      <c r="J10" s="129">
        <f>IF(I10="",H10,MIN(12, MAX(H10,I10)))</f>
        <v>14.25</v>
      </c>
      <c r="K10" s="14">
        <f>(G10*0.56)+(J10*0.44)</f>
        <v>12.094000000000001</v>
      </c>
      <c r="L10" s="151" t="str">
        <f>IF(K10&lt;8,"AR", IF(K10&gt;=12,IF(AND(F10="",I10=""),"V","VAR"),"NV"))</f>
        <v>V</v>
      </c>
      <c r="N10" s="152"/>
    </row>
    <row r="11" spans="2:14" ht="12" customHeight="1">
      <c r="B11" s="13">
        <v>2</v>
      </c>
      <c r="C11" s="28" t="s">
        <v>20</v>
      </c>
      <c r="D11" s="27" t="s">
        <v>21</v>
      </c>
      <c r="E11" s="14">
        <f>' M14 AVR'!E10</f>
        <v>12.8</v>
      </c>
      <c r="F11" s="99"/>
      <c r="G11" s="129">
        <f t="shared" ref="G11:G74" si="0">IF(F11="",E11,MIN(12, MAX(E11,F11)))</f>
        <v>12.8</v>
      </c>
      <c r="H11" s="14">
        <f>' M14 AVR'!G10</f>
        <v>12.75</v>
      </c>
      <c r="I11" s="99"/>
      <c r="J11" s="129">
        <f t="shared" ref="J11:J74" si="1">IF(I11="",H11,MIN(12, MAX(H11,I11)))</f>
        <v>12.75</v>
      </c>
      <c r="K11" s="14">
        <f t="shared" ref="K11:K74" si="2">(G11*0.56)+(J11*0.44)</f>
        <v>12.778000000000002</v>
      </c>
      <c r="L11" s="151" t="str">
        <f t="shared" ref="L11:L74" si="3">IF(K11&lt;8,"AR", IF(K11&gt;=12,IF(AND(F11="",I11=""),"V","VAR"),"NV"))</f>
        <v>V</v>
      </c>
    </row>
    <row r="12" spans="2:14" ht="12" customHeight="1">
      <c r="B12" s="13">
        <v>3</v>
      </c>
      <c r="C12" s="26" t="s">
        <v>22</v>
      </c>
      <c r="D12" s="27" t="s">
        <v>23</v>
      </c>
      <c r="E12" s="14">
        <f>' M14 AVR'!E11</f>
        <v>14.4</v>
      </c>
      <c r="F12" s="99"/>
      <c r="G12" s="129">
        <f t="shared" si="0"/>
        <v>14.4</v>
      </c>
      <c r="H12" s="14">
        <f>' M14 AVR'!G11</f>
        <v>14.25</v>
      </c>
      <c r="I12" s="99"/>
      <c r="J12" s="129">
        <f t="shared" si="1"/>
        <v>14.25</v>
      </c>
      <c r="K12" s="14">
        <f t="shared" si="2"/>
        <v>14.334000000000003</v>
      </c>
      <c r="L12" s="151" t="str">
        <f t="shared" si="3"/>
        <v>V</v>
      </c>
    </row>
    <row r="13" spans="2:14" ht="12" customHeight="1">
      <c r="B13" s="13">
        <v>4</v>
      </c>
      <c r="C13" s="28" t="s">
        <v>24</v>
      </c>
      <c r="D13" s="27" t="s">
        <v>25</v>
      </c>
      <c r="E13" s="14">
        <f>' M14 AVR'!E12</f>
        <v>12</v>
      </c>
      <c r="F13" s="99"/>
      <c r="G13" s="129">
        <f t="shared" si="0"/>
        <v>12</v>
      </c>
      <c r="H13" s="14">
        <f>' M14 AVR'!G12</f>
        <v>12</v>
      </c>
      <c r="I13" s="99"/>
      <c r="J13" s="129">
        <f t="shared" si="1"/>
        <v>12</v>
      </c>
      <c r="K13" s="14">
        <f t="shared" si="2"/>
        <v>12</v>
      </c>
      <c r="L13" s="151" t="str">
        <f t="shared" si="3"/>
        <v>V</v>
      </c>
    </row>
    <row r="14" spans="2:14" ht="12" customHeight="1">
      <c r="B14" s="13">
        <v>5</v>
      </c>
      <c r="C14" s="28" t="s">
        <v>26</v>
      </c>
      <c r="D14" s="27" t="s">
        <v>27</v>
      </c>
      <c r="E14" s="14">
        <f>' M14 AVR'!E13</f>
        <v>19.200000000000003</v>
      </c>
      <c r="F14" s="99"/>
      <c r="G14" s="129">
        <f t="shared" si="0"/>
        <v>19.200000000000003</v>
      </c>
      <c r="H14" s="14">
        <f>' M14 AVR'!G13</f>
        <v>13.75</v>
      </c>
      <c r="I14" s="99"/>
      <c r="J14" s="129">
        <f t="shared" si="1"/>
        <v>13.75</v>
      </c>
      <c r="K14" s="14">
        <f t="shared" si="2"/>
        <v>16.802000000000003</v>
      </c>
      <c r="L14" s="151" t="str">
        <f t="shared" si="3"/>
        <v>V</v>
      </c>
    </row>
    <row r="15" spans="2:14" ht="12" customHeight="1">
      <c r="B15" s="13">
        <v>6</v>
      </c>
      <c r="C15" s="26" t="s">
        <v>28</v>
      </c>
      <c r="D15" s="27" t="s">
        <v>29</v>
      </c>
      <c r="E15" s="14">
        <f>' M14 AVR'!E14</f>
        <v>12</v>
      </c>
      <c r="F15" s="99"/>
      <c r="G15" s="129">
        <f t="shared" si="0"/>
        <v>12</v>
      </c>
      <c r="H15" s="14">
        <f>' M14 AVR'!G14</f>
        <v>11</v>
      </c>
      <c r="I15" s="14">
        <v>12</v>
      </c>
      <c r="J15" s="129">
        <f t="shared" si="1"/>
        <v>12</v>
      </c>
      <c r="K15" s="14">
        <f t="shared" si="2"/>
        <v>12</v>
      </c>
      <c r="L15" s="151" t="str">
        <f t="shared" si="3"/>
        <v>VAR</v>
      </c>
    </row>
    <row r="16" spans="2:14" ht="12" customHeight="1">
      <c r="B16" s="13">
        <v>7</v>
      </c>
      <c r="C16" s="26" t="s">
        <v>30</v>
      </c>
      <c r="D16" s="27" t="s">
        <v>31</v>
      </c>
      <c r="E16" s="14">
        <f>' M14 AVR'!E15</f>
        <v>6.4</v>
      </c>
      <c r="F16" s="14">
        <v>12</v>
      </c>
      <c r="G16" s="129">
        <f t="shared" si="0"/>
        <v>12</v>
      </c>
      <c r="H16" s="14">
        <f>' M14 AVR'!G15</f>
        <v>13</v>
      </c>
      <c r="I16" s="99"/>
      <c r="J16" s="129">
        <f t="shared" si="1"/>
        <v>13</v>
      </c>
      <c r="K16" s="14">
        <f t="shared" si="2"/>
        <v>12.440000000000001</v>
      </c>
      <c r="L16" s="151" t="str">
        <f t="shared" si="3"/>
        <v>VAR</v>
      </c>
    </row>
    <row r="17" spans="2:12" ht="12" customHeight="1">
      <c r="B17" s="13">
        <v>8</v>
      </c>
      <c r="C17" s="28" t="s">
        <v>32</v>
      </c>
      <c r="D17" s="27" t="s">
        <v>33</v>
      </c>
      <c r="E17" s="14">
        <f>' M14 AVR'!E16</f>
        <v>17.600000000000001</v>
      </c>
      <c r="F17" s="14"/>
      <c r="G17" s="129">
        <f t="shared" si="0"/>
        <v>17.600000000000001</v>
      </c>
      <c r="H17" s="14">
        <f>' M14 AVR'!G16</f>
        <v>14</v>
      </c>
      <c r="I17" s="99"/>
      <c r="J17" s="129">
        <f t="shared" si="1"/>
        <v>14</v>
      </c>
      <c r="K17" s="14">
        <f t="shared" si="2"/>
        <v>16.016000000000002</v>
      </c>
      <c r="L17" s="151" t="str">
        <f t="shared" si="3"/>
        <v>V</v>
      </c>
    </row>
    <row r="18" spans="2:12" ht="12" customHeight="1">
      <c r="B18" s="13">
        <v>9</v>
      </c>
      <c r="C18" s="28" t="s">
        <v>34</v>
      </c>
      <c r="D18" s="27" t="s">
        <v>35</v>
      </c>
      <c r="E18" s="14">
        <f>' M14 AVR'!E17</f>
        <v>18.8</v>
      </c>
      <c r="F18" s="14"/>
      <c r="G18" s="129">
        <f t="shared" si="0"/>
        <v>18.8</v>
      </c>
      <c r="H18" s="14">
        <f>' M14 AVR'!G17</f>
        <v>13.75</v>
      </c>
      <c r="I18" s="99"/>
      <c r="J18" s="129">
        <f t="shared" si="1"/>
        <v>13.75</v>
      </c>
      <c r="K18" s="14">
        <f t="shared" si="2"/>
        <v>16.578000000000003</v>
      </c>
      <c r="L18" s="151" t="str">
        <f t="shared" si="3"/>
        <v>V</v>
      </c>
    </row>
    <row r="19" spans="2:12" ht="12" customHeight="1">
      <c r="B19" s="13">
        <v>10</v>
      </c>
      <c r="C19" s="28" t="s">
        <v>36</v>
      </c>
      <c r="D19" s="27" t="s">
        <v>37</v>
      </c>
      <c r="E19" s="14">
        <f>' M14 AVR'!E18</f>
        <v>8.4</v>
      </c>
      <c r="F19" s="14">
        <v>12</v>
      </c>
      <c r="G19" s="129">
        <f t="shared" si="0"/>
        <v>12</v>
      </c>
      <c r="H19" s="14">
        <f>' M14 AVR'!G18</f>
        <v>14</v>
      </c>
      <c r="I19" s="99"/>
      <c r="J19" s="129">
        <f t="shared" si="1"/>
        <v>14</v>
      </c>
      <c r="K19" s="14">
        <f t="shared" si="2"/>
        <v>12.88</v>
      </c>
      <c r="L19" s="151" t="str">
        <f t="shared" si="3"/>
        <v>VAR</v>
      </c>
    </row>
    <row r="20" spans="2:12" ht="12" customHeight="1">
      <c r="B20" s="13">
        <v>11</v>
      </c>
      <c r="C20" s="28" t="s">
        <v>38</v>
      </c>
      <c r="D20" s="27" t="s">
        <v>39</v>
      </c>
      <c r="E20" s="14">
        <f>' M14 AVR'!E19</f>
        <v>18.8</v>
      </c>
      <c r="F20" s="14"/>
      <c r="G20" s="129">
        <f t="shared" si="0"/>
        <v>18.8</v>
      </c>
      <c r="H20" s="14">
        <f>' M14 AVR'!G19</f>
        <v>12.75</v>
      </c>
      <c r="I20" s="99"/>
      <c r="J20" s="129">
        <f t="shared" si="1"/>
        <v>12.75</v>
      </c>
      <c r="K20" s="14">
        <f t="shared" si="2"/>
        <v>16.138000000000002</v>
      </c>
      <c r="L20" s="151" t="str">
        <f t="shared" si="3"/>
        <v>V</v>
      </c>
    </row>
    <row r="21" spans="2:12" ht="12" customHeight="1">
      <c r="B21" s="13">
        <v>12</v>
      </c>
      <c r="C21" s="28" t="s">
        <v>40</v>
      </c>
      <c r="D21" s="27" t="s">
        <v>41</v>
      </c>
      <c r="E21" s="14">
        <f>' M14 AVR'!E20</f>
        <v>14.4</v>
      </c>
      <c r="F21" s="14"/>
      <c r="G21" s="129">
        <f t="shared" si="0"/>
        <v>14.4</v>
      </c>
      <c r="H21" s="14">
        <f>' M14 AVR'!G20</f>
        <v>12.75</v>
      </c>
      <c r="I21" s="99"/>
      <c r="J21" s="129">
        <f t="shared" si="1"/>
        <v>12.75</v>
      </c>
      <c r="K21" s="14">
        <f t="shared" si="2"/>
        <v>13.674000000000003</v>
      </c>
      <c r="L21" s="151" t="str">
        <f t="shared" si="3"/>
        <v>V</v>
      </c>
    </row>
    <row r="22" spans="2:12" ht="12" customHeight="1">
      <c r="B22" s="13">
        <v>13</v>
      </c>
      <c r="C22" s="28" t="s">
        <v>42</v>
      </c>
      <c r="D22" s="27" t="s">
        <v>43</v>
      </c>
      <c r="E22" s="14">
        <f>' M14 AVR'!E21</f>
        <v>19.200000000000003</v>
      </c>
      <c r="F22" s="14"/>
      <c r="G22" s="129">
        <f t="shared" si="0"/>
        <v>19.200000000000003</v>
      </c>
      <c r="H22" s="14">
        <f>' M14 AVR'!G21</f>
        <v>14</v>
      </c>
      <c r="I22" s="99"/>
      <c r="J22" s="129">
        <f t="shared" si="1"/>
        <v>14</v>
      </c>
      <c r="K22" s="14">
        <f t="shared" si="2"/>
        <v>16.912000000000003</v>
      </c>
      <c r="L22" s="151" t="str">
        <f t="shared" si="3"/>
        <v>V</v>
      </c>
    </row>
    <row r="23" spans="2:12" ht="12" customHeight="1">
      <c r="B23" s="13">
        <v>14</v>
      </c>
      <c r="C23" s="28" t="s">
        <v>44</v>
      </c>
      <c r="D23" s="27" t="s">
        <v>45</v>
      </c>
      <c r="E23" s="14">
        <f>' M14 AVR'!E22</f>
        <v>17.600000000000001</v>
      </c>
      <c r="F23" s="14"/>
      <c r="G23" s="129">
        <f t="shared" si="0"/>
        <v>17.600000000000001</v>
      </c>
      <c r="H23" s="14">
        <f>' M14 AVR'!G22</f>
        <v>13.75</v>
      </c>
      <c r="I23" s="99"/>
      <c r="J23" s="129">
        <f t="shared" si="1"/>
        <v>13.75</v>
      </c>
      <c r="K23" s="14">
        <f t="shared" si="2"/>
        <v>15.906000000000002</v>
      </c>
      <c r="L23" s="151" t="str">
        <f t="shared" si="3"/>
        <v>V</v>
      </c>
    </row>
    <row r="24" spans="2:12" ht="12" customHeight="1">
      <c r="B24" s="13">
        <v>15</v>
      </c>
      <c r="C24" s="28" t="s">
        <v>46</v>
      </c>
      <c r="D24" s="27" t="s">
        <v>47</v>
      </c>
      <c r="E24" s="14">
        <f>' M14 AVR'!E23</f>
        <v>16.8</v>
      </c>
      <c r="F24" s="14"/>
      <c r="G24" s="129">
        <f t="shared" si="0"/>
        <v>16.8</v>
      </c>
      <c r="H24" s="14">
        <f>' M14 AVR'!G23</f>
        <v>15.5</v>
      </c>
      <c r="I24" s="99"/>
      <c r="J24" s="129">
        <f t="shared" si="1"/>
        <v>15.5</v>
      </c>
      <c r="K24" s="14">
        <f t="shared" si="2"/>
        <v>16.228000000000002</v>
      </c>
      <c r="L24" s="151" t="str">
        <f t="shared" si="3"/>
        <v>V</v>
      </c>
    </row>
    <row r="25" spans="2:12" ht="12" customHeight="1">
      <c r="B25" s="13">
        <v>16</v>
      </c>
      <c r="C25" s="28" t="s">
        <v>48</v>
      </c>
      <c r="D25" s="27" t="s">
        <v>49</v>
      </c>
      <c r="E25" s="14">
        <f>' M14 AVR'!E24</f>
        <v>12</v>
      </c>
      <c r="F25" s="14"/>
      <c r="G25" s="129">
        <f t="shared" si="0"/>
        <v>12</v>
      </c>
      <c r="H25" s="14">
        <f>' M14 AVR'!G24</f>
        <v>13.5</v>
      </c>
      <c r="I25" s="99"/>
      <c r="J25" s="129">
        <f t="shared" si="1"/>
        <v>13.5</v>
      </c>
      <c r="K25" s="14">
        <f t="shared" si="2"/>
        <v>12.66</v>
      </c>
      <c r="L25" s="151" t="str">
        <f t="shared" si="3"/>
        <v>V</v>
      </c>
    </row>
    <row r="26" spans="2:12" ht="12" customHeight="1">
      <c r="B26" s="13">
        <v>17</v>
      </c>
      <c r="C26" s="26" t="s">
        <v>50</v>
      </c>
      <c r="D26" s="27" t="s">
        <v>51</v>
      </c>
      <c r="E26" s="14">
        <f>' M14 AVR'!E25</f>
        <v>18.399999999999999</v>
      </c>
      <c r="F26" s="14"/>
      <c r="G26" s="129">
        <f t="shared" si="0"/>
        <v>18.399999999999999</v>
      </c>
      <c r="H26" s="14">
        <f>' M14 AVR'!G25</f>
        <v>14.5</v>
      </c>
      <c r="I26" s="99"/>
      <c r="J26" s="129">
        <f t="shared" si="1"/>
        <v>14.5</v>
      </c>
      <c r="K26" s="14">
        <f t="shared" si="2"/>
        <v>16.684000000000001</v>
      </c>
      <c r="L26" s="151" t="str">
        <f t="shared" si="3"/>
        <v>V</v>
      </c>
    </row>
    <row r="27" spans="2:12" ht="12" customHeight="1">
      <c r="B27" s="13">
        <v>18</v>
      </c>
      <c r="C27" s="28" t="s">
        <v>52</v>
      </c>
      <c r="D27" s="27" t="s">
        <v>53</v>
      </c>
      <c r="E27" s="14">
        <f>' M14 AVR'!E26</f>
        <v>16.8</v>
      </c>
      <c r="F27" s="14"/>
      <c r="G27" s="129">
        <f t="shared" si="0"/>
        <v>16.8</v>
      </c>
      <c r="H27" s="14">
        <f>' M14 AVR'!G26</f>
        <v>13.5</v>
      </c>
      <c r="I27" s="99"/>
      <c r="J27" s="129">
        <f t="shared" si="1"/>
        <v>13.5</v>
      </c>
      <c r="K27" s="14">
        <f t="shared" si="2"/>
        <v>15.348000000000003</v>
      </c>
      <c r="L27" s="151" t="str">
        <f t="shared" si="3"/>
        <v>V</v>
      </c>
    </row>
    <row r="28" spans="2:12" ht="12" customHeight="1">
      <c r="B28" s="13">
        <v>19</v>
      </c>
      <c r="C28" s="26" t="s">
        <v>246</v>
      </c>
      <c r="D28" s="27" t="s">
        <v>247</v>
      </c>
      <c r="E28" s="14">
        <f>' M14 AVR'!E27</f>
        <v>8.8000000000000007</v>
      </c>
      <c r="F28" s="14">
        <v>12</v>
      </c>
      <c r="G28" s="129">
        <f t="shared" si="0"/>
        <v>12</v>
      </c>
      <c r="H28" s="14">
        <f>' M14 AVR'!G27</f>
        <v>13</v>
      </c>
      <c r="I28" s="99"/>
      <c r="J28" s="129">
        <f t="shared" si="1"/>
        <v>13</v>
      </c>
      <c r="K28" s="14">
        <f t="shared" si="2"/>
        <v>12.440000000000001</v>
      </c>
      <c r="L28" s="151" t="str">
        <f t="shared" si="3"/>
        <v>VAR</v>
      </c>
    </row>
    <row r="29" spans="2:12" ht="12" customHeight="1">
      <c r="B29" s="13">
        <v>20</v>
      </c>
      <c r="C29" s="28" t="s">
        <v>54</v>
      </c>
      <c r="D29" s="27" t="s">
        <v>55</v>
      </c>
      <c r="E29" s="14">
        <f>' M14 AVR'!E28</f>
        <v>17.200000000000003</v>
      </c>
      <c r="F29" s="14"/>
      <c r="G29" s="129">
        <f t="shared" si="0"/>
        <v>17.200000000000003</v>
      </c>
      <c r="H29" s="14">
        <f>' M14 AVR'!G28</f>
        <v>13.25</v>
      </c>
      <c r="I29" s="99"/>
      <c r="J29" s="129">
        <f t="shared" si="1"/>
        <v>13.25</v>
      </c>
      <c r="K29" s="14">
        <f t="shared" si="2"/>
        <v>15.462000000000003</v>
      </c>
      <c r="L29" s="151" t="str">
        <f t="shared" si="3"/>
        <v>V</v>
      </c>
    </row>
    <row r="30" spans="2:12" ht="12" customHeight="1">
      <c r="B30" s="13">
        <v>21</v>
      </c>
      <c r="C30" s="26" t="s">
        <v>56</v>
      </c>
      <c r="D30" s="27" t="s">
        <v>57</v>
      </c>
      <c r="E30" s="14">
        <f>' M14 AVR'!E29</f>
        <v>18.399999999999999</v>
      </c>
      <c r="F30" s="14"/>
      <c r="G30" s="129">
        <f t="shared" si="0"/>
        <v>18.399999999999999</v>
      </c>
      <c r="H30" s="14">
        <f>' M14 AVR'!G29</f>
        <v>13.25</v>
      </c>
      <c r="I30" s="99"/>
      <c r="J30" s="129">
        <f t="shared" si="1"/>
        <v>13.25</v>
      </c>
      <c r="K30" s="14">
        <f t="shared" si="2"/>
        <v>16.134</v>
      </c>
      <c r="L30" s="151" t="str">
        <f t="shared" si="3"/>
        <v>V</v>
      </c>
    </row>
    <row r="31" spans="2:12" ht="12" customHeight="1">
      <c r="B31" s="13">
        <v>22</v>
      </c>
      <c r="C31" s="26" t="s">
        <v>58</v>
      </c>
      <c r="D31" s="27" t="s">
        <v>59</v>
      </c>
      <c r="E31" s="14">
        <f>' M14 AVR'!E30</f>
        <v>17.200000000000003</v>
      </c>
      <c r="F31" s="14"/>
      <c r="G31" s="129">
        <f t="shared" si="0"/>
        <v>17.200000000000003</v>
      </c>
      <c r="H31" s="14">
        <f>' M14 AVR'!G30</f>
        <v>14</v>
      </c>
      <c r="I31" s="99"/>
      <c r="J31" s="129">
        <f t="shared" si="1"/>
        <v>14</v>
      </c>
      <c r="K31" s="14">
        <f t="shared" si="2"/>
        <v>15.792000000000003</v>
      </c>
      <c r="L31" s="151" t="str">
        <f t="shared" si="3"/>
        <v>V</v>
      </c>
    </row>
    <row r="32" spans="2:12" ht="12" customHeight="1">
      <c r="B32" s="13">
        <v>23</v>
      </c>
      <c r="C32" s="28" t="s">
        <v>60</v>
      </c>
      <c r="D32" s="27" t="s">
        <v>61</v>
      </c>
      <c r="E32" s="14">
        <f>' M14 AVR'!E31</f>
        <v>12.8</v>
      </c>
      <c r="F32" s="14"/>
      <c r="G32" s="129">
        <f t="shared" si="0"/>
        <v>12.8</v>
      </c>
      <c r="H32" s="14">
        <f>' M14 AVR'!G31</f>
        <v>13</v>
      </c>
      <c r="I32" s="99"/>
      <c r="J32" s="129">
        <f t="shared" si="1"/>
        <v>13</v>
      </c>
      <c r="K32" s="14">
        <f t="shared" si="2"/>
        <v>12.888000000000002</v>
      </c>
      <c r="L32" s="151" t="str">
        <f t="shared" si="3"/>
        <v>V</v>
      </c>
    </row>
    <row r="33" spans="2:12" ht="12" customHeight="1">
      <c r="B33" s="13">
        <v>24</v>
      </c>
      <c r="C33" s="26" t="s">
        <v>62</v>
      </c>
      <c r="D33" s="27" t="s">
        <v>63</v>
      </c>
      <c r="E33" s="14">
        <f>' M14 AVR'!E32</f>
        <v>9.6000000000000014</v>
      </c>
      <c r="F33" s="14">
        <v>12</v>
      </c>
      <c r="G33" s="129">
        <f t="shared" si="0"/>
        <v>12</v>
      </c>
      <c r="H33" s="14">
        <f>' M14 AVR'!G32</f>
        <v>14.25</v>
      </c>
      <c r="I33" s="99"/>
      <c r="J33" s="129">
        <f t="shared" si="1"/>
        <v>14.25</v>
      </c>
      <c r="K33" s="14">
        <f t="shared" si="2"/>
        <v>12.990000000000002</v>
      </c>
      <c r="L33" s="151" t="str">
        <f t="shared" si="3"/>
        <v>VAR</v>
      </c>
    </row>
    <row r="34" spans="2:12" ht="12" customHeight="1">
      <c r="B34" s="13">
        <v>25</v>
      </c>
      <c r="C34" s="28" t="s">
        <v>64</v>
      </c>
      <c r="D34" s="27" t="s">
        <v>65</v>
      </c>
      <c r="E34" s="14">
        <f>' M14 AVR'!E33</f>
        <v>8.4</v>
      </c>
      <c r="F34" s="14">
        <v>12</v>
      </c>
      <c r="G34" s="129">
        <f t="shared" si="0"/>
        <v>12</v>
      </c>
      <c r="H34" s="14">
        <f>' M14 AVR'!G33</f>
        <v>13</v>
      </c>
      <c r="I34" s="99"/>
      <c r="J34" s="129">
        <f t="shared" si="1"/>
        <v>13</v>
      </c>
      <c r="K34" s="14">
        <f t="shared" si="2"/>
        <v>12.440000000000001</v>
      </c>
      <c r="L34" s="151" t="str">
        <f t="shared" si="3"/>
        <v>VAR</v>
      </c>
    </row>
    <row r="35" spans="2:12" ht="12" customHeight="1">
      <c r="B35" s="13">
        <v>26</v>
      </c>
      <c r="C35" s="28" t="s">
        <v>66</v>
      </c>
      <c r="D35" s="27" t="s">
        <v>67</v>
      </c>
      <c r="E35" s="14">
        <f>' M14 AVR'!E34</f>
        <v>10.4</v>
      </c>
      <c r="F35" s="14">
        <v>12</v>
      </c>
      <c r="G35" s="129">
        <f t="shared" si="0"/>
        <v>12</v>
      </c>
      <c r="H35" s="14">
        <f>' M14 AVR'!G34</f>
        <v>13</v>
      </c>
      <c r="I35" s="99"/>
      <c r="J35" s="129">
        <f t="shared" si="1"/>
        <v>13</v>
      </c>
      <c r="K35" s="14">
        <f t="shared" si="2"/>
        <v>12.440000000000001</v>
      </c>
      <c r="L35" s="151" t="str">
        <f t="shared" si="3"/>
        <v>VAR</v>
      </c>
    </row>
    <row r="36" spans="2:12" ht="12" customHeight="1">
      <c r="B36" s="13">
        <v>27</v>
      </c>
      <c r="C36" s="28" t="s">
        <v>68</v>
      </c>
      <c r="D36" s="27" t="s">
        <v>69</v>
      </c>
      <c r="E36" s="14">
        <f>' M14 AVR'!E35</f>
        <v>18</v>
      </c>
      <c r="F36" s="14"/>
      <c r="G36" s="129">
        <f t="shared" si="0"/>
        <v>18</v>
      </c>
      <c r="H36" s="14">
        <f>' M14 AVR'!G35</f>
        <v>13</v>
      </c>
      <c r="I36" s="99"/>
      <c r="J36" s="129">
        <f t="shared" si="1"/>
        <v>13</v>
      </c>
      <c r="K36" s="14">
        <f t="shared" si="2"/>
        <v>15.8</v>
      </c>
      <c r="L36" s="151" t="str">
        <f t="shared" si="3"/>
        <v>V</v>
      </c>
    </row>
    <row r="37" spans="2:12" ht="12" customHeight="1">
      <c r="B37" s="13">
        <v>28</v>
      </c>
      <c r="C37" s="28" t="s">
        <v>70</v>
      </c>
      <c r="D37" s="27" t="s">
        <v>51</v>
      </c>
      <c r="E37" s="14">
        <f>' M14 AVR'!E36</f>
        <v>17.600000000000001</v>
      </c>
      <c r="F37" s="14"/>
      <c r="G37" s="129">
        <f t="shared" si="0"/>
        <v>17.600000000000001</v>
      </c>
      <c r="H37" s="14">
        <f>' M14 AVR'!G36</f>
        <v>13</v>
      </c>
      <c r="I37" s="99"/>
      <c r="J37" s="129">
        <f t="shared" si="1"/>
        <v>13</v>
      </c>
      <c r="K37" s="14">
        <f t="shared" si="2"/>
        <v>15.576000000000001</v>
      </c>
      <c r="L37" s="151" t="str">
        <f t="shared" si="3"/>
        <v>V</v>
      </c>
    </row>
    <row r="38" spans="2:12" ht="12" customHeight="1">
      <c r="B38" s="13">
        <v>29</v>
      </c>
      <c r="C38" s="28" t="s">
        <v>71</v>
      </c>
      <c r="D38" s="27" t="s">
        <v>72</v>
      </c>
      <c r="E38" s="14">
        <f>' M14 AVR'!E37</f>
        <v>19.200000000000003</v>
      </c>
      <c r="F38" s="14"/>
      <c r="G38" s="129">
        <f t="shared" si="0"/>
        <v>19.200000000000003</v>
      </c>
      <c r="H38" s="14">
        <f>' M14 AVR'!G37</f>
        <v>13.75</v>
      </c>
      <c r="I38" s="99"/>
      <c r="J38" s="129">
        <f t="shared" si="1"/>
        <v>13.75</v>
      </c>
      <c r="K38" s="14">
        <f t="shared" si="2"/>
        <v>16.802000000000003</v>
      </c>
      <c r="L38" s="151" t="str">
        <f t="shared" si="3"/>
        <v>V</v>
      </c>
    </row>
    <row r="39" spans="2:12" ht="12" customHeight="1">
      <c r="B39" s="13">
        <v>30</v>
      </c>
      <c r="C39" s="28" t="s">
        <v>73</v>
      </c>
      <c r="D39" s="27" t="s">
        <v>74</v>
      </c>
      <c r="E39" s="14">
        <f>' M14 AVR'!E38</f>
        <v>13.200000000000001</v>
      </c>
      <c r="F39" s="14"/>
      <c r="G39" s="129">
        <f t="shared" si="0"/>
        <v>13.200000000000001</v>
      </c>
      <c r="H39" s="14">
        <f>' M14 AVR'!G38</f>
        <v>12.75</v>
      </c>
      <c r="I39" s="99"/>
      <c r="J39" s="129">
        <f t="shared" si="1"/>
        <v>12.75</v>
      </c>
      <c r="K39" s="14">
        <f t="shared" si="2"/>
        <v>13.002000000000002</v>
      </c>
      <c r="L39" s="151" t="str">
        <f t="shared" si="3"/>
        <v>V</v>
      </c>
    </row>
    <row r="40" spans="2:12" ht="12" customHeight="1">
      <c r="B40" s="13">
        <v>31</v>
      </c>
      <c r="C40" s="28" t="s">
        <v>75</v>
      </c>
      <c r="D40" s="27" t="s">
        <v>51</v>
      </c>
      <c r="E40" s="14">
        <f>' M14 AVR'!E39</f>
        <v>15.600000000000001</v>
      </c>
      <c r="F40" s="14"/>
      <c r="G40" s="129">
        <f t="shared" si="0"/>
        <v>15.600000000000001</v>
      </c>
      <c r="H40" s="14">
        <f>' M14 AVR'!G39</f>
        <v>14.5</v>
      </c>
      <c r="I40" s="99"/>
      <c r="J40" s="129">
        <f t="shared" si="1"/>
        <v>14.5</v>
      </c>
      <c r="K40" s="14">
        <f t="shared" si="2"/>
        <v>15.116000000000003</v>
      </c>
      <c r="L40" s="151" t="str">
        <f t="shared" si="3"/>
        <v>V</v>
      </c>
    </row>
    <row r="41" spans="2:12" ht="12" customHeight="1">
      <c r="B41" s="15">
        <v>32</v>
      </c>
      <c r="C41" s="26" t="s">
        <v>76</v>
      </c>
      <c r="D41" s="27" t="s">
        <v>77</v>
      </c>
      <c r="E41" s="14">
        <f>' M14 AVR'!E40</f>
        <v>8</v>
      </c>
      <c r="F41" s="14">
        <v>12</v>
      </c>
      <c r="G41" s="129">
        <f t="shared" si="0"/>
        <v>12</v>
      </c>
      <c r="H41" s="14">
        <f>' M14 AVR'!G40</f>
        <v>12.25</v>
      </c>
      <c r="I41" s="99"/>
      <c r="J41" s="129">
        <f t="shared" si="1"/>
        <v>12.25</v>
      </c>
      <c r="K41" s="14">
        <f t="shared" si="2"/>
        <v>12.11</v>
      </c>
      <c r="L41" s="151" t="str">
        <f t="shared" si="3"/>
        <v>VAR</v>
      </c>
    </row>
    <row r="42" spans="2:12" ht="12" customHeight="1">
      <c r="B42" s="13">
        <v>33</v>
      </c>
      <c r="C42" s="26" t="s">
        <v>78</v>
      </c>
      <c r="D42" s="27" t="s">
        <v>79</v>
      </c>
      <c r="E42" s="14">
        <f>' M14 AVR'!E41</f>
        <v>14.4</v>
      </c>
      <c r="F42" s="14"/>
      <c r="G42" s="129">
        <f t="shared" si="0"/>
        <v>14.4</v>
      </c>
      <c r="H42" s="14">
        <f>' M14 AVR'!G41</f>
        <v>13.5</v>
      </c>
      <c r="I42" s="99"/>
      <c r="J42" s="129">
        <f t="shared" si="1"/>
        <v>13.5</v>
      </c>
      <c r="K42" s="14">
        <f t="shared" si="2"/>
        <v>14.004000000000001</v>
      </c>
      <c r="L42" s="151" t="str">
        <f t="shared" si="3"/>
        <v>V</v>
      </c>
    </row>
    <row r="43" spans="2:12" ht="12" customHeight="1">
      <c r="B43" s="13">
        <v>34</v>
      </c>
      <c r="C43" s="28" t="s">
        <v>80</v>
      </c>
      <c r="D43" s="27" t="s">
        <v>81</v>
      </c>
      <c r="E43" s="14">
        <f>' M14 AVR'!E42</f>
        <v>19.200000000000003</v>
      </c>
      <c r="F43" s="14"/>
      <c r="G43" s="129">
        <f t="shared" si="0"/>
        <v>19.200000000000003</v>
      </c>
      <c r="H43" s="14">
        <f>' M14 AVR'!G42</f>
        <v>14</v>
      </c>
      <c r="I43" s="99"/>
      <c r="J43" s="129">
        <f t="shared" si="1"/>
        <v>14</v>
      </c>
      <c r="K43" s="14">
        <f t="shared" si="2"/>
        <v>16.912000000000003</v>
      </c>
      <c r="L43" s="151" t="str">
        <f t="shared" si="3"/>
        <v>V</v>
      </c>
    </row>
    <row r="44" spans="2:12" ht="12" customHeight="1">
      <c r="B44" s="13">
        <v>35</v>
      </c>
      <c r="C44" s="28" t="s">
        <v>82</v>
      </c>
      <c r="D44" s="27" t="s">
        <v>83</v>
      </c>
      <c r="E44" s="14">
        <f>' M14 AVR'!E43</f>
        <v>17.600000000000001</v>
      </c>
      <c r="F44" s="14"/>
      <c r="G44" s="129">
        <f t="shared" si="0"/>
        <v>17.600000000000001</v>
      </c>
      <c r="H44" s="14">
        <f>' M14 AVR'!G43</f>
        <v>13</v>
      </c>
      <c r="I44" s="99"/>
      <c r="J44" s="129">
        <f t="shared" si="1"/>
        <v>13</v>
      </c>
      <c r="K44" s="14">
        <f t="shared" si="2"/>
        <v>15.576000000000001</v>
      </c>
      <c r="L44" s="151" t="str">
        <f t="shared" si="3"/>
        <v>V</v>
      </c>
    </row>
    <row r="45" spans="2:12" ht="12" customHeight="1">
      <c r="B45" s="13">
        <v>36</v>
      </c>
      <c r="C45" s="28" t="s">
        <v>84</v>
      </c>
      <c r="D45" s="27" t="s">
        <v>85</v>
      </c>
      <c r="E45" s="14">
        <f>' M14 AVR'!E44</f>
        <v>17.600000000000001</v>
      </c>
      <c r="F45" s="14"/>
      <c r="G45" s="129">
        <f t="shared" si="0"/>
        <v>17.600000000000001</v>
      </c>
      <c r="H45" s="14">
        <f>' M14 AVR'!G44</f>
        <v>13.5</v>
      </c>
      <c r="I45" s="99"/>
      <c r="J45" s="129">
        <f t="shared" si="1"/>
        <v>13.5</v>
      </c>
      <c r="K45" s="14">
        <f t="shared" si="2"/>
        <v>15.796000000000003</v>
      </c>
      <c r="L45" s="151" t="str">
        <f t="shared" si="3"/>
        <v>V</v>
      </c>
    </row>
    <row r="46" spans="2:12" ht="12" customHeight="1">
      <c r="B46" s="13">
        <v>37</v>
      </c>
      <c r="C46" s="28" t="s">
        <v>86</v>
      </c>
      <c r="D46" s="27" t="s">
        <v>87</v>
      </c>
      <c r="E46" s="14">
        <f>' M14 AVR'!E45</f>
        <v>18.8</v>
      </c>
      <c r="F46" s="14"/>
      <c r="G46" s="129">
        <f t="shared" si="0"/>
        <v>18.8</v>
      </c>
      <c r="H46" s="14">
        <f>' M14 AVR'!G45</f>
        <v>14</v>
      </c>
      <c r="I46" s="99"/>
      <c r="J46" s="129">
        <f t="shared" si="1"/>
        <v>14</v>
      </c>
      <c r="K46" s="14">
        <f t="shared" si="2"/>
        <v>16.688000000000002</v>
      </c>
      <c r="L46" s="151" t="str">
        <f t="shared" si="3"/>
        <v>V</v>
      </c>
    </row>
    <row r="47" spans="2:12" ht="12" customHeight="1">
      <c r="B47" s="13">
        <v>38</v>
      </c>
      <c r="C47" s="28" t="s">
        <v>88</v>
      </c>
      <c r="D47" s="27" t="s">
        <v>89</v>
      </c>
      <c r="E47" s="14">
        <f>' M14 AVR'!E46</f>
        <v>17.200000000000003</v>
      </c>
      <c r="F47" s="14"/>
      <c r="G47" s="129">
        <f t="shared" si="0"/>
        <v>17.200000000000003</v>
      </c>
      <c r="H47" s="14">
        <f>' M14 AVR'!G46</f>
        <v>12.75</v>
      </c>
      <c r="I47" s="99"/>
      <c r="J47" s="129">
        <f t="shared" si="1"/>
        <v>12.75</v>
      </c>
      <c r="K47" s="14">
        <f t="shared" si="2"/>
        <v>15.242000000000004</v>
      </c>
      <c r="L47" s="151" t="str">
        <f t="shared" si="3"/>
        <v>V</v>
      </c>
    </row>
    <row r="48" spans="2:12" ht="12" customHeight="1">
      <c r="B48" s="13">
        <v>39</v>
      </c>
      <c r="C48" s="26" t="s">
        <v>90</v>
      </c>
      <c r="D48" s="27" t="s">
        <v>51</v>
      </c>
      <c r="E48" s="14">
        <f>' M14 AVR'!E47</f>
        <v>19.200000000000003</v>
      </c>
      <c r="F48" s="14"/>
      <c r="G48" s="129">
        <f t="shared" si="0"/>
        <v>19.200000000000003</v>
      </c>
      <c r="H48" s="14">
        <f>' M14 AVR'!G47</f>
        <v>14.5</v>
      </c>
      <c r="I48" s="99"/>
      <c r="J48" s="129">
        <f t="shared" si="1"/>
        <v>14.5</v>
      </c>
      <c r="K48" s="14">
        <f t="shared" si="2"/>
        <v>17.132000000000001</v>
      </c>
      <c r="L48" s="151" t="str">
        <f t="shared" si="3"/>
        <v>V</v>
      </c>
    </row>
    <row r="49" spans="2:12" ht="12" customHeight="1">
      <c r="B49" s="13">
        <v>40</v>
      </c>
      <c r="C49" s="28" t="s">
        <v>91</v>
      </c>
      <c r="D49" s="27" t="s">
        <v>92</v>
      </c>
      <c r="E49" s="14">
        <f>' M14 AVR'!E48</f>
        <v>18.399999999999999</v>
      </c>
      <c r="F49" s="14"/>
      <c r="G49" s="129">
        <f t="shared" si="0"/>
        <v>18.399999999999999</v>
      </c>
      <c r="H49" s="14">
        <f>' M14 AVR'!G48</f>
        <v>14.25</v>
      </c>
      <c r="I49" s="99"/>
      <c r="J49" s="129">
        <f t="shared" si="1"/>
        <v>14.25</v>
      </c>
      <c r="K49" s="14">
        <f t="shared" si="2"/>
        <v>16.574000000000002</v>
      </c>
      <c r="L49" s="151" t="str">
        <f t="shared" si="3"/>
        <v>V</v>
      </c>
    </row>
    <row r="50" spans="2:12" ht="12" customHeight="1">
      <c r="B50" s="13">
        <v>41</v>
      </c>
      <c r="C50" s="28" t="s">
        <v>93</v>
      </c>
      <c r="D50" s="27" t="s">
        <v>53</v>
      </c>
      <c r="E50" s="14">
        <f>' M14 AVR'!E49</f>
        <v>12.4</v>
      </c>
      <c r="F50" s="14"/>
      <c r="G50" s="129">
        <f t="shared" si="0"/>
        <v>12.4</v>
      </c>
      <c r="H50" s="14">
        <f>' M14 AVR'!G49</f>
        <v>13.5</v>
      </c>
      <c r="I50" s="99"/>
      <c r="J50" s="129">
        <f t="shared" si="1"/>
        <v>13.5</v>
      </c>
      <c r="K50" s="14">
        <f t="shared" si="2"/>
        <v>12.884</v>
      </c>
      <c r="L50" s="151" t="str">
        <f t="shared" si="3"/>
        <v>V</v>
      </c>
    </row>
    <row r="51" spans="2:12" ht="12" customHeight="1">
      <c r="B51" s="13">
        <v>42</v>
      </c>
      <c r="C51" s="28" t="s">
        <v>94</v>
      </c>
      <c r="D51" s="27" t="s">
        <v>95</v>
      </c>
      <c r="E51" s="14">
        <f>' M14 AVR'!E50</f>
        <v>17.600000000000001</v>
      </c>
      <c r="F51" s="14"/>
      <c r="G51" s="129">
        <f t="shared" si="0"/>
        <v>17.600000000000001</v>
      </c>
      <c r="H51" s="14">
        <f>' M14 AVR'!G50</f>
        <v>13.25</v>
      </c>
      <c r="I51" s="99"/>
      <c r="J51" s="129">
        <f t="shared" si="1"/>
        <v>13.25</v>
      </c>
      <c r="K51" s="14">
        <f t="shared" si="2"/>
        <v>15.686000000000002</v>
      </c>
      <c r="L51" s="151" t="str">
        <f t="shared" si="3"/>
        <v>V</v>
      </c>
    </row>
    <row r="52" spans="2:12" ht="12" customHeight="1">
      <c r="B52" s="13">
        <v>43</v>
      </c>
      <c r="C52" s="28" t="s">
        <v>96</v>
      </c>
      <c r="D52" s="27" t="s">
        <v>97</v>
      </c>
      <c r="E52" s="14">
        <f>' M14 AVR'!E51</f>
        <v>13.200000000000001</v>
      </c>
      <c r="F52" s="14"/>
      <c r="G52" s="129">
        <f t="shared" si="0"/>
        <v>13.200000000000001</v>
      </c>
      <c r="H52" s="14">
        <f>' M14 AVR'!G51</f>
        <v>14</v>
      </c>
      <c r="I52" s="99"/>
      <c r="J52" s="129">
        <f t="shared" si="1"/>
        <v>14</v>
      </c>
      <c r="K52" s="14">
        <f t="shared" si="2"/>
        <v>13.552000000000001</v>
      </c>
      <c r="L52" s="151" t="str">
        <f t="shared" si="3"/>
        <v>V</v>
      </c>
    </row>
    <row r="53" spans="2:12" ht="12" customHeight="1">
      <c r="B53" s="13">
        <v>44</v>
      </c>
      <c r="C53" s="28" t="s">
        <v>98</v>
      </c>
      <c r="D53" s="27" t="s">
        <v>99</v>
      </c>
      <c r="E53" s="14">
        <f>' M14 AVR'!E52</f>
        <v>18.399999999999999</v>
      </c>
      <c r="F53" s="14"/>
      <c r="G53" s="129">
        <f t="shared" si="0"/>
        <v>18.399999999999999</v>
      </c>
      <c r="H53" s="14">
        <f>' M14 AVR'!G52</f>
        <v>14</v>
      </c>
      <c r="I53" s="99"/>
      <c r="J53" s="129">
        <f t="shared" si="1"/>
        <v>14</v>
      </c>
      <c r="K53" s="14">
        <f t="shared" si="2"/>
        <v>16.463999999999999</v>
      </c>
      <c r="L53" s="151" t="str">
        <f t="shared" si="3"/>
        <v>V</v>
      </c>
    </row>
    <row r="54" spans="2:12" ht="12" customHeight="1">
      <c r="B54" s="13">
        <v>45</v>
      </c>
      <c r="C54" s="28" t="s">
        <v>100</v>
      </c>
      <c r="D54" s="27" t="s">
        <v>101</v>
      </c>
      <c r="E54" s="14">
        <f>' M14 AVR'!E53</f>
        <v>18.399999999999999</v>
      </c>
      <c r="F54" s="14"/>
      <c r="G54" s="129">
        <f t="shared" si="0"/>
        <v>18.399999999999999</v>
      </c>
      <c r="H54" s="14">
        <f>' M14 AVR'!G53</f>
        <v>13.5</v>
      </c>
      <c r="I54" s="99"/>
      <c r="J54" s="129">
        <f t="shared" si="1"/>
        <v>13.5</v>
      </c>
      <c r="K54" s="14">
        <f t="shared" si="2"/>
        <v>16.244</v>
      </c>
      <c r="L54" s="151" t="str">
        <f t="shared" si="3"/>
        <v>V</v>
      </c>
    </row>
    <row r="55" spans="2:12" ht="12" customHeight="1">
      <c r="B55" s="13">
        <v>46</v>
      </c>
      <c r="C55" s="26" t="s">
        <v>102</v>
      </c>
      <c r="D55" s="27" t="s">
        <v>103</v>
      </c>
      <c r="E55" s="14">
        <f>' M14 AVR'!E54</f>
        <v>14.4</v>
      </c>
      <c r="F55" s="14"/>
      <c r="G55" s="129">
        <f t="shared" si="0"/>
        <v>14.4</v>
      </c>
      <c r="H55" s="14">
        <f>' M14 AVR'!G54</f>
        <v>13</v>
      </c>
      <c r="I55" s="99"/>
      <c r="J55" s="129">
        <f t="shared" si="1"/>
        <v>13</v>
      </c>
      <c r="K55" s="14">
        <f t="shared" si="2"/>
        <v>13.784000000000002</v>
      </c>
      <c r="L55" s="151" t="str">
        <f t="shared" si="3"/>
        <v>V</v>
      </c>
    </row>
    <row r="56" spans="2:12" ht="12" customHeight="1">
      <c r="B56" s="13">
        <v>47</v>
      </c>
      <c r="C56" s="26" t="s">
        <v>104</v>
      </c>
      <c r="D56" s="27" t="s">
        <v>105</v>
      </c>
      <c r="E56" s="14">
        <f>' M14 AVR'!E55</f>
        <v>14</v>
      </c>
      <c r="F56" s="14"/>
      <c r="G56" s="129">
        <f t="shared" si="0"/>
        <v>14</v>
      </c>
      <c r="H56" s="14">
        <f>' M14 AVR'!G55</f>
        <v>14</v>
      </c>
      <c r="I56" s="99"/>
      <c r="J56" s="129">
        <f t="shared" si="1"/>
        <v>14</v>
      </c>
      <c r="K56" s="14">
        <f t="shared" si="2"/>
        <v>14</v>
      </c>
      <c r="L56" s="151" t="str">
        <f t="shared" si="3"/>
        <v>V</v>
      </c>
    </row>
    <row r="57" spans="2:12" ht="12" customHeight="1">
      <c r="B57" s="13">
        <v>48</v>
      </c>
      <c r="C57" s="28" t="s">
        <v>106</v>
      </c>
      <c r="D57" s="27" t="s">
        <v>107</v>
      </c>
      <c r="E57" s="14">
        <f>' M14 AVR'!E56</f>
        <v>15.600000000000001</v>
      </c>
      <c r="F57" s="14"/>
      <c r="G57" s="129">
        <f t="shared" si="0"/>
        <v>15.600000000000001</v>
      </c>
      <c r="H57" s="14">
        <f>' M14 AVR'!G56</f>
        <v>14</v>
      </c>
      <c r="I57" s="99"/>
      <c r="J57" s="129">
        <f t="shared" si="1"/>
        <v>14</v>
      </c>
      <c r="K57" s="14">
        <f t="shared" si="2"/>
        <v>14.896000000000003</v>
      </c>
      <c r="L57" s="151" t="str">
        <f t="shared" si="3"/>
        <v>V</v>
      </c>
    </row>
    <row r="58" spans="2:12" ht="12" customHeight="1">
      <c r="B58" s="13">
        <v>49</v>
      </c>
      <c r="C58" s="28" t="s">
        <v>108</v>
      </c>
      <c r="D58" s="27" t="s">
        <v>109</v>
      </c>
      <c r="E58" s="14">
        <f>' M14 AVR'!E57</f>
        <v>13.600000000000001</v>
      </c>
      <c r="F58" s="14"/>
      <c r="G58" s="129">
        <f t="shared" si="0"/>
        <v>13.600000000000001</v>
      </c>
      <c r="H58" s="14">
        <f>' M14 AVR'!G57</f>
        <v>13.5</v>
      </c>
      <c r="I58" s="99"/>
      <c r="J58" s="129">
        <f t="shared" si="1"/>
        <v>13.5</v>
      </c>
      <c r="K58" s="14">
        <f t="shared" si="2"/>
        <v>13.556000000000001</v>
      </c>
      <c r="L58" s="151" t="str">
        <f t="shared" si="3"/>
        <v>V</v>
      </c>
    </row>
    <row r="59" spans="2:12" ht="12" customHeight="1">
      <c r="B59" s="13">
        <v>50</v>
      </c>
      <c r="C59" s="28" t="s">
        <v>110</v>
      </c>
      <c r="D59" s="27" t="s">
        <v>51</v>
      </c>
      <c r="E59" s="14">
        <f>' M14 AVR'!E58</f>
        <v>14.8</v>
      </c>
      <c r="F59" s="14"/>
      <c r="G59" s="129">
        <f t="shared" si="0"/>
        <v>14.8</v>
      </c>
      <c r="H59" s="14">
        <f>' M14 AVR'!G58</f>
        <v>13.5</v>
      </c>
      <c r="I59" s="99"/>
      <c r="J59" s="129">
        <f t="shared" si="1"/>
        <v>13.5</v>
      </c>
      <c r="K59" s="14">
        <f t="shared" si="2"/>
        <v>14.228000000000002</v>
      </c>
      <c r="L59" s="151" t="str">
        <f t="shared" si="3"/>
        <v>V</v>
      </c>
    </row>
    <row r="60" spans="2:12" ht="12" customHeight="1">
      <c r="B60" s="13">
        <v>51</v>
      </c>
      <c r="C60" s="26" t="s">
        <v>111</v>
      </c>
      <c r="D60" s="27" t="s">
        <v>112</v>
      </c>
      <c r="E60" s="14">
        <f>' M14 AVR'!E59</f>
        <v>14.4</v>
      </c>
      <c r="F60" s="14"/>
      <c r="G60" s="129">
        <f t="shared" si="0"/>
        <v>14.4</v>
      </c>
      <c r="H60" s="14">
        <f>' M14 AVR'!G59</f>
        <v>13.5</v>
      </c>
      <c r="I60" s="99"/>
      <c r="J60" s="129">
        <f t="shared" si="1"/>
        <v>13.5</v>
      </c>
      <c r="K60" s="14">
        <f t="shared" si="2"/>
        <v>14.004000000000001</v>
      </c>
      <c r="L60" s="151" t="str">
        <f t="shared" si="3"/>
        <v>V</v>
      </c>
    </row>
    <row r="61" spans="2:12" ht="12" customHeight="1">
      <c r="B61" s="13">
        <v>52</v>
      </c>
      <c r="C61" s="28" t="s">
        <v>113</v>
      </c>
      <c r="D61" s="27" t="s">
        <v>114</v>
      </c>
      <c r="E61" s="14">
        <f>' M14 AVR'!E60</f>
        <v>17.600000000000001</v>
      </c>
      <c r="F61" s="14"/>
      <c r="G61" s="129">
        <f t="shared" si="0"/>
        <v>17.600000000000001</v>
      </c>
      <c r="H61" s="14">
        <f>' M14 AVR'!G60</f>
        <v>14.25</v>
      </c>
      <c r="I61" s="99"/>
      <c r="J61" s="129">
        <f t="shared" si="1"/>
        <v>14.25</v>
      </c>
      <c r="K61" s="14">
        <f t="shared" si="2"/>
        <v>16.126000000000001</v>
      </c>
      <c r="L61" s="151" t="str">
        <f t="shared" si="3"/>
        <v>V</v>
      </c>
    </row>
    <row r="62" spans="2:12" ht="12" customHeight="1">
      <c r="B62" s="13">
        <v>53</v>
      </c>
      <c r="C62" s="28" t="s">
        <v>115</v>
      </c>
      <c r="D62" s="27" t="s">
        <v>116</v>
      </c>
      <c r="E62" s="14">
        <f>' M14 AVR'!E61</f>
        <v>16.399999999999999</v>
      </c>
      <c r="F62" s="14"/>
      <c r="G62" s="129">
        <f t="shared" si="0"/>
        <v>16.399999999999999</v>
      </c>
      <c r="H62" s="14">
        <f>' M14 AVR'!G61</f>
        <v>13</v>
      </c>
      <c r="I62" s="99"/>
      <c r="J62" s="129">
        <f t="shared" si="1"/>
        <v>13</v>
      </c>
      <c r="K62" s="14">
        <f t="shared" si="2"/>
        <v>14.904</v>
      </c>
      <c r="L62" s="151" t="str">
        <f t="shared" si="3"/>
        <v>V</v>
      </c>
    </row>
    <row r="63" spans="2:12" ht="12" customHeight="1">
      <c r="B63" s="13">
        <v>54</v>
      </c>
      <c r="C63" s="28" t="s">
        <v>117</v>
      </c>
      <c r="D63" s="27" t="s">
        <v>118</v>
      </c>
      <c r="E63" s="14">
        <f>' M14 AVR'!E62</f>
        <v>15.200000000000001</v>
      </c>
      <c r="F63" s="14"/>
      <c r="G63" s="129">
        <f t="shared" si="0"/>
        <v>15.200000000000001</v>
      </c>
      <c r="H63" s="14">
        <f>' M14 AVR'!G62</f>
        <v>13.25</v>
      </c>
      <c r="I63" s="99"/>
      <c r="J63" s="129">
        <f t="shared" si="1"/>
        <v>13.25</v>
      </c>
      <c r="K63" s="14">
        <f t="shared" si="2"/>
        <v>14.342000000000002</v>
      </c>
      <c r="L63" s="151" t="str">
        <f t="shared" si="3"/>
        <v>V</v>
      </c>
    </row>
    <row r="64" spans="2:12" ht="12" customHeight="1">
      <c r="B64" s="13">
        <v>55</v>
      </c>
      <c r="C64" s="28" t="s">
        <v>119</v>
      </c>
      <c r="D64" s="27" t="s">
        <v>120</v>
      </c>
      <c r="E64" s="14">
        <f>' M14 AVR'!E63</f>
        <v>18.8</v>
      </c>
      <c r="F64" s="14"/>
      <c r="G64" s="129">
        <f t="shared" si="0"/>
        <v>18.8</v>
      </c>
      <c r="H64" s="14">
        <f>' M14 AVR'!G63</f>
        <v>13</v>
      </c>
      <c r="I64" s="99"/>
      <c r="J64" s="129">
        <f t="shared" si="1"/>
        <v>13</v>
      </c>
      <c r="K64" s="14">
        <f t="shared" si="2"/>
        <v>16.248000000000001</v>
      </c>
      <c r="L64" s="151" t="str">
        <f t="shared" si="3"/>
        <v>V</v>
      </c>
    </row>
    <row r="65" spans="2:12" ht="12" customHeight="1">
      <c r="B65" s="13">
        <v>56</v>
      </c>
      <c r="C65" s="26" t="s">
        <v>121</v>
      </c>
      <c r="D65" s="27" t="s">
        <v>122</v>
      </c>
      <c r="E65" s="14">
        <f>' M14 AVR'!E64</f>
        <v>18</v>
      </c>
      <c r="F65" s="14"/>
      <c r="G65" s="129">
        <f t="shared" si="0"/>
        <v>18</v>
      </c>
      <c r="H65" s="14">
        <f>' M14 AVR'!G64</f>
        <v>13.75</v>
      </c>
      <c r="I65" s="99"/>
      <c r="J65" s="129">
        <f t="shared" si="1"/>
        <v>13.75</v>
      </c>
      <c r="K65" s="14">
        <f t="shared" si="2"/>
        <v>16.130000000000003</v>
      </c>
      <c r="L65" s="151" t="str">
        <f t="shared" si="3"/>
        <v>V</v>
      </c>
    </row>
    <row r="66" spans="2:12" ht="12" customHeight="1">
      <c r="B66" s="13">
        <v>57</v>
      </c>
      <c r="C66" s="28" t="s">
        <v>123</v>
      </c>
      <c r="D66" s="27" t="s">
        <v>124</v>
      </c>
      <c r="E66" s="14">
        <f>' M14 AVR'!E65</f>
        <v>12.8</v>
      </c>
      <c r="F66" s="14"/>
      <c r="G66" s="129">
        <f t="shared" si="0"/>
        <v>12.8</v>
      </c>
      <c r="H66" s="14">
        <f>' M14 AVR'!G65</f>
        <v>14</v>
      </c>
      <c r="I66" s="99"/>
      <c r="J66" s="129">
        <f t="shared" si="1"/>
        <v>14</v>
      </c>
      <c r="K66" s="14">
        <f t="shared" si="2"/>
        <v>13.328000000000001</v>
      </c>
      <c r="L66" s="151" t="str">
        <f t="shared" si="3"/>
        <v>V</v>
      </c>
    </row>
    <row r="67" spans="2:12" ht="12" customHeight="1">
      <c r="B67" s="13">
        <v>58</v>
      </c>
      <c r="C67" s="28" t="s">
        <v>125</v>
      </c>
      <c r="D67" s="27" t="s">
        <v>126</v>
      </c>
      <c r="E67" s="14">
        <f>' M14 AVR'!E66</f>
        <v>17.600000000000001</v>
      </c>
      <c r="F67" s="14"/>
      <c r="G67" s="129">
        <f t="shared" si="0"/>
        <v>17.600000000000001</v>
      </c>
      <c r="H67" s="14">
        <f>' M14 AVR'!G66</f>
        <v>13</v>
      </c>
      <c r="I67" s="99"/>
      <c r="J67" s="129">
        <f t="shared" si="1"/>
        <v>13</v>
      </c>
      <c r="K67" s="14">
        <f t="shared" si="2"/>
        <v>15.576000000000001</v>
      </c>
      <c r="L67" s="151" t="str">
        <f t="shared" si="3"/>
        <v>V</v>
      </c>
    </row>
    <row r="68" spans="2:12" ht="12" customHeight="1">
      <c r="B68" s="13">
        <v>59</v>
      </c>
      <c r="C68" s="28" t="s">
        <v>127</v>
      </c>
      <c r="D68" s="27" t="s">
        <v>128</v>
      </c>
      <c r="E68" s="14">
        <f>' M14 AVR'!E67</f>
        <v>19.200000000000003</v>
      </c>
      <c r="F68" s="14"/>
      <c r="G68" s="129">
        <f t="shared" si="0"/>
        <v>19.200000000000003</v>
      </c>
      <c r="H68" s="14">
        <f>' M14 AVR'!G67</f>
        <v>13.75</v>
      </c>
      <c r="I68" s="99"/>
      <c r="J68" s="129">
        <f t="shared" si="1"/>
        <v>13.75</v>
      </c>
      <c r="K68" s="14">
        <f t="shared" si="2"/>
        <v>16.802000000000003</v>
      </c>
      <c r="L68" s="151" t="str">
        <f t="shared" si="3"/>
        <v>V</v>
      </c>
    </row>
    <row r="69" spans="2:12" ht="12" customHeight="1">
      <c r="B69" s="13">
        <v>60</v>
      </c>
      <c r="C69" s="28" t="s">
        <v>129</v>
      </c>
      <c r="D69" s="27" t="s">
        <v>130</v>
      </c>
      <c r="E69" s="14">
        <f>' M14 AVR'!E68</f>
        <v>18</v>
      </c>
      <c r="F69" s="14"/>
      <c r="G69" s="129">
        <f t="shared" si="0"/>
        <v>18</v>
      </c>
      <c r="H69" s="14">
        <f>' M14 AVR'!G68</f>
        <v>14.25</v>
      </c>
      <c r="I69" s="99"/>
      <c r="J69" s="129">
        <f t="shared" si="1"/>
        <v>14.25</v>
      </c>
      <c r="K69" s="14">
        <f t="shared" si="2"/>
        <v>16.350000000000001</v>
      </c>
      <c r="L69" s="151" t="str">
        <f t="shared" si="3"/>
        <v>V</v>
      </c>
    </row>
    <row r="70" spans="2:12" ht="12" customHeight="1">
      <c r="B70" s="13">
        <v>61</v>
      </c>
      <c r="C70" s="29" t="s">
        <v>131</v>
      </c>
      <c r="D70" s="30" t="s">
        <v>132</v>
      </c>
      <c r="E70" s="14">
        <f>' M14 AVR'!E69</f>
        <v>15.200000000000001</v>
      </c>
      <c r="F70" s="14"/>
      <c r="G70" s="129">
        <f t="shared" si="0"/>
        <v>15.200000000000001</v>
      </c>
      <c r="H70" s="14">
        <f>' M14 AVR'!G69</f>
        <v>13.5</v>
      </c>
      <c r="I70" s="99"/>
      <c r="J70" s="129">
        <f t="shared" si="1"/>
        <v>13.5</v>
      </c>
      <c r="K70" s="14">
        <f t="shared" si="2"/>
        <v>14.452000000000002</v>
      </c>
      <c r="L70" s="151" t="str">
        <f t="shared" si="3"/>
        <v>V</v>
      </c>
    </row>
    <row r="71" spans="2:12" ht="12" customHeight="1">
      <c r="B71" s="13">
        <v>62</v>
      </c>
      <c r="C71" s="31" t="s">
        <v>133</v>
      </c>
      <c r="D71" s="32" t="s">
        <v>134</v>
      </c>
      <c r="E71" s="14">
        <f>' M14 AVR'!E70</f>
        <v>19.200000000000003</v>
      </c>
      <c r="F71" s="14"/>
      <c r="G71" s="129">
        <f t="shared" si="0"/>
        <v>19.200000000000003</v>
      </c>
      <c r="H71" s="14">
        <f>' M14 AVR'!G70</f>
        <v>10</v>
      </c>
      <c r="I71" s="99"/>
      <c r="J71" s="129">
        <f t="shared" si="1"/>
        <v>10</v>
      </c>
      <c r="K71" s="14">
        <f t="shared" si="2"/>
        <v>15.152000000000003</v>
      </c>
      <c r="L71" s="151" t="str">
        <f t="shared" si="3"/>
        <v>V</v>
      </c>
    </row>
    <row r="72" spans="2:12" ht="12" customHeight="1">
      <c r="B72" s="13">
        <v>63</v>
      </c>
      <c r="C72" s="31" t="s">
        <v>135</v>
      </c>
      <c r="D72" s="32" t="s">
        <v>136</v>
      </c>
      <c r="E72" s="14">
        <f>' M14 AVR'!E71</f>
        <v>19.600000000000001</v>
      </c>
      <c r="F72" s="14"/>
      <c r="G72" s="129">
        <f t="shared" si="0"/>
        <v>19.600000000000001</v>
      </c>
      <c r="H72" s="14">
        <f>' M14 AVR'!G71</f>
        <v>13.5</v>
      </c>
      <c r="I72" s="99"/>
      <c r="J72" s="129">
        <f t="shared" si="1"/>
        <v>13.5</v>
      </c>
      <c r="K72" s="14">
        <f t="shared" si="2"/>
        <v>16.916000000000004</v>
      </c>
      <c r="L72" s="151" t="str">
        <f t="shared" si="3"/>
        <v>V</v>
      </c>
    </row>
    <row r="73" spans="2:12" ht="12" customHeight="1">
      <c r="B73" s="13">
        <v>64</v>
      </c>
      <c r="C73" s="31" t="s">
        <v>137</v>
      </c>
      <c r="D73" s="32" t="s">
        <v>138</v>
      </c>
      <c r="E73" s="14">
        <f>' M14 AVR'!E72</f>
        <v>19.200000000000003</v>
      </c>
      <c r="F73" s="14"/>
      <c r="G73" s="129">
        <f t="shared" si="0"/>
        <v>19.200000000000003</v>
      </c>
      <c r="H73" s="14">
        <f>' M14 AVR'!G72</f>
        <v>13</v>
      </c>
      <c r="I73" s="99"/>
      <c r="J73" s="129">
        <f t="shared" si="1"/>
        <v>13</v>
      </c>
      <c r="K73" s="14">
        <f t="shared" si="2"/>
        <v>16.472000000000001</v>
      </c>
      <c r="L73" s="151" t="str">
        <f t="shared" si="3"/>
        <v>V</v>
      </c>
    </row>
    <row r="74" spans="2:12" ht="12" customHeight="1">
      <c r="B74" s="13">
        <v>65</v>
      </c>
      <c r="C74" s="31" t="s">
        <v>139</v>
      </c>
      <c r="D74" s="32" t="s">
        <v>140</v>
      </c>
      <c r="E74" s="14">
        <f>' M14 AVR'!E73</f>
        <v>19.200000000000003</v>
      </c>
      <c r="F74" s="14"/>
      <c r="G74" s="129">
        <f t="shared" si="0"/>
        <v>19.200000000000003</v>
      </c>
      <c r="H74" s="14">
        <f>' M14 AVR'!G73</f>
        <v>13.75</v>
      </c>
      <c r="I74" s="99"/>
      <c r="J74" s="129">
        <f t="shared" si="1"/>
        <v>13.75</v>
      </c>
      <c r="K74" s="14">
        <f t="shared" si="2"/>
        <v>16.802000000000003</v>
      </c>
      <c r="L74" s="151" t="str">
        <f t="shared" si="3"/>
        <v>V</v>
      </c>
    </row>
    <row r="75" spans="2:12" ht="12" customHeight="1">
      <c r="B75" s="13">
        <v>66</v>
      </c>
      <c r="C75" s="31" t="s">
        <v>141</v>
      </c>
      <c r="D75" s="32" t="s">
        <v>51</v>
      </c>
      <c r="E75" s="14">
        <f>' M14 AVR'!E74</f>
        <v>16</v>
      </c>
      <c r="F75" s="14"/>
      <c r="G75" s="129">
        <f t="shared" ref="G75:G130" si="4">IF(F75="",E75,MIN(12, MAX(E75,F75)))</f>
        <v>16</v>
      </c>
      <c r="H75" s="14">
        <f>' M14 AVR'!G74</f>
        <v>12.75</v>
      </c>
      <c r="I75" s="99"/>
      <c r="J75" s="129">
        <f t="shared" ref="J75:J130" si="5">IF(I75="",H75,MIN(12, MAX(H75,I75)))</f>
        <v>12.75</v>
      </c>
      <c r="K75" s="14">
        <f t="shared" ref="K75:K130" si="6">(G75*0.56)+(J75*0.44)</f>
        <v>14.57</v>
      </c>
      <c r="L75" s="151" t="str">
        <f t="shared" ref="L75:L131" si="7">IF(K75&lt;8,"AR", IF(K75&gt;=12,IF(AND(F75="",I75=""),"V","VAR"),"NV"))</f>
        <v>V</v>
      </c>
    </row>
    <row r="76" spans="2:12" ht="12" customHeight="1">
      <c r="B76" s="13">
        <v>67</v>
      </c>
      <c r="C76" s="31" t="s">
        <v>142</v>
      </c>
      <c r="D76" s="37" t="s">
        <v>143</v>
      </c>
      <c r="E76" s="14">
        <f>' M14 AVR'!E75</f>
        <v>16</v>
      </c>
      <c r="F76" s="14"/>
      <c r="G76" s="129">
        <f t="shared" si="4"/>
        <v>16</v>
      </c>
      <c r="H76" s="14">
        <f>' M14 AVR'!G75</f>
        <v>13</v>
      </c>
      <c r="I76" s="99"/>
      <c r="J76" s="129">
        <f t="shared" si="5"/>
        <v>13</v>
      </c>
      <c r="K76" s="14">
        <f t="shared" si="6"/>
        <v>14.68</v>
      </c>
      <c r="L76" s="151" t="str">
        <f t="shared" si="7"/>
        <v>V</v>
      </c>
    </row>
    <row r="77" spans="2:12" ht="12" customHeight="1">
      <c r="B77" s="13">
        <v>68</v>
      </c>
      <c r="C77" s="31" t="s">
        <v>144</v>
      </c>
      <c r="D77" s="32" t="s">
        <v>145</v>
      </c>
      <c r="E77" s="14">
        <f>' M14 AVR'!E76</f>
        <v>18</v>
      </c>
      <c r="F77" s="14"/>
      <c r="G77" s="129">
        <f t="shared" si="4"/>
        <v>18</v>
      </c>
      <c r="H77" s="14">
        <f>' M14 AVR'!G76</f>
        <v>12.25</v>
      </c>
      <c r="I77" s="99"/>
      <c r="J77" s="129">
        <f t="shared" si="5"/>
        <v>12.25</v>
      </c>
      <c r="K77" s="14">
        <f t="shared" si="6"/>
        <v>15.470000000000002</v>
      </c>
      <c r="L77" s="151" t="str">
        <f t="shared" si="7"/>
        <v>V</v>
      </c>
    </row>
    <row r="78" spans="2:12" ht="12" customHeight="1">
      <c r="B78" s="13">
        <v>69</v>
      </c>
      <c r="C78" s="33" t="s">
        <v>146</v>
      </c>
      <c r="D78" s="32" t="s">
        <v>147</v>
      </c>
      <c r="E78" s="14">
        <f>' M14 AVR'!E77</f>
        <v>10</v>
      </c>
      <c r="F78" s="14">
        <v>12</v>
      </c>
      <c r="G78" s="129">
        <f t="shared" si="4"/>
        <v>12</v>
      </c>
      <c r="H78" s="14">
        <f>' M14 AVR'!G77</f>
        <v>12.25</v>
      </c>
      <c r="I78" s="99"/>
      <c r="J78" s="129">
        <f t="shared" si="5"/>
        <v>12.25</v>
      </c>
      <c r="K78" s="14">
        <f t="shared" si="6"/>
        <v>12.11</v>
      </c>
      <c r="L78" s="151" t="str">
        <f t="shared" si="7"/>
        <v>VAR</v>
      </c>
    </row>
    <row r="79" spans="2:12" ht="12" customHeight="1">
      <c r="B79" s="13">
        <v>70</v>
      </c>
      <c r="C79" s="33" t="s">
        <v>148</v>
      </c>
      <c r="D79" s="32" t="s">
        <v>149</v>
      </c>
      <c r="E79" s="14">
        <f>' M14 AVR'!E78</f>
        <v>20</v>
      </c>
      <c r="F79" s="14"/>
      <c r="G79" s="129">
        <f t="shared" si="4"/>
        <v>20</v>
      </c>
      <c r="H79" s="14">
        <f>' M14 AVR'!G78</f>
        <v>13.5</v>
      </c>
      <c r="I79" s="99"/>
      <c r="J79" s="129">
        <f t="shared" si="5"/>
        <v>13.5</v>
      </c>
      <c r="K79" s="14">
        <f t="shared" si="6"/>
        <v>17.14</v>
      </c>
      <c r="L79" s="151" t="str">
        <f t="shared" si="7"/>
        <v>V</v>
      </c>
    </row>
    <row r="80" spans="2:12" ht="12" customHeight="1">
      <c r="B80" s="13">
        <v>71</v>
      </c>
      <c r="C80" s="33" t="s">
        <v>150</v>
      </c>
      <c r="D80" s="32" t="s">
        <v>151</v>
      </c>
      <c r="E80" s="14">
        <f>' M14 AVR'!E79</f>
        <v>18.399999999999999</v>
      </c>
      <c r="F80" s="14"/>
      <c r="G80" s="129">
        <f t="shared" si="4"/>
        <v>18.399999999999999</v>
      </c>
      <c r="H80" s="14">
        <f>' M14 AVR'!G79</f>
        <v>13.5</v>
      </c>
      <c r="I80" s="99"/>
      <c r="J80" s="129">
        <f t="shared" si="5"/>
        <v>13.5</v>
      </c>
      <c r="K80" s="14">
        <f t="shared" si="6"/>
        <v>16.244</v>
      </c>
      <c r="L80" s="151" t="str">
        <f t="shared" si="7"/>
        <v>V</v>
      </c>
    </row>
    <row r="81" spans="2:12" ht="12" customHeight="1">
      <c r="B81" s="13">
        <v>72</v>
      </c>
      <c r="C81" s="33" t="s">
        <v>152</v>
      </c>
      <c r="D81" s="37" t="s">
        <v>153</v>
      </c>
      <c r="E81" s="14">
        <f>' M14 AVR'!E80</f>
        <v>20</v>
      </c>
      <c r="F81" s="14"/>
      <c r="G81" s="129">
        <f t="shared" si="4"/>
        <v>20</v>
      </c>
      <c r="H81" s="14">
        <f>' M14 AVR'!G80</f>
        <v>12.75</v>
      </c>
      <c r="I81" s="99"/>
      <c r="J81" s="129">
        <f t="shared" si="5"/>
        <v>12.75</v>
      </c>
      <c r="K81" s="14">
        <f t="shared" si="6"/>
        <v>16.810000000000002</v>
      </c>
      <c r="L81" s="151" t="str">
        <f t="shared" si="7"/>
        <v>V</v>
      </c>
    </row>
    <row r="82" spans="2:12" ht="12" customHeight="1">
      <c r="B82" s="13">
        <v>73</v>
      </c>
      <c r="C82" s="33" t="s">
        <v>154</v>
      </c>
      <c r="D82" s="32" t="s">
        <v>155</v>
      </c>
      <c r="E82" s="14">
        <f>' M14 AVR'!E81</f>
        <v>15.600000000000001</v>
      </c>
      <c r="F82" s="14"/>
      <c r="G82" s="129">
        <f t="shared" si="4"/>
        <v>15.600000000000001</v>
      </c>
      <c r="H82" s="14">
        <f>' M14 AVR'!G81</f>
        <v>13</v>
      </c>
      <c r="I82" s="99"/>
      <c r="J82" s="129">
        <f t="shared" si="5"/>
        <v>13</v>
      </c>
      <c r="K82" s="14">
        <f t="shared" si="6"/>
        <v>14.456000000000003</v>
      </c>
      <c r="L82" s="151" t="str">
        <f t="shared" si="7"/>
        <v>V</v>
      </c>
    </row>
    <row r="83" spans="2:12" ht="12" customHeight="1">
      <c r="B83" s="13">
        <v>74</v>
      </c>
      <c r="C83" s="33" t="s">
        <v>156</v>
      </c>
      <c r="D83" s="32" t="s">
        <v>157</v>
      </c>
      <c r="E83" s="14">
        <f>' M14 AVR'!E82</f>
        <v>16.8</v>
      </c>
      <c r="F83" s="14"/>
      <c r="G83" s="129">
        <f t="shared" si="4"/>
        <v>16.8</v>
      </c>
      <c r="H83" s="14">
        <f>' M14 AVR'!G82</f>
        <v>13.5</v>
      </c>
      <c r="I83" s="99"/>
      <c r="J83" s="129">
        <f t="shared" si="5"/>
        <v>13.5</v>
      </c>
      <c r="K83" s="14">
        <f t="shared" si="6"/>
        <v>15.348000000000003</v>
      </c>
      <c r="L83" s="151" t="str">
        <f t="shared" si="7"/>
        <v>V</v>
      </c>
    </row>
    <row r="84" spans="2:12" ht="12" customHeight="1">
      <c r="B84" s="13">
        <v>75</v>
      </c>
      <c r="C84" s="33" t="s">
        <v>158</v>
      </c>
      <c r="D84" s="32" t="s">
        <v>159</v>
      </c>
      <c r="E84" s="14">
        <f>' M14 AVR'!E83</f>
        <v>12</v>
      </c>
      <c r="F84" s="14"/>
      <c r="G84" s="129">
        <f t="shared" si="4"/>
        <v>12</v>
      </c>
      <c r="H84" s="14">
        <f>' M14 AVR'!G83</f>
        <v>13.25</v>
      </c>
      <c r="I84" s="99"/>
      <c r="J84" s="129">
        <f t="shared" si="5"/>
        <v>13.25</v>
      </c>
      <c r="K84" s="14">
        <f t="shared" si="6"/>
        <v>12.55</v>
      </c>
      <c r="L84" s="151" t="str">
        <f t="shared" si="7"/>
        <v>V</v>
      </c>
    </row>
    <row r="85" spans="2:12" ht="12" customHeight="1">
      <c r="B85" s="13">
        <v>76</v>
      </c>
      <c r="C85" s="33" t="s">
        <v>160</v>
      </c>
      <c r="D85" s="32" t="s">
        <v>159</v>
      </c>
      <c r="E85" s="14">
        <f>' M14 AVR'!E84</f>
        <v>18</v>
      </c>
      <c r="F85" s="14"/>
      <c r="G85" s="129">
        <f t="shared" si="4"/>
        <v>18</v>
      </c>
      <c r="H85" s="14">
        <f>' M14 AVR'!G84</f>
        <v>14</v>
      </c>
      <c r="I85" s="99"/>
      <c r="J85" s="129">
        <f t="shared" si="5"/>
        <v>14</v>
      </c>
      <c r="K85" s="14">
        <f t="shared" si="6"/>
        <v>16.240000000000002</v>
      </c>
      <c r="L85" s="151" t="str">
        <f t="shared" si="7"/>
        <v>V</v>
      </c>
    </row>
    <row r="86" spans="2:12" ht="12" customHeight="1">
      <c r="B86" s="13">
        <v>77</v>
      </c>
      <c r="C86" s="33" t="s">
        <v>161</v>
      </c>
      <c r="D86" s="32" t="s">
        <v>162</v>
      </c>
      <c r="E86" s="14">
        <f>' M14 AVR'!E85</f>
        <v>13.200000000000001</v>
      </c>
      <c r="F86" s="14"/>
      <c r="G86" s="129">
        <f t="shared" si="4"/>
        <v>13.200000000000001</v>
      </c>
      <c r="H86" s="14">
        <f>' M14 AVR'!G85</f>
        <v>13.75</v>
      </c>
      <c r="I86" s="99"/>
      <c r="J86" s="129">
        <f t="shared" si="5"/>
        <v>13.75</v>
      </c>
      <c r="K86" s="14">
        <f t="shared" si="6"/>
        <v>13.442</v>
      </c>
      <c r="L86" s="151" t="str">
        <f t="shared" si="7"/>
        <v>V</v>
      </c>
    </row>
    <row r="87" spans="2:12" ht="12" customHeight="1">
      <c r="B87" s="13">
        <v>78</v>
      </c>
      <c r="C87" s="33" t="s">
        <v>163</v>
      </c>
      <c r="D87" s="32" t="s">
        <v>164</v>
      </c>
      <c r="E87" s="14">
        <f>' M14 AVR'!E86</f>
        <v>12.8</v>
      </c>
      <c r="F87" s="14"/>
      <c r="G87" s="129">
        <f t="shared" si="4"/>
        <v>12.8</v>
      </c>
      <c r="H87" s="14">
        <f>' M14 AVR'!G86</f>
        <v>14.25</v>
      </c>
      <c r="I87" s="99"/>
      <c r="J87" s="129">
        <f t="shared" si="5"/>
        <v>14.25</v>
      </c>
      <c r="K87" s="14">
        <f t="shared" si="6"/>
        <v>13.438000000000002</v>
      </c>
      <c r="L87" s="151" t="str">
        <f t="shared" si="7"/>
        <v>V</v>
      </c>
    </row>
    <row r="88" spans="2:12" ht="12" customHeight="1">
      <c r="B88" s="13">
        <v>79</v>
      </c>
      <c r="C88" s="33" t="s">
        <v>165</v>
      </c>
      <c r="D88" s="32" t="s">
        <v>166</v>
      </c>
      <c r="E88" s="14">
        <f>' M14 AVR'!E87</f>
        <v>15.600000000000001</v>
      </c>
      <c r="F88" s="14"/>
      <c r="G88" s="129">
        <f t="shared" si="4"/>
        <v>15.600000000000001</v>
      </c>
      <c r="H88" s="14">
        <f>' M14 AVR'!G87</f>
        <v>12.5</v>
      </c>
      <c r="I88" s="99"/>
      <c r="J88" s="129">
        <f t="shared" si="5"/>
        <v>12.5</v>
      </c>
      <c r="K88" s="14">
        <f t="shared" si="6"/>
        <v>14.236000000000002</v>
      </c>
      <c r="L88" s="151" t="str">
        <f t="shared" si="7"/>
        <v>V</v>
      </c>
    </row>
    <row r="89" spans="2:12" ht="12" customHeight="1">
      <c r="B89" s="13">
        <v>80</v>
      </c>
      <c r="C89" s="33" t="s">
        <v>167</v>
      </c>
      <c r="D89" s="32" t="s">
        <v>168</v>
      </c>
      <c r="E89" s="14">
        <f>' M14 AVR'!E88</f>
        <v>17.600000000000001</v>
      </c>
      <c r="F89" s="14"/>
      <c r="G89" s="129">
        <f t="shared" si="4"/>
        <v>17.600000000000001</v>
      </c>
      <c r="H89" s="14">
        <f>' M14 AVR'!G88</f>
        <v>14.5</v>
      </c>
      <c r="I89" s="99"/>
      <c r="J89" s="129">
        <f t="shared" si="5"/>
        <v>14.5</v>
      </c>
      <c r="K89" s="14">
        <f t="shared" si="6"/>
        <v>16.236000000000001</v>
      </c>
      <c r="L89" s="151" t="str">
        <f t="shared" si="7"/>
        <v>V</v>
      </c>
    </row>
    <row r="90" spans="2:12" ht="12" customHeight="1">
      <c r="B90" s="13">
        <v>81</v>
      </c>
      <c r="C90" s="33" t="s">
        <v>169</v>
      </c>
      <c r="D90" s="32" t="s">
        <v>170</v>
      </c>
      <c r="E90" s="14">
        <f>' M14 AVR'!E89</f>
        <v>19.8</v>
      </c>
      <c r="F90" s="14"/>
      <c r="G90" s="129">
        <f t="shared" si="4"/>
        <v>19.8</v>
      </c>
      <c r="H90" s="14">
        <f>' M14 AVR'!G89</f>
        <v>13</v>
      </c>
      <c r="I90" s="99"/>
      <c r="J90" s="129">
        <f t="shared" si="5"/>
        <v>13</v>
      </c>
      <c r="K90" s="14">
        <f t="shared" si="6"/>
        <v>16.808</v>
      </c>
      <c r="L90" s="151" t="str">
        <f t="shared" si="7"/>
        <v>V</v>
      </c>
    </row>
    <row r="91" spans="2:12" ht="12" customHeight="1">
      <c r="B91" s="13">
        <v>82</v>
      </c>
      <c r="C91" s="33" t="s">
        <v>171</v>
      </c>
      <c r="D91" s="32" t="s">
        <v>172</v>
      </c>
      <c r="E91" s="14">
        <f>' M14 AVR'!E90</f>
        <v>16.8</v>
      </c>
      <c r="F91" s="14"/>
      <c r="G91" s="129">
        <f t="shared" si="4"/>
        <v>16.8</v>
      </c>
      <c r="H91" s="14">
        <f>' M14 AVR'!G90</f>
        <v>12.75</v>
      </c>
      <c r="I91" s="99"/>
      <c r="J91" s="129">
        <f t="shared" si="5"/>
        <v>12.75</v>
      </c>
      <c r="K91" s="14">
        <f t="shared" si="6"/>
        <v>15.018000000000001</v>
      </c>
      <c r="L91" s="151" t="str">
        <f t="shared" si="7"/>
        <v>V</v>
      </c>
    </row>
    <row r="92" spans="2:12" ht="12" customHeight="1">
      <c r="B92" s="13">
        <v>83</v>
      </c>
      <c r="C92" s="33" t="s">
        <v>173</v>
      </c>
      <c r="D92" s="32" t="s">
        <v>174</v>
      </c>
      <c r="E92" s="14">
        <f>' M14 AVR'!E91</f>
        <v>17.200000000000003</v>
      </c>
      <c r="F92" s="14"/>
      <c r="G92" s="129">
        <f t="shared" si="4"/>
        <v>17.200000000000003</v>
      </c>
      <c r="H92" s="14">
        <f>' M14 AVR'!G91</f>
        <v>14.5</v>
      </c>
      <c r="I92" s="99"/>
      <c r="J92" s="129">
        <f t="shared" si="5"/>
        <v>14.5</v>
      </c>
      <c r="K92" s="14">
        <f t="shared" si="6"/>
        <v>16.012000000000004</v>
      </c>
      <c r="L92" s="151" t="str">
        <f t="shared" si="7"/>
        <v>V</v>
      </c>
    </row>
    <row r="93" spans="2:12" ht="12" customHeight="1">
      <c r="B93" s="13">
        <v>84</v>
      </c>
      <c r="C93" s="33" t="s">
        <v>175</v>
      </c>
      <c r="D93" s="32" t="s">
        <v>176</v>
      </c>
      <c r="E93" s="14">
        <f>' M14 AVR'!E92</f>
        <v>12.4</v>
      </c>
      <c r="F93" s="14"/>
      <c r="G93" s="129">
        <f t="shared" si="4"/>
        <v>12.4</v>
      </c>
      <c r="H93" s="14">
        <f>' M14 AVR'!G92</f>
        <v>14</v>
      </c>
      <c r="I93" s="99"/>
      <c r="J93" s="129">
        <f t="shared" si="5"/>
        <v>14</v>
      </c>
      <c r="K93" s="14">
        <f t="shared" si="6"/>
        <v>13.104000000000001</v>
      </c>
      <c r="L93" s="151" t="str">
        <f t="shared" si="7"/>
        <v>V</v>
      </c>
    </row>
    <row r="94" spans="2:12" ht="12" customHeight="1">
      <c r="B94" s="13">
        <v>85</v>
      </c>
      <c r="C94" s="33" t="s">
        <v>177</v>
      </c>
      <c r="D94" s="32" t="s">
        <v>12</v>
      </c>
      <c r="E94" s="14">
        <f>' M14 AVR'!E93</f>
        <v>18</v>
      </c>
      <c r="F94" s="14"/>
      <c r="G94" s="129">
        <f t="shared" si="4"/>
        <v>18</v>
      </c>
      <c r="H94" s="14">
        <f>' M14 AVR'!G93</f>
        <v>13.5</v>
      </c>
      <c r="I94" s="99"/>
      <c r="J94" s="129">
        <f t="shared" si="5"/>
        <v>13.5</v>
      </c>
      <c r="K94" s="14">
        <f t="shared" si="6"/>
        <v>16.020000000000003</v>
      </c>
      <c r="L94" s="151" t="str">
        <f t="shared" si="7"/>
        <v>V</v>
      </c>
    </row>
    <row r="95" spans="2:12" ht="12" customHeight="1">
      <c r="B95" s="13">
        <v>86</v>
      </c>
      <c r="C95" s="33" t="s">
        <v>178</v>
      </c>
      <c r="D95" s="32" t="s">
        <v>179</v>
      </c>
      <c r="E95" s="14">
        <f>' M14 AVR'!E94</f>
        <v>14.4</v>
      </c>
      <c r="F95" s="14"/>
      <c r="G95" s="129">
        <f t="shared" si="4"/>
        <v>14.4</v>
      </c>
      <c r="H95" s="14">
        <f>' M14 AVR'!G94</f>
        <v>13</v>
      </c>
      <c r="I95" s="99"/>
      <c r="J95" s="129">
        <f t="shared" si="5"/>
        <v>13</v>
      </c>
      <c r="K95" s="14">
        <f t="shared" si="6"/>
        <v>13.784000000000002</v>
      </c>
      <c r="L95" s="151" t="str">
        <f t="shared" si="7"/>
        <v>V</v>
      </c>
    </row>
    <row r="96" spans="2:12" ht="12" customHeight="1">
      <c r="B96" s="13">
        <v>87</v>
      </c>
      <c r="C96" s="33" t="s">
        <v>180</v>
      </c>
      <c r="D96" s="32" t="s">
        <v>181</v>
      </c>
      <c r="E96" s="14">
        <f>' M14 AVR'!E95</f>
        <v>14</v>
      </c>
      <c r="F96" s="14"/>
      <c r="G96" s="129">
        <f t="shared" si="4"/>
        <v>14</v>
      </c>
      <c r="H96" s="14">
        <f>' M14 AVR'!G95</f>
        <v>13.5</v>
      </c>
      <c r="I96" s="99"/>
      <c r="J96" s="129">
        <f t="shared" si="5"/>
        <v>13.5</v>
      </c>
      <c r="K96" s="14">
        <f t="shared" si="6"/>
        <v>13.780000000000001</v>
      </c>
      <c r="L96" s="151" t="str">
        <f t="shared" si="7"/>
        <v>V</v>
      </c>
    </row>
    <row r="97" spans="2:12" ht="12" customHeight="1">
      <c r="B97" s="13">
        <v>88</v>
      </c>
      <c r="C97" s="33" t="s">
        <v>182</v>
      </c>
      <c r="D97" s="32" t="s">
        <v>183</v>
      </c>
      <c r="E97" s="14">
        <f>' M14 AVR'!E96</f>
        <v>17.200000000000003</v>
      </c>
      <c r="F97" s="14"/>
      <c r="G97" s="129">
        <f t="shared" si="4"/>
        <v>17.200000000000003</v>
      </c>
      <c r="H97" s="14">
        <f>' M14 AVR'!G96</f>
        <v>13</v>
      </c>
      <c r="I97" s="99"/>
      <c r="J97" s="129">
        <f t="shared" si="5"/>
        <v>13</v>
      </c>
      <c r="K97" s="14">
        <f t="shared" si="6"/>
        <v>15.352000000000004</v>
      </c>
      <c r="L97" s="151" t="str">
        <f t="shared" si="7"/>
        <v>V</v>
      </c>
    </row>
    <row r="98" spans="2:12" ht="12" customHeight="1">
      <c r="B98" s="13">
        <v>89</v>
      </c>
      <c r="C98" s="33" t="s">
        <v>184</v>
      </c>
      <c r="D98" s="32" t="s">
        <v>13</v>
      </c>
      <c r="E98" s="14">
        <f>' M14 AVR'!E97</f>
        <v>10.8</v>
      </c>
      <c r="F98" s="14"/>
      <c r="G98" s="129">
        <f t="shared" si="4"/>
        <v>10.8</v>
      </c>
      <c r="H98" s="14">
        <f>' M14 AVR'!G97</f>
        <v>13.75</v>
      </c>
      <c r="I98" s="99"/>
      <c r="J98" s="129">
        <f t="shared" si="5"/>
        <v>13.75</v>
      </c>
      <c r="K98" s="14">
        <f t="shared" si="6"/>
        <v>12.098000000000001</v>
      </c>
      <c r="L98" s="151" t="str">
        <f t="shared" si="7"/>
        <v>V</v>
      </c>
    </row>
    <row r="99" spans="2:12" ht="12" customHeight="1">
      <c r="B99" s="13">
        <v>90</v>
      </c>
      <c r="C99" s="33" t="s">
        <v>185</v>
      </c>
      <c r="D99" s="32" t="s">
        <v>186</v>
      </c>
      <c r="E99" s="14">
        <f>' M14 AVR'!E98</f>
        <v>15.200000000000001</v>
      </c>
      <c r="F99" s="14"/>
      <c r="G99" s="129">
        <f t="shared" si="4"/>
        <v>15.200000000000001</v>
      </c>
      <c r="H99" s="14">
        <f>' M14 AVR'!G98</f>
        <v>13.5</v>
      </c>
      <c r="I99" s="99"/>
      <c r="J99" s="129">
        <f t="shared" si="5"/>
        <v>13.5</v>
      </c>
      <c r="K99" s="14">
        <f t="shared" si="6"/>
        <v>14.452000000000002</v>
      </c>
      <c r="L99" s="151" t="str">
        <f t="shared" si="7"/>
        <v>V</v>
      </c>
    </row>
    <row r="100" spans="2:12" ht="12" customHeight="1">
      <c r="B100" s="13">
        <v>91</v>
      </c>
      <c r="C100" s="33" t="s">
        <v>187</v>
      </c>
      <c r="D100" s="32" t="s">
        <v>188</v>
      </c>
      <c r="E100" s="14">
        <f>' M14 AVR'!E99</f>
        <v>18.8</v>
      </c>
      <c r="F100" s="14"/>
      <c r="G100" s="129">
        <f t="shared" si="4"/>
        <v>18.8</v>
      </c>
      <c r="H100" s="14">
        <f>' M14 AVR'!G99</f>
        <v>13</v>
      </c>
      <c r="I100" s="99"/>
      <c r="J100" s="129">
        <f t="shared" si="5"/>
        <v>13</v>
      </c>
      <c r="K100" s="14">
        <f t="shared" si="6"/>
        <v>16.248000000000001</v>
      </c>
      <c r="L100" s="151" t="str">
        <f t="shared" si="7"/>
        <v>V</v>
      </c>
    </row>
    <row r="101" spans="2:12" ht="12" customHeight="1">
      <c r="B101" s="13">
        <v>92</v>
      </c>
      <c r="C101" s="33" t="s">
        <v>189</v>
      </c>
      <c r="D101" s="32" t="s">
        <v>190</v>
      </c>
      <c r="E101" s="14">
        <f>' M14 AVR'!E100</f>
        <v>19.600000000000001</v>
      </c>
      <c r="F101" s="14"/>
      <c r="G101" s="129">
        <f t="shared" si="4"/>
        <v>19.600000000000001</v>
      </c>
      <c r="H101" s="14">
        <f>' M14 AVR'!G100</f>
        <v>14.5</v>
      </c>
      <c r="I101" s="99"/>
      <c r="J101" s="129">
        <f t="shared" si="5"/>
        <v>14.5</v>
      </c>
      <c r="K101" s="14">
        <f t="shared" si="6"/>
        <v>17.356000000000002</v>
      </c>
      <c r="L101" s="151" t="str">
        <f t="shared" si="7"/>
        <v>V</v>
      </c>
    </row>
    <row r="102" spans="2:12" ht="12" customHeight="1">
      <c r="B102" s="13">
        <v>93</v>
      </c>
      <c r="C102" s="33" t="s">
        <v>191</v>
      </c>
      <c r="D102" s="32" t="s">
        <v>192</v>
      </c>
      <c r="E102" s="14">
        <f>' M14 AVR'!E101</f>
        <v>8.4</v>
      </c>
      <c r="F102" s="14">
        <v>12</v>
      </c>
      <c r="G102" s="129">
        <f t="shared" si="4"/>
        <v>12</v>
      </c>
      <c r="H102" s="14">
        <f>' M14 AVR'!G101</f>
        <v>13.75</v>
      </c>
      <c r="I102" s="99"/>
      <c r="J102" s="129">
        <f t="shared" si="5"/>
        <v>13.75</v>
      </c>
      <c r="K102" s="14">
        <f t="shared" si="6"/>
        <v>12.77</v>
      </c>
      <c r="L102" s="151" t="str">
        <f t="shared" si="7"/>
        <v>VAR</v>
      </c>
    </row>
    <row r="103" spans="2:12" ht="12" customHeight="1">
      <c r="B103" s="13">
        <v>94</v>
      </c>
      <c r="C103" s="33" t="s">
        <v>193</v>
      </c>
      <c r="D103" s="32" t="s">
        <v>194</v>
      </c>
      <c r="E103" s="14">
        <f>' M14 AVR'!E102</f>
        <v>12</v>
      </c>
      <c r="F103" s="14"/>
      <c r="G103" s="129">
        <f t="shared" si="4"/>
        <v>12</v>
      </c>
      <c r="H103" s="14">
        <f>' M14 AVR'!G102</f>
        <v>13</v>
      </c>
      <c r="I103" s="99"/>
      <c r="J103" s="129">
        <f t="shared" si="5"/>
        <v>13</v>
      </c>
      <c r="K103" s="14">
        <f t="shared" si="6"/>
        <v>12.440000000000001</v>
      </c>
      <c r="L103" s="151" t="str">
        <f t="shared" si="7"/>
        <v>V</v>
      </c>
    </row>
    <row r="104" spans="2:12" ht="12" customHeight="1">
      <c r="B104" s="13">
        <v>95</v>
      </c>
      <c r="C104" s="33" t="s">
        <v>195</v>
      </c>
      <c r="D104" s="32" t="s">
        <v>196</v>
      </c>
      <c r="E104" s="14">
        <f>' M14 AVR'!E103</f>
        <v>14.8</v>
      </c>
      <c r="F104" s="14"/>
      <c r="G104" s="129">
        <f t="shared" si="4"/>
        <v>14.8</v>
      </c>
      <c r="H104" s="14">
        <f>' M14 AVR'!G103</f>
        <v>12.75</v>
      </c>
      <c r="I104" s="99"/>
      <c r="J104" s="129">
        <f t="shared" si="5"/>
        <v>12.75</v>
      </c>
      <c r="K104" s="14">
        <f t="shared" si="6"/>
        <v>13.898000000000003</v>
      </c>
      <c r="L104" s="151" t="str">
        <f t="shared" si="7"/>
        <v>V</v>
      </c>
    </row>
    <row r="105" spans="2:12" ht="12" customHeight="1">
      <c r="B105" s="13">
        <v>96</v>
      </c>
      <c r="C105" s="33" t="s">
        <v>197</v>
      </c>
      <c r="D105" s="32" t="s">
        <v>198</v>
      </c>
      <c r="E105" s="14">
        <f>' M14 AVR'!E104</f>
        <v>16</v>
      </c>
      <c r="F105" s="14"/>
      <c r="G105" s="129">
        <f t="shared" si="4"/>
        <v>16</v>
      </c>
      <c r="H105" s="14">
        <f>' M14 AVR'!G104</f>
        <v>15</v>
      </c>
      <c r="I105" s="99"/>
      <c r="J105" s="129">
        <f t="shared" si="5"/>
        <v>15</v>
      </c>
      <c r="K105" s="14">
        <f t="shared" si="6"/>
        <v>15.56</v>
      </c>
      <c r="L105" s="151" t="str">
        <f t="shared" si="7"/>
        <v>V</v>
      </c>
    </row>
    <row r="106" spans="2:12" ht="12" customHeight="1">
      <c r="B106" s="13">
        <v>97</v>
      </c>
      <c r="C106" s="33" t="s">
        <v>199</v>
      </c>
      <c r="D106" s="32" t="s">
        <v>200</v>
      </c>
      <c r="E106" s="14">
        <f>' M14 AVR'!E105</f>
        <v>8</v>
      </c>
      <c r="F106" s="14">
        <v>12</v>
      </c>
      <c r="G106" s="129">
        <f t="shared" si="4"/>
        <v>12</v>
      </c>
      <c r="H106" s="14">
        <f>' M14 AVR'!G105</f>
        <v>13.5</v>
      </c>
      <c r="I106" s="99"/>
      <c r="J106" s="129">
        <f t="shared" si="5"/>
        <v>13.5</v>
      </c>
      <c r="K106" s="14">
        <f t="shared" si="6"/>
        <v>12.66</v>
      </c>
      <c r="L106" s="151" t="str">
        <f t="shared" si="7"/>
        <v>VAR</v>
      </c>
    </row>
    <row r="107" spans="2:12" ht="12" customHeight="1">
      <c r="B107" s="13">
        <v>98</v>
      </c>
      <c r="C107" s="33" t="s">
        <v>201</v>
      </c>
      <c r="D107" s="32" t="s">
        <v>95</v>
      </c>
      <c r="E107" s="14">
        <f>' M14 AVR'!E106</f>
        <v>17.600000000000001</v>
      </c>
      <c r="F107" s="14"/>
      <c r="G107" s="129">
        <f t="shared" si="4"/>
        <v>17.600000000000001</v>
      </c>
      <c r="H107" s="14">
        <f>' M14 AVR'!G106</f>
        <v>13.25</v>
      </c>
      <c r="I107" s="99"/>
      <c r="J107" s="129">
        <f t="shared" si="5"/>
        <v>13.25</v>
      </c>
      <c r="K107" s="14">
        <f t="shared" si="6"/>
        <v>15.686000000000002</v>
      </c>
      <c r="L107" s="151" t="str">
        <f t="shared" si="7"/>
        <v>V</v>
      </c>
    </row>
    <row r="108" spans="2:12" ht="12" customHeight="1">
      <c r="B108" s="13">
        <v>99</v>
      </c>
      <c r="C108" s="33" t="s">
        <v>202</v>
      </c>
      <c r="D108" s="32" t="s">
        <v>203</v>
      </c>
      <c r="E108" s="14">
        <f>' M14 AVR'!E107</f>
        <v>18</v>
      </c>
      <c r="F108" s="14"/>
      <c r="G108" s="129">
        <f t="shared" si="4"/>
        <v>18</v>
      </c>
      <c r="H108" s="14">
        <f>' M14 AVR'!G107</f>
        <v>13.5</v>
      </c>
      <c r="I108" s="99"/>
      <c r="J108" s="129">
        <f t="shared" si="5"/>
        <v>13.5</v>
      </c>
      <c r="K108" s="14">
        <f t="shared" si="6"/>
        <v>16.020000000000003</v>
      </c>
      <c r="L108" s="151" t="str">
        <f t="shared" si="7"/>
        <v>V</v>
      </c>
    </row>
    <row r="109" spans="2:12" ht="12" customHeight="1">
      <c r="B109" s="13">
        <v>100</v>
      </c>
      <c r="C109" s="33" t="s">
        <v>204</v>
      </c>
      <c r="D109" s="32" t="s">
        <v>205</v>
      </c>
      <c r="E109" s="14">
        <f>' M14 AVR'!E108</f>
        <v>8.8000000000000007</v>
      </c>
      <c r="F109" s="14">
        <v>12</v>
      </c>
      <c r="G109" s="129">
        <f t="shared" si="4"/>
        <v>12</v>
      </c>
      <c r="H109" s="14">
        <f>' M14 AVR'!G108</f>
        <v>12.75</v>
      </c>
      <c r="I109" s="99"/>
      <c r="J109" s="129">
        <f t="shared" si="5"/>
        <v>12.75</v>
      </c>
      <c r="K109" s="14">
        <f t="shared" si="6"/>
        <v>12.330000000000002</v>
      </c>
      <c r="L109" s="151" t="str">
        <f t="shared" si="7"/>
        <v>VAR</v>
      </c>
    </row>
    <row r="110" spans="2:12" ht="12" customHeight="1">
      <c r="B110" s="13">
        <v>101</v>
      </c>
      <c r="C110" s="32" t="s">
        <v>206</v>
      </c>
      <c r="D110" s="34" t="s">
        <v>207</v>
      </c>
      <c r="E110" s="14">
        <f>' M14 AVR'!E109</f>
        <v>18.8</v>
      </c>
      <c r="F110" s="14"/>
      <c r="G110" s="129">
        <f t="shared" si="4"/>
        <v>18.8</v>
      </c>
      <c r="H110" s="14">
        <f>' M14 AVR'!G109</f>
        <v>13.5</v>
      </c>
      <c r="I110" s="99"/>
      <c r="J110" s="129">
        <f t="shared" si="5"/>
        <v>13.5</v>
      </c>
      <c r="K110" s="14">
        <f t="shared" si="6"/>
        <v>16.468000000000004</v>
      </c>
      <c r="L110" s="151" t="str">
        <f t="shared" si="7"/>
        <v>V</v>
      </c>
    </row>
    <row r="111" spans="2:12" ht="12" customHeight="1">
      <c r="B111" s="13">
        <v>102</v>
      </c>
      <c r="C111" s="32" t="s">
        <v>208</v>
      </c>
      <c r="D111" s="34" t="s">
        <v>209</v>
      </c>
      <c r="E111" s="14">
        <f>' M14 AVR'!E110</f>
        <v>11.2</v>
      </c>
      <c r="F111" s="14">
        <v>12</v>
      </c>
      <c r="G111" s="129">
        <f t="shared" si="4"/>
        <v>12</v>
      </c>
      <c r="H111" s="14">
        <f>' M14 AVR'!G110</f>
        <v>12.75</v>
      </c>
      <c r="I111" s="99"/>
      <c r="J111" s="129">
        <f t="shared" si="5"/>
        <v>12.75</v>
      </c>
      <c r="K111" s="14">
        <f t="shared" si="6"/>
        <v>12.330000000000002</v>
      </c>
      <c r="L111" s="151" t="str">
        <f t="shared" si="7"/>
        <v>VAR</v>
      </c>
    </row>
    <row r="112" spans="2:12" ht="12" customHeight="1">
      <c r="B112" s="13">
        <v>103</v>
      </c>
      <c r="C112" s="32" t="s">
        <v>210</v>
      </c>
      <c r="D112" s="34" t="s">
        <v>211</v>
      </c>
      <c r="E112" s="14">
        <f>' M14 AVR'!E111</f>
        <v>18.399999999999999</v>
      </c>
      <c r="F112" s="14"/>
      <c r="G112" s="129">
        <f t="shared" si="4"/>
        <v>18.399999999999999</v>
      </c>
      <c r="H112" s="14">
        <f>' M14 AVR'!G111</f>
        <v>13.75</v>
      </c>
      <c r="I112" s="99"/>
      <c r="J112" s="129">
        <f t="shared" si="5"/>
        <v>13.75</v>
      </c>
      <c r="K112" s="14">
        <f t="shared" si="6"/>
        <v>16.353999999999999</v>
      </c>
      <c r="L112" s="151" t="str">
        <f t="shared" si="7"/>
        <v>V</v>
      </c>
    </row>
    <row r="113" spans="2:12" ht="12" customHeight="1">
      <c r="B113" s="13">
        <v>104</v>
      </c>
      <c r="C113" s="32" t="s">
        <v>212</v>
      </c>
      <c r="D113" s="34" t="s">
        <v>213</v>
      </c>
      <c r="E113" s="14">
        <f>' M14 AVR'!E112</f>
        <v>9.6000000000000014</v>
      </c>
      <c r="F113" s="14">
        <v>12</v>
      </c>
      <c r="G113" s="129">
        <f t="shared" si="4"/>
        <v>12</v>
      </c>
      <c r="H113" s="14">
        <f>' M14 AVR'!G112</f>
        <v>13</v>
      </c>
      <c r="I113" s="99"/>
      <c r="J113" s="129">
        <f t="shared" si="5"/>
        <v>13</v>
      </c>
      <c r="K113" s="14">
        <f t="shared" si="6"/>
        <v>12.440000000000001</v>
      </c>
      <c r="L113" s="151" t="str">
        <f t="shared" si="7"/>
        <v>VAR</v>
      </c>
    </row>
    <row r="114" spans="2:12" ht="12" customHeight="1">
      <c r="B114" s="13">
        <v>105</v>
      </c>
      <c r="C114" s="35" t="s">
        <v>214</v>
      </c>
      <c r="D114" s="36" t="s">
        <v>215</v>
      </c>
      <c r="E114" s="14">
        <f>' M14 AVR'!E113</f>
        <v>20</v>
      </c>
      <c r="F114" s="14"/>
      <c r="G114" s="129">
        <f t="shared" si="4"/>
        <v>20</v>
      </c>
      <c r="H114" s="14">
        <f>' M14 AVR'!G113</f>
        <v>13.5</v>
      </c>
      <c r="I114" s="99"/>
      <c r="J114" s="129">
        <f t="shared" si="5"/>
        <v>13.5</v>
      </c>
      <c r="K114" s="14">
        <f t="shared" si="6"/>
        <v>17.14</v>
      </c>
      <c r="L114" s="151" t="str">
        <f t="shared" si="7"/>
        <v>V</v>
      </c>
    </row>
    <row r="115" spans="2:12" ht="12" customHeight="1">
      <c r="B115" s="13">
        <v>106</v>
      </c>
      <c r="C115" s="32" t="s">
        <v>216</v>
      </c>
      <c r="D115" s="34" t="s">
        <v>217</v>
      </c>
      <c r="E115" s="14">
        <f>' M14 AVR'!E114</f>
        <v>16.399999999999999</v>
      </c>
      <c r="F115" s="14"/>
      <c r="G115" s="129">
        <f t="shared" si="4"/>
        <v>16.399999999999999</v>
      </c>
      <c r="H115" s="14">
        <f>' M14 AVR'!G114</f>
        <v>13.5</v>
      </c>
      <c r="I115" s="99"/>
      <c r="J115" s="129">
        <f t="shared" si="5"/>
        <v>13.5</v>
      </c>
      <c r="K115" s="14">
        <f t="shared" si="6"/>
        <v>15.123999999999999</v>
      </c>
      <c r="L115" s="151" t="str">
        <f t="shared" si="7"/>
        <v>V</v>
      </c>
    </row>
    <row r="116" spans="2:12" ht="12" customHeight="1">
      <c r="B116" s="13">
        <v>107</v>
      </c>
      <c r="C116" s="32" t="s">
        <v>218</v>
      </c>
      <c r="D116" s="34" t="s">
        <v>219</v>
      </c>
      <c r="E116" s="14">
        <f>' M14 AVR'!E115</f>
        <v>15.200000000000001</v>
      </c>
      <c r="F116" s="14"/>
      <c r="G116" s="129">
        <f t="shared" si="4"/>
        <v>15.200000000000001</v>
      </c>
      <c r="H116" s="14">
        <f>' M14 AVR'!G115</f>
        <v>14.5</v>
      </c>
      <c r="I116" s="99"/>
      <c r="J116" s="129">
        <f t="shared" si="5"/>
        <v>14.5</v>
      </c>
      <c r="K116" s="14">
        <f t="shared" si="6"/>
        <v>14.892000000000003</v>
      </c>
      <c r="L116" s="151" t="str">
        <f t="shared" si="7"/>
        <v>V</v>
      </c>
    </row>
    <row r="117" spans="2:12" ht="12" customHeight="1">
      <c r="B117" s="13">
        <v>108</v>
      </c>
      <c r="C117" s="32" t="s">
        <v>220</v>
      </c>
      <c r="D117" s="34" t="s">
        <v>221</v>
      </c>
      <c r="E117" s="14">
        <f>' M14 AVR'!E116</f>
        <v>19.600000000000001</v>
      </c>
      <c r="F117" s="14"/>
      <c r="G117" s="129">
        <f t="shared" si="4"/>
        <v>19.600000000000001</v>
      </c>
      <c r="H117" s="14">
        <f>' M14 AVR'!G116</f>
        <v>13.5</v>
      </c>
      <c r="I117" s="99"/>
      <c r="J117" s="129">
        <f t="shared" si="5"/>
        <v>13.5</v>
      </c>
      <c r="K117" s="14">
        <f t="shared" si="6"/>
        <v>16.916000000000004</v>
      </c>
      <c r="L117" s="151" t="str">
        <f t="shared" si="7"/>
        <v>V</v>
      </c>
    </row>
    <row r="118" spans="2:12" ht="12" customHeight="1">
      <c r="B118" s="13">
        <v>109</v>
      </c>
      <c r="C118" s="32" t="s">
        <v>222</v>
      </c>
      <c r="D118" s="34" t="s">
        <v>223</v>
      </c>
      <c r="E118" s="14">
        <f>' M14 AVR'!E117</f>
        <v>16.8</v>
      </c>
      <c r="F118" s="14"/>
      <c r="G118" s="129">
        <f t="shared" si="4"/>
        <v>16.8</v>
      </c>
      <c r="H118" s="14">
        <f>' M14 AVR'!G117</f>
        <v>13.25</v>
      </c>
      <c r="I118" s="99"/>
      <c r="J118" s="129">
        <f t="shared" si="5"/>
        <v>13.25</v>
      </c>
      <c r="K118" s="14">
        <f t="shared" si="6"/>
        <v>15.238000000000001</v>
      </c>
      <c r="L118" s="151" t="str">
        <f t="shared" si="7"/>
        <v>V</v>
      </c>
    </row>
    <row r="119" spans="2:12" ht="12" customHeight="1">
      <c r="B119" s="13">
        <v>110</v>
      </c>
      <c r="C119" s="32" t="s">
        <v>224</v>
      </c>
      <c r="D119" s="34" t="s">
        <v>14</v>
      </c>
      <c r="E119" s="14">
        <f>' M14 AVR'!E118</f>
        <v>18</v>
      </c>
      <c r="F119" s="14"/>
      <c r="G119" s="129">
        <f t="shared" si="4"/>
        <v>18</v>
      </c>
      <c r="H119" s="14">
        <f>' M14 AVR'!G118</f>
        <v>13.5</v>
      </c>
      <c r="I119" s="99"/>
      <c r="J119" s="129">
        <f t="shared" si="5"/>
        <v>13.5</v>
      </c>
      <c r="K119" s="14">
        <f t="shared" si="6"/>
        <v>16.020000000000003</v>
      </c>
      <c r="L119" s="151" t="str">
        <f t="shared" si="7"/>
        <v>V</v>
      </c>
    </row>
    <row r="120" spans="2:12" ht="12" customHeight="1">
      <c r="B120" s="13">
        <v>111</v>
      </c>
      <c r="C120" s="32" t="s">
        <v>225</v>
      </c>
      <c r="D120" s="34" t="s">
        <v>226</v>
      </c>
      <c r="E120" s="14">
        <f>' M14 AVR'!E119</f>
        <v>12</v>
      </c>
      <c r="F120" s="14"/>
      <c r="G120" s="129">
        <f t="shared" si="4"/>
        <v>12</v>
      </c>
      <c r="H120" s="14">
        <f>' M14 AVR'!G119</f>
        <v>13.75</v>
      </c>
      <c r="I120" s="99"/>
      <c r="J120" s="129">
        <f t="shared" si="5"/>
        <v>13.75</v>
      </c>
      <c r="K120" s="14">
        <f t="shared" si="6"/>
        <v>12.77</v>
      </c>
      <c r="L120" s="151" t="str">
        <f t="shared" si="7"/>
        <v>V</v>
      </c>
    </row>
    <row r="121" spans="2:12" ht="12" customHeight="1">
      <c r="B121" s="13">
        <v>112</v>
      </c>
      <c r="C121" s="32" t="s">
        <v>227</v>
      </c>
      <c r="D121" s="32" t="s">
        <v>228</v>
      </c>
      <c r="E121" s="14">
        <f>' M14 AVR'!E120</f>
        <v>19.600000000000001</v>
      </c>
      <c r="F121" s="14"/>
      <c r="G121" s="129">
        <f t="shared" si="4"/>
        <v>19.600000000000001</v>
      </c>
      <c r="H121" s="14">
        <f>' M14 AVR'!G120</f>
        <v>15.75</v>
      </c>
      <c r="I121" s="99"/>
      <c r="J121" s="129">
        <f t="shared" si="5"/>
        <v>15.75</v>
      </c>
      <c r="K121" s="14">
        <f t="shared" si="6"/>
        <v>17.906000000000002</v>
      </c>
      <c r="L121" s="151" t="str">
        <f t="shared" si="7"/>
        <v>V</v>
      </c>
    </row>
    <row r="122" spans="2:12" ht="12" customHeight="1">
      <c r="B122" s="13">
        <v>113</v>
      </c>
      <c r="C122" s="32" t="s">
        <v>229</v>
      </c>
      <c r="D122" s="34" t="s">
        <v>230</v>
      </c>
      <c r="E122" s="14">
        <f>' M14 AVR'!E121</f>
        <v>14.4</v>
      </c>
      <c r="F122" s="14"/>
      <c r="G122" s="129">
        <f t="shared" si="4"/>
        <v>14.4</v>
      </c>
      <c r="H122" s="14">
        <f>' M14 AVR'!G121</f>
        <v>15.5</v>
      </c>
      <c r="I122" s="99"/>
      <c r="J122" s="129">
        <f t="shared" si="5"/>
        <v>15.5</v>
      </c>
      <c r="K122" s="14">
        <f t="shared" si="6"/>
        <v>14.884000000000002</v>
      </c>
      <c r="L122" s="151" t="str">
        <f t="shared" si="7"/>
        <v>V</v>
      </c>
    </row>
    <row r="123" spans="2:12" ht="12" customHeight="1">
      <c r="B123" s="13">
        <v>114</v>
      </c>
      <c r="C123" s="32" t="s">
        <v>231</v>
      </c>
      <c r="D123" s="34" t="s">
        <v>232</v>
      </c>
      <c r="E123" s="14">
        <f>' M14 AVR'!E122</f>
        <v>16.399999999999999</v>
      </c>
      <c r="F123" s="14"/>
      <c r="G123" s="129">
        <f t="shared" si="4"/>
        <v>16.399999999999999</v>
      </c>
      <c r="H123" s="14">
        <f>' M14 AVR'!G122</f>
        <v>15</v>
      </c>
      <c r="I123" s="99"/>
      <c r="J123" s="129">
        <f t="shared" si="5"/>
        <v>15</v>
      </c>
      <c r="K123" s="14">
        <f t="shared" si="6"/>
        <v>15.783999999999999</v>
      </c>
      <c r="L123" s="151" t="str">
        <f t="shared" si="7"/>
        <v>V</v>
      </c>
    </row>
    <row r="124" spans="2:12" ht="12" customHeight="1">
      <c r="B124" s="13">
        <v>115</v>
      </c>
      <c r="C124" s="32" t="s">
        <v>233</v>
      </c>
      <c r="D124" s="34" t="s">
        <v>234</v>
      </c>
      <c r="E124" s="14">
        <f>' M14 AVR'!E123</f>
        <v>17.200000000000003</v>
      </c>
      <c r="F124" s="14"/>
      <c r="G124" s="129">
        <f t="shared" si="4"/>
        <v>17.200000000000003</v>
      </c>
      <c r="H124" s="14">
        <f>' M14 AVR'!G123</f>
        <v>15.5</v>
      </c>
      <c r="I124" s="99"/>
      <c r="J124" s="129">
        <f t="shared" si="5"/>
        <v>15.5</v>
      </c>
      <c r="K124" s="14">
        <f t="shared" si="6"/>
        <v>16.452000000000005</v>
      </c>
      <c r="L124" s="151" t="str">
        <f t="shared" si="7"/>
        <v>V</v>
      </c>
    </row>
    <row r="125" spans="2:12" ht="12" customHeight="1">
      <c r="B125" s="13">
        <v>116</v>
      </c>
      <c r="C125" s="32" t="s">
        <v>235</v>
      </c>
      <c r="D125" s="34" t="s">
        <v>236</v>
      </c>
      <c r="E125" s="14">
        <f>' M14 AVR'!E124</f>
        <v>19.200000000000003</v>
      </c>
      <c r="F125" s="14"/>
      <c r="G125" s="129">
        <f t="shared" si="4"/>
        <v>19.200000000000003</v>
      </c>
      <c r="H125" s="14">
        <f>' M14 AVR'!G124</f>
        <v>13.25</v>
      </c>
      <c r="I125" s="99"/>
      <c r="J125" s="129">
        <f t="shared" si="5"/>
        <v>13.25</v>
      </c>
      <c r="K125" s="14">
        <f t="shared" si="6"/>
        <v>16.582000000000001</v>
      </c>
      <c r="L125" s="151" t="str">
        <f t="shared" si="7"/>
        <v>V</v>
      </c>
    </row>
    <row r="126" spans="2:12" ht="12" customHeight="1">
      <c r="B126" s="13">
        <v>117</v>
      </c>
      <c r="C126" s="32" t="s">
        <v>237</v>
      </c>
      <c r="D126" s="34" t="s">
        <v>238</v>
      </c>
      <c r="E126" s="14">
        <f>' M14 AVR'!E125</f>
        <v>18.399999999999999</v>
      </c>
      <c r="F126" s="14"/>
      <c r="G126" s="129">
        <f t="shared" si="4"/>
        <v>18.399999999999999</v>
      </c>
      <c r="H126" s="14">
        <f>' M14 AVR'!G125</f>
        <v>12.5</v>
      </c>
      <c r="I126" s="99"/>
      <c r="J126" s="129">
        <f t="shared" si="5"/>
        <v>12.5</v>
      </c>
      <c r="K126" s="14">
        <f t="shared" si="6"/>
        <v>15.804</v>
      </c>
      <c r="L126" s="151" t="str">
        <f t="shared" si="7"/>
        <v>V</v>
      </c>
    </row>
    <row r="127" spans="2:12" ht="12" customHeight="1">
      <c r="B127" s="13">
        <v>118</v>
      </c>
      <c r="C127" s="32" t="s">
        <v>239</v>
      </c>
      <c r="D127" s="32" t="s">
        <v>240</v>
      </c>
      <c r="E127" s="14">
        <f>' M14 AVR'!E126</f>
        <v>18.8</v>
      </c>
      <c r="F127" s="14"/>
      <c r="G127" s="129">
        <f t="shared" si="4"/>
        <v>18.8</v>
      </c>
      <c r="H127" s="14">
        <f>' M14 AVR'!G126</f>
        <v>13.5</v>
      </c>
      <c r="I127" s="99"/>
      <c r="J127" s="129">
        <f t="shared" si="5"/>
        <v>13.5</v>
      </c>
      <c r="K127" s="14">
        <f t="shared" si="6"/>
        <v>16.468000000000004</v>
      </c>
      <c r="L127" s="151" t="str">
        <f t="shared" si="7"/>
        <v>V</v>
      </c>
    </row>
    <row r="128" spans="2:12" ht="12" customHeight="1">
      <c r="B128" s="13">
        <v>119</v>
      </c>
      <c r="C128" s="32" t="s">
        <v>241</v>
      </c>
      <c r="D128" s="32" t="s">
        <v>242</v>
      </c>
      <c r="E128" s="14">
        <f>' M14 AVR'!E127</f>
        <v>18.8</v>
      </c>
      <c r="F128" s="14"/>
      <c r="G128" s="129">
        <f t="shared" si="4"/>
        <v>18.8</v>
      </c>
      <c r="H128" s="14">
        <f>' M14 AVR'!G127</f>
        <v>15</v>
      </c>
      <c r="I128" s="99"/>
      <c r="J128" s="129">
        <f t="shared" si="5"/>
        <v>15</v>
      </c>
      <c r="K128" s="14">
        <f t="shared" si="6"/>
        <v>17.128</v>
      </c>
      <c r="L128" s="151" t="str">
        <f t="shared" si="7"/>
        <v>V</v>
      </c>
    </row>
    <row r="129" spans="2:12" ht="12" customHeight="1">
      <c r="B129" s="13">
        <v>120</v>
      </c>
      <c r="C129" s="32" t="s">
        <v>243</v>
      </c>
      <c r="D129" s="32" t="s">
        <v>244</v>
      </c>
      <c r="E129" s="14">
        <f>' M14 AVR'!E128</f>
        <v>18.399999999999999</v>
      </c>
      <c r="F129" s="14"/>
      <c r="G129" s="129">
        <f t="shared" si="4"/>
        <v>18.399999999999999</v>
      </c>
      <c r="H129" s="14">
        <f>' M14 AVR'!G128</f>
        <v>13.5</v>
      </c>
      <c r="I129" s="99"/>
      <c r="J129" s="129">
        <f t="shared" si="5"/>
        <v>13.5</v>
      </c>
      <c r="K129" s="14">
        <f t="shared" si="6"/>
        <v>16.244</v>
      </c>
      <c r="L129" s="151" t="str">
        <f t="shared" si="7"/>
        <v>V</v>
      </c>
    </row>
    <row r="130" spans="2:12" ht="12" customHeight="1">
      <c r="B130" s="13">
        <v>121</v>
      </c>
      <c r="C130" s="32" t="s">
        <v>99</v>
      </c>
      <c r="D130" s="32" t="s">
        <v>245</v>
      </c>
      <c r="E130" s="14">
        <f>' M14 AVR'!E129</f>
        <v>13.600000000000001</v>
      </c>
      <c r="F130" s="14"/>
      <c r="G130" s="129">
        <f t="shared" si="4"/>
        <v>13.600000000000001</v>
      </c>
      <c r="H130" s="14">
        <f>' M14 AVR'!G129</f>
        <v>12.5</v>
      </c>
      <c r="I130" s="99"/>
      <c r="J130" s="129">
        <f t="shared" si="5"/>
        <v>12.5</v>
      </c>
      <c r="K130" s="14">
        <f t="shared" si="6"/>
        <v>13.116000000000001</v>
      </c>
      <c r="L130" s="151" t="str">
        <f t="shared" si="7"/>
        <v>V</v>
      </c>
    </row>
    <row r="131" spans="2:12" ht="12" customHeight="1">
      <c r="B131" s="20" t="s">
        <v>16</v>
      </c>
      <c r="D131" s="21"/>
      <c r="E131" s="22">
        <f>AVERAGE(E10:E130)</f>
        <v>15.737190082644631</v>
      </c>
      <c r="F131" s="21"/>
      <c r="G131" s="21"/>
      <c r="H131" s="22">
        <f>AVERAGE(H10:H130)</f>
        <v>13.495867768595041</v>
      </c>
      <c r="I131" s="23"/>
      <c r="J131" s="23"/>
      <c r="K131" s="22">
        <f>AVERAGE(K10:K130)</f>
        <v>14.939768595041327</v>
      </c>
      <c r="L131" s="24" t="str">
        <f t="shared" si="7"/>
        <v>V</v>
      </c>
    </row>
    <row r="132" spans="2:12" ht="12" customHeight="1">
      <c r="B132" s="16" t="s">
        <v>15</v>
      </c>
      <c r="C132" s="17"/>
      <c r="D132" s="18"/>
      <c r="E132" s="18"/>
      <c r="F132" s="18"/>
      <c r="G132" s="18"/>
      <c r="H132" s="19"/>
      <c r="I132" s="18"/>
      <c r="J132" s="18"/>
      <c r="K132" s="18"/>
      <c r="L132" s="18"/>
    </row>
  </sheetData>
  <mergeCells count="11">
    <mergeCell ref="B8:B9"/>
    <mergeCell ref="E8:G8"/>
    <mergeCell ref="H8:J8"/>
    <mergeCell ref="E7:G7"/>
    <mergeCell ref="I2:L2"/>
    <mergeCell ref="C6:L6"/>
    <mergeCell ref="C7:D7"/>
    <mergeCell ref="H7:I7"/>
    <mergeCell ref="K7:L7"/>
    <mergeCell ref="C8:C9"/>
    <mergeCell ref="D8:D9"/>
  </mergeCells>
  <pageMargins left="0.15748031496062992" right="0.15748031496062992" top="0.59055118110236227" bottom="0.39370078740157483" header="0.31496062992125984" footer="0.31496062992125984"/>
  <pageSetup paperSize="9" orientation="portrait" r:id="rId1"/>
  <headerFooter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L128"/>
  <sheetViews>
    <sheetView zoomScale="120" zoomScaleNormal="120" workbookViewId="0">
      <selection activeCell="K19" sqref="K19"/>
    </sheetView>
  </sheetViews>
  <sheetFormatPr baseColWidth="10" defaultRowHeight="14.4"/>
  <cols>
    <col min="1" max="1" width="1.33203125" customWidth="1"/>
    <col min="2" max="2" width="4.6640625" customWidth="1"/>
    <col min="3" max="3" width="11.88671875" style="110" customWidth="1"/>
    <col min="4" max="4" width="18.33203125" style="110" customWidth="1"/>
    <col min="5" max="5" width="12.44140625" customWidth="1"/>
    <col min="6" max="7" width="11" customWidth="1"/>
    <col min="8" max="8" width="10.33203125" customWidth="1"/>
  </cols>
  <sheetData>
    <row r="1" spans="2:9">
      <c r="B1" s="153" t="s">
        <v>305</v>
      </c>
      <c r="H1" t="s">
        <v>355</v>
      </c>
    </row>
    <row r="2" spans="2:9" ht="14.25" customHeight="1">
      <c r="B2" s="153" t="s">
        <v>307</v>
      </c>
    </row>
    <row r="3" spans="2:9" ht="17.399999999999999">
      <c r="B3" s="153" t="s">
        <v>354</v>
      </c>
    </row>
    <row r="4" spans="2:9" ht="4.5" customHeight="1">
      <c r="B4" s="153"/>
    </row>
    <row r="5" spans="2:9" ht="18">
      <c r="B5" s="156" t="s">
        <v>353</v>
      </c>
      <c r="C5" s="162"/>
      <c r="D5" s="305" t="s">
        <v>409</v>
      </c>
      <c r="E5" s="305"/>
      <c r="F5" s="305"/>
      <c r="G5" s="305"/>
      <c r="H5" s="305"/>
      <c r="I5" s="158"/>
    </row>
    <row r="6" spans="2:9" ht="6.75" customHeight="1">
      <c r="B6" s="156"/>
      <c r="C6" s="162"/>
      <c r="D6" s="162"/>
      <c r="E6" s="157"/>
      <c r="F6" s="157"/>
      <c r="G6" s="158"/>
      <c r="H6" s="158"/>
      <c r="I6" s="158"/>
    </row>
    <row r="7" spans="2:9" ht="17.399999999999999">
      <c r="B7" s="156"/>
      <c r="C7" s="280" t="s">
        <v>5</v>
      </c>
      <c r="D7" s="281" t="s">
        <v>342</v>
      </c>
      <c r="E7" s="193" t="s">
        <v>352</v>
      </c>
      <c r="F7" s="194" t="s">
        <v>351</v>
      </c>
      <c r="G7" s="193" t="s">
        <v>350</v>
      </c>
      <c r="H7" s="193" t="s">
        <v>346</v>
      </c>
      <c r="I7" s="193" t="s">
        <v>349</v>
      </c>
    </row>
    <row r="8" spans="2:9">
      <c r="B8" s="171">
        <f>RANK(G8,$G8:$G128)</f>
        <v>1</v>
      </c>
      <c r="C8" s="288" t="s">
        <v>152</v>
      </c>
      <c r="D8" s="288" t="s">
        <v>153</v>
      </c>
      <c r="E8" s="99">
        <v>16.286000000000001</v>
      </c>
      <c r="F8" s="99">
        <f>'grille  S3+S4'!BS81</f>
        <v>16.705312500000002</v>
      </c>
      <c r="G8" s="99">
        <f t="shared" ref="G8:G39" si="0">(E8+F8)/2</f>
        <v>16.495656250000003</v>
      </c>
      <c r="H8" s="192" t="s">
        <v>348</v>
      </c>
      <c r="I8" s="99" t="str">
        <f t="shared" ref="I8:I39" si="1">VLOOKUP(G8,Mention,2,TRUE)</f>
        <v>T.BIEN</v>
      </c>
    </row>
    <row r="9" spans="2:9">
      <c r="B9" s="171">
        <f>IF(G9=G8,RANK(G8,G$8:G$128),RANK(G9,G$8:G$128))</f>
        <v>2</v>
      </c>
      <c r="C9" s="284" t="s">
        <v>127</v>
      </c>
      <c r="D9" s="283" t="s">
        <v>128</v>
      </c>
      <c r="E9" s="99">
        <v>16.131</v>
      </c>
      <c r="F9" s="99">
        <f>'grille  S3+S4'!BS68</f>
        <v>16.2489375</v>
      </c>
      <c r="G9" s="99">
        <f t="shared" si="0"/>
        <v>16.189968749999998</v>
      </c>
      <c r="H9" s="191" t="s">
        <v>348</v>
      </c>
      <c r="I9" s="99" t="str">
        <f t="shared" si="1"/>
        <v>T.BIEN</v>
      </c>
    </row>
    <row r="10" spans="2:9">
      <c r="B10" s="171">
        <f t="shared" ref="B10:B73" si="2">IF(G10=G9,RANK(G9,G$8:G$128),RANK(G10,G$8:G$128))</f>
        <v>3</v>
      </c>
      <c r="C10" s="288" t="s">
        <v>227</v>
      </c>
      <c r="D10" s="288" t="s">
        <v>228</v>
      </c>
      <c r="E10" s="99">
        <v>15.254</v>
      </c>
      <c r="F10" s="99">
        <f>'grille  S3+S4'!BS121</f>
        <v>16.987312500000002</v>
      </c>
      <c r="G10" s="99">
        <f t="shared" si="0"/>
        <v>16.12065625</v>
      </c>
      <c r="H10" s="191" t="s">
        <v>348</v>
      </c>
      <c r="I10" s="99" t="str">
        <f t="shared" si="1"/>
        <v>T.BIEN</v>
      </c>
    </row>
    <row r="11" spans="2:9">
      <c r="B11" s="171">
        <f t="shared" si="2"/>
        <v>4</v>
      </c>
      <c r="C11" s="288" t="s">
        <v>202</v>
      </c>
      <c r="D11" s="288" t="s">
        <v>203</v>
      </c>
      <c r="E11" s="99">
        <v>15.512</v>
      </c>
      <c r="F11" s="99">
        <f>'grille  S3+S4'!BS108</f>
        <v>16.680062500000002</v>
      </c>
      <c r="G11" s="99">
        <f t="shared" si="0"/>
        <v>16.096031250000003</v>
      </c>
      <c r="H11" s="191" t="s">
        <v>348</v>
      </c>
      <c r="I11" s="99" t="str">
        <f t="shared" si="1"/>
        <v>T.BIEN</v>
      </c>
    </row>
    <row r="12" spans="2:9">
      <c r="B12" s="171">
        <f t="shared" si="2"/>
        <v>5</v>
      </c>
      <c r="C12" s="284" t="s">
        <v>100</v>
      </c>
      <c r="D12" s="283" t="s">
        <v>101</v>
      </c>
      <c r="E12" s="99">
        <v>16.239000000000001</v>
      </c>
      <c r="F12" s="99">
        <f>'grille  S3+S4'!BS54</f>
        <v>15.3613125</v>
      </c>
      <c r="G12" s="99">
        <f t="shared" si="0"/>
        <v>15.800156250000001</v>
      </c>
      <c r="H12" s="192" t="s">
        <v>348</v>
      </c>
      <c r="I12" s="99" t="str">
        <f t="shared" si="1"/>
        <v>BIEN</v>
      </c>
    </row>
    <row r="13" spans="2:9">
      <c r="B13" s="171">
        <f t="shared" si="2"/>
        <v>6</v>
      </c>
      <c r="C13" s="284" t="s">
        <v>46</v>
      </c>
      <c r="D13" s="283" t="s">
        <v>47</v>
      </c>
      <c r="E13" s="99">
        <v>14.993</v>
      </c>
      <c r="F13" s="99">
        <f>'grille  S3+S4'!BS24</f>
        <v>16.419687499999998</v>
      </c>
      <c r="G13" s="99">
        <f t="shared" si="0"/>
        <v>15.706343749999998</v>
      </c>
      <c r="H13" s="192" t="s">
        <v>348</v>
      </c>
      <c r="I13" s="99" t="str">
        <f t="shared" si="1"/>
        <v>BIEN</v>
      </c>
    </row>
    <row r="14" spans="2:9">
      <c r="B14" s="171">
        <f t="shared" si="2"/>
        <v>7</v>
      </c>
      <c r="C14" s="288" t="s">
        <v>189</v>
      </c>
      <c r="D14" s="288" t="s">
        <v>190</v>
      </c>
      <c r="E14" s="99">
        <v>15.528</v>
      </c>
      <c r="F14" s="99">
        <f>'grille  S3+S4'!BS101</f>
        <v>15.797562500000002</v>
      </c>
      <c r="G14" s="99">
        <f t="shared" si="0"/>
        <v>15.662781250000002</v>
      </c>
      <c r="H14" s="191" t="s">
        <v>348</v>
      </c>
      <c r="I14" s="99" t="str">
        <f t="shared" si="1"/>
        <v>BIEN</v>
      </c>
    </row>
    <row r="15" spans="2:9">
      <c r="B15" s="171">
        <f t="shared" si="2"/>
        <v>8</v>
      </c>
      <c r="C15" s="288" t="s">
        <v>201</v>
      </c>
      <c r="D15" s="288" t="s">
        <v>95</v>
      </c>
      <c r="E15" s="99">
        <v>14.778</v>
      </c>
      <c r="F15" s="99">
        <f>'grille  S3+S4'!BS107</f>
        <v>16.406624999999998</v>
      </c>
      <c r="G15" s="99">
        <f t="shared" si="0"/>
        <v>15.592312499999998</v>
      </c>
      <c r="H15" s="191" t="s">
        <v>348</v>
      </c>
      <c r="I15" s="99" t="str">
        <f t="shared" si="1"/>
        <v>BIEN</v>
      </c>
    </row>
    <row r="16" spans="2:9">
      <c r="B16" s="171">
        <f t="shared" si="2"/>
        <v>9</v>
      </c>
      <c r="C16" s="284" t="s">
        <v>129</v>
      </c>
      <c r="D16" s="283" t="s">
        <v>130</v>
      </c>
      <c r="E16" s="99">
        <v>15.112</v>
      </c>
      <c r="F16" s="99">
        <f>'grille  S3+S4'!BS69</f>
        <v>15.878812499999999</v>
      </c>
      <c r="G16" s="99">
        <f t="shared" si="0"/>
        <v>15.495406249999998</v>
      </c>
      <c r="H16" s="192" t="s">
        <v>348</v>
      </c>
      <c r="I16" s="99" t="str">
        <f t="shared" si="1"/>
        <v>BIEN</v>
      </c>
    </row>
    <row r="17" spans="2:12">
      <c r="B17" s="171">
        <f t="shared" si="2"/>
        <v>10</v>
      </c>
      <c r="C17" s="284" t="s">
        <v>125</v>
      </c>
      <c r="D17" s="283" t="s">
        <v>126</v>
      </c>
      <c r="E17" s="99">
        <v>14.592000000000001</v>
      </c>
      <c r="F17" s="99">
        <f>'grille  S3+S4'!BS67</f>
        <v>16.367437500000001</v>
      </c>
      <c r="G17" s="99">
        <f t="shared" si="0"/>
        <v>15.47971875</v>
      </c>
      <c r="H17" s="192" t="s">
        <v>348</v>
      </c>
      <c r="I17" s="99" t="str">
        <f t="shared" si="1"/>
        <v>BIEN</v>
      </c>
    </row>
    <row r="18" spans="2:12">
      <c r="B18" s="171">
        <f t="shared" si="2"/>
        <v>11</v>
      </c>
      <c r="C18" s="284" t="s">
        <v>86</v>
      </c>
      <c r="D18" s="283" t="s">
        <v>87</v>
      </c>
      <c r="E18" s="99">
        <v>14.862</v>
      </c>
      <c r="F18" s="99">
        <f>'grille  S3+S4'!BS46</f>
        <v>16.016500000000001</v>
      </c>
      <c r="G18" s="99">
        <f t="shared" si="0"/>
        <v>15.439250000000001</v>
      </c>
      <c r="H18" s="192" t="s">
        <v>348</v>
      </c>
      <c r="I18" s="99" t="str">
        <f t="shared" si="1"/>
        <v>BIEN</v>
      </c>
    </row>
    <row r="19" spans="2:12">
      <c r="B19" s="171">
        <f t="shared" si="2"/>
        <v>12</v>
      </c>
      <c r="C19" s="288" t="s">
        <v>243</v>
      </c>
      <c r="D19" s="288" t="s">
        <v>244</v>
      </c>
      <c r="E19" s="99">
        <v>15.196999999999999</v>
      </c>
      <c r="F19" s="99">
        <f>'grille  S3+S4'!BS129</f>
        <v>15.395187500000002</v>
      </c>
      <c r="G19" s="99">
        <f t="shared" si="0"/>
        <v>15.296093750000001</v>
      </c>
      <c r="H19" s="191" t="s">
        <v>348</v>
      </c>
      <c r="I19" s="99" t="str">
        <f t="shared" si="1"/>
        <v>BIEN</v>
      </c>
    </row>
    <row r="20" spans="2:12">
      <c r="B20" s="171">
        <f t="shared" si="2"/>
        <v>13</v>
      </c>
      <c r="C20" s="288" t="s">
        <v>220</v>
      </c>
      <c r="D20" s="289" t="s">
        <v>221</v>
      </c>
      <c r="E20" s="99">
        <v>14.930999999999999</v>
      </c>
      <c r="F20" s="99">
        <f>'grille  S3+S4'!BS117</f>
        <v>15.62275</v>
      </c>
      <c r="G20" s="99">
        <f t="shared" si="0"/>
        <v>15.276875</v>
      </c>
      <c r="H20" s="191" t="s">
        <v>348</v>
      </c>
      <c r="I20" s="99" t="str">
        <f t="shared" si="1"/>
        <v>BIEN</v>
      </c>
    </row>
    <row r="21" spans="2:12">
      <c r="B21" s="171">
        <f t="shared" si="2"/>
        <v>14</v>
      </c>
      <c r="C21" s="284" t="s">
        <v>119</v>
      </c>
      <c r="D21" s="283" t="s">
        <v>120</v>
      </c>
      <c r="E21" s="99">
        <v>14.925000000000001</v>
      </c>
      <c r="F21" s="99">
        <f>'grille  S3+S4'!BS64</f>
        <v>15.595625000000002</v>
      </c>
      <c r="G21" s="99">
        <f t="shared" si="0"/>
        <v>15.260312500000001</v>
      </c>
      <c r="H21" s="191" t="s">
        <v>348</v>
      </c>
      <c r="I21" s="99" t="str">
        <f t="shared" si="1"/>
        <v>BIEN</v>
      </c>
    </row>
    <row r="22" spans="2:12">
      <c r="B22" s="171">
        <f t="shared" si="2"/>
        <v>15</v>
      </c>
      <c r="C22" s="282" t="s">
        <v>121</v>
      </c>
      <c r="D22" s="283" t="s">
        <v>122</v>
      </c>
      <c r="E22" s="99">
        <v>14.792</v>
      </c>
      <c r="F22" s="99">
        <f>'grille  S3+S4'!BS65</f>
        <v>15.647624999999998</v>
      </c>
      <c r="G22" s="99">
        <f t="shared" si="0"/>
        <v>15.2198125</v>
      </c>
      <c r="H22" s="192" t="s">
        <v>348</v>
      </c>
      <c r="I22" s="99" t="str">
        <f t="shared" si="1"/>
        <v>BIEN</v>
      </c>
    </row>
    <row r="23" spans="2:12">
      <c r="B23" s="171">
        <f t="shared" si="2"/>
        <v>16</v>
      </c>
      <c r="C23" s="288" t="s">
        <v>206</v>
      </c>
      <c r="D23" s="289" t="s">
        <v>207</v>
      </c>
      <c r="E23" s="99">
        <v>14.83</v>
      </c>
      <c r="F23" s="99">
        <f>'grille  S3+S4'!BS110</f>
        <v>15.569875000000001</v>
      </c>
      <c r="G23" s="99">
        <f t="shared" si="0"/>
        <v>15.199937500000001</v>
      </c>
      <c r="H23" s="191" t="s">
        <v>348</v>
      </c>
      <c r="I23" s="99" t="str">
        <f t="shared" si="1"/>
        <v>BIEN</v>
      </c>
    </row>
    <row r="24" spans="2:12">
      <c r="B24" s="171">
        <f t="shared" si="2"/>
        <v>17</v>
      </c>
      <c r="C24" s="288" t="s">
        <v>241</v>
      </c>
      <c r="D24" s="288" t="s">
        <v>242</v>
      </c>
      <c r="E24" s="99">
        <v>14.952</v>
      </c>
      <c r="F24" s="99">
        <f>'grille  S3+S4'!BS128</f>
        <v>15.397187499999999</v>
      </c>
      <c r="G24" s="99">
        <f t="shared" si="0"/>
        <v>15.17459375</v>
      </c>
      <c r="H24" s="191" t="s">
        <v>348</v>
      </c>
      <c r="I24" s="99" t="str">
        <f t="shared" si="1"/>
        <v>BIEN</v>
      </c>
    </row>
    <row r="25" spans="2:12">
      <c r="B25" s="171">
        <f t="shared" si="2"/>
        <v>18</v>
      </c>
      <c r="C25" s="288" t="s">
        <v>173</v>
      </c>
      <c r="D25" s="288" t="s">
        <v>174</v>
      </c>
      <c r="E25" s="99">
        <v>15.048999999999999</v>
      </c>
      <c r="F25" s="99">
        <f>'grille  S3+S4'!BS92</f>
        <v>15.252125000000001</v>
      </c>
      <c r="G25" s="99">
        <f t="shared" si="0"/>
        <v>15.150562499999999</v>
      </c>
      <c r="H25" s="191" t="s">
        <v>348</v>
      </c>
      <c r="I25" s="99" t="str">
        <f t="shared" si="1"/>
        <v>BIEN</v>
      </c>
    </row>
    <row r="26" spans="2:12">
      <c r="B26" s="171">
        <f t="shared" si="2"/>
        <v>19</v>
      </c>
      <c r="C26" s="288" t="s">
        <v>218</v>
      </c>
      <c r="D26" s="289" t="s">
        <v>219</v>
      </c>
      <c r="E26" s="99">
        <v>14.436999999999999</v>
      </c>
      <c r="F26" s="99">
        <f>'grille  S3+S4'!BS116</f>
        <v>15.72775</v>
      </c>
      <c r="G26" s="99">
        <f t="shared" si="0"/>
        <v>15.082374999999999</v>
      </c>
      <c r="H26" s="191" t="s">
        <v>348</v>
      </c>
      <c r="I26" s="99" t="str">
        <f t="shared" si="1"/>
        <v>BIEN</v>
      </c>
    </row>
    <row r="27" spans="2:12">
      <c r="B27" s="171">
        <f t="shared" si="2"/>
        <v>20</v>
      </c>
      <c r="C27" s="282" t="s">
        <v>50</v>
      </c>
      <c r="D27" s="283" t="s">
        <v>51</v>
      </c>
      <c r="E27" s="99">
        <v>14.776999999999999</v>
      </c>
      <c r="F27" s="99">
        <f>'grille  S3+S4'!BS26</f>
        <v>15.1254375</v>
      </c>
      <c r="G27" s="99">
        <f t="shared" si="0"/>
        <v>14.951218749999999</v>
      </c>
      <c r="H27" s="192" t="s">
        <v>348</v>
      </c>
      <c r="I27" s="99" t="str">
        <f t="shared" si="1"/>
        <v>BIEN</v>
      </c>
    </row>
    <row r="28" spans="2:12">
      <c r="B28" s="171">
        <f t="shared" si="2"/>
        <v>21</v>
      </c>
      <c r="C28" s="288" t="s">
        <v>210</v>
      </c>
      <c r="D28" s="289" t="s">
        <v>211</v>
      </c>
      <c r="E28" s="99">
        <v>14.509</v>
      </c>
      <c r="F28" s="99">
        <f>'grille  S3+S4'!BS112</f>
        <v>15.366312500000001</v>
      </c>
      <c r="G28" s="99">
        <f t="shared" si="0"/>
        <v>14.93765625</v>
      </c>
      <c r="H28" s="191" t="s">
        <v>348</v>
      </c>
      <c r="I28" s="99" t="str">
        <f t="shared" si="1"/>
        <v>BIEN</v>
      </c>
    </row>
    <row r="29" spans="2:12">
      <c r="B29" s="171">
        <f t="shared" si="2"/>
        <v>22</v>
      </c>
      <c r="C29" s="288" t="s">
        <v>197</v>
      </c>
      <c r="D29" s="288" t="s">
        <v>198</v>
      </c>
      <c r="E29" s="99">
        <v>14.068</v>
      </c>
      <c r="F29" s="99">
        <f>'grille  S3+S4'!BS105</f>
        <v>15.733124999999999</v>
      </c>
      <c r="G29" s="99">
        <f t="shared" si="0"/>
        <v>14.900562499999999</v>
      </c>
      <c r="H29" s="191" t="s">
        <v>348</v>
      </c>
      <c r="I29" s="99" t="str">
        <f t="shared" si="1"/>
        <v>BIEN</v>
      </c>
      <c r="L29" s="152"/>
    </row>
    <row r="30" spans="2:12">
      <c r="B30" s="171">
        <f t="shared" si="2"/>
        <v>23</v>
      </c>
      <c r="C30" s="287" t="s">
        <v>135</v>
      </c>
      <c r="D30" s="288" t="s">
        <v>136</v>
      </c>
      <c r="E30" s="99">
        <v>14.137</v>
      </c>
      <c r="F30" s="99">
        <f>'grille  S3+S4'!BS72</f>
        <v>15.660812500000002</v>
      </c>
      <c r="G30" s="99">
        <f t="shared" si="0"/>
        <v>14.898906250000001</v>
      </c>
      <c r="H30" s="192" t="s">
        <v>348</v>
      </c>
      <c r="I30" s="99" t="str">
        <f t="shared" si="1"/>
        <v>BIEN</v>
      </c>
    </row>
    <row r="31" spans="2:12">
      <c r="B31" s="171">
        <f t="shared" si="2"/>
        <v>24</v>
      </c>
      <c r="C31" s="284" t="s">
        <v>80</v>
      </c>
      <c r="D31" s="283" t="s">
        <v>81</v>
      </c>
      <c r="E31" s="99">
        <v>13.933</v>
      </c>
      <c r="F31" s="99">
        <f>'grille  S3+S4'!BS43</f>
        <v>15.740937500000001</v>
      </c>
      <c r="G31" s="99">
        <f t="shared" si="0"/>
        <v>14.83696875</v>
      </c>
      <c r="H31" s="192" t="s">
        <v>348</v>
      </c>
      <c r="I31" s="99" t="str">
        <f t="shared" si="1"/>
        <v>BIEN</v>
      </c>
    </row>
    <row r="32" spans="2:12">
      <c r="B32" s="171">
        <f t="shared" si="2"/>
        <v>25</v>
      </c>
      <c r="C32" s="284" t="s">
        <v>40</v>
      </c>
      <c r="D32" s="283" t="s">
        <v>41</v>
      </c>
      <c r="E32" s="99">
        <v>14.204000000000001</v>
      </c>
      <c r="F32" s="99">
        <f>'grille  S3+S4'!BS21</f>
        <v>15.418250000000002</v>
      </c>
      <c r="G32" s="99">
        <f t="shared" si="0"/>
        <v>14.811125000000001</v>
      </c>
      <c r="H32" s="192" t="s">
        <v>348</v>
      </c>
      <c r="I32" s="99" t="str">
        <f t="shared" si="1"/>
        <v>BIEN</v>
      </c>
    </row>
    <row r="33" spans="2:9">
      <c r="B33" s="171">
        <f t="shared" si="2"/>
        <v>26</v>
      </c>
      <c r="C33" s="287" t="s">
        <v>139</v>
      </c>
      <c r="D33" s="288" t="s">
        <v>140</v>
      </c>
      <c r="E33" s="99">
        <v>14.361000000000001</v>
      </c>
      <c r="F33" s="99">
        <f>'grille  S3+S4'!BS74</f>
        <v>15.249875000000001</v>
      </c>
      <c r="G33" s="99">
        <f t="shared" si="0"/>
        <v>14.8054375</v>
      </c>
      <c r="H33" s="192" t="s">
        <v>348</v>
      </c>
      <c r="I33" s="99" t="str">
        <f t="shared" si="1"/>
        <v>BIEN</v>
      </c>
    </row>
    <row r="34" spans="2:9">
      <c r="B34" s="171">
        <f t="shared" si="2"/>
        <v>27</v>
      </c>
      <c r="C34" s="284" t="s">
        <v>98</v>
      </c>
      <c r="D34" s="283" t="s">
        <v>99</v>
      </c>
      <c r="E34" s="99">
        <v>13.922000000000001</v>
      </c>
      <c r="F34" s="99">
        <f>'grille  S3+S4'!BS53</f>
        <v>15.646375000000001</v>
      </c>
      <c r="G34" s="99">
        <f t="shared" si="0"/>
        <v>14.784187500000002</v>
      </c>
      <c r="H34" s="191" t="s">
        <v>348</v>
      </c>
      <c r="I34" s="99" t="str">
        <f t="shared" si="1"/>
        <v>BIEN</v>
      </c>
    </row>
    <row r="35" spans="2:9">
      <c r="B35" s="171">
        <f t="shared" si="2"/>
        <v>28</v>
      </c>
      <c r="C35" s="288" t="s">
        <v>235</v>
      </c>
      <c r="D35" s="289" t="s">
        <v>236</v>
      </c>
      <c r="E35" s="99">
        <v>14.076000000000001</v>
      </c>
      <c r="F35" s="99">
        <f>'grille  S3+S4'!BS125</f>
        <v>15.471250000000001</v>
      </c>
      <c r="G35" s="99">
        <f t="shared" si="0"/>
        <v>14.773625000000001</v>
      </c>
      <c r="H35" s="191" t="s">
        <v>348</v>
      </c>
      <c r="I35" s="99" t="str">
        <f t="shared" si="1"/>
        <v>BIEN</v>
      </c>
    </row>
    <row r="36" spans="2:9">
      <c r="B36" s="171">
        <f t="shared" si="2"/>
        <v>29</v>
      </c>
      <c r="C36" s="288" t="s">
        <v>156</v>
      </c>
      <c r="D36" s="288" t="s">
        <v>157</v>
      </c>
      <c r="E36" s="99">
        <v>14.955</v>
      </c>
      <c r="F36" s="99">
        <f>'grille  S3+S4'!BS83</f>
        <v>14.4456875</v>
      </c>
      <c r="G36" s="99">
        <f t="shared" si="0"/>
        <v>14.70034375</v>
      </c>
      <c r="H36" s="192" t="s">
        <v>348</v>
      </c>
      <c r="I36" s="99" t="str">
        <f t="shared" si="1"/>
        <v>BIEN</v>
      </c>
    </row>
    <row r="37" spans="2:9">
      <c r="B37" s="171">
        <f t="shared" si="2"/>
        <v>30</v>
      </c>
      <c r="C37" s="284" t="s">
        <v>115</v>
      </c>
      <c r="D37" s="283" t="s">
        <v>116</v>
      </c>
      <c r="E37" s="99">
        <v>14.225</v>
      </c>
      <c r="F37" s="99">
        <f>'grille  S3+S4'!BS62</f>
        <v>15.055187499999999</v>
      </c>
      <c r="G37" s="99">
        <f t="shared" si="0"/>
        <v>14.640093749999998</v>
      </c>
      <c r="H37" s="192" t="s">
        <v>348</v>
      </c>
      <c r="I37" s="99" t="str">
        <f t="shared" si="1"/>
        <v>BIEN</v>
      </c>
    </row>
    <row r="38" spans="2:9">
      <c r="B38" s="171">
        <f t="shared" si="2"/>
        <v>31</v>
      </c>
      <c r="C38" s="282" t="s">
        <v>56</v>
      </c>
      <c r="D38" s="283" t="s">
        <v>57</v>
      </c>
      <c r="E38" s="99">
        <v>13.815</v>
      </c>
      <c r="F38" s="99">
        <f>'grille  S3+S4'!BS30</f>
        <v>15.425687499999999</v>
      </c>
      <c r="G38" s="99">
        <f t="shared" si="0"/>
        <v>14.62034375</v>
      </c>
      <c r="H38" s="192" t="s">
        <v>348</v>
      </c>
      <c r="I38" s="99" t="str">
        <f t="shared" si="1"/>
        <v>BIEN</v>
      </c>
    </row>
    <row r="39" spans="2:9">
      <c r="B39" s="171">
        <f t="shared" si="2"/>
        <v>32</v>
      </c>
      <c r="C39" s="287" t="s">
        <v>137</v>
      </c>
      <c r="D39" s="288" t="s">
        <v>138</v>
      </c>
      <c r="E39" s="99">
        <v>13.744</v>
      </c>
      <c r="F39" s="99">
        <f>'grille  S3+S4'!BS73</f>
        <v>15.4115</v>
      </c>
      <c r="G39" s="99">
        <f t="shared" si="0"/>
        <v>14.57775</v>
      </c>
      <c r="H39" s="191" t="s">
        <v>348</v>
      </c>
      <c r="I39" s="99" t="str">
        <f t="shared" si="1"/>
        <v>BIEN</v>
      </c>
    </row>
    <row r="40" spans="2:9">
      <c r="B40" s="171">
        <f t="shared" si="2"/>
        <v>33</v>
      </c>
      <c r="C40" s="284" t="s">
        <v>42</v>
      </c>
      <c r="D40" s="283" t="s">
        <v>43</v>
      </c>
      <c r="E40" s="99">
        <v>13.382</v>
      </c>
      <c r="F40" s="99">
        <f>'grille  S3+S4'!BS22</f>
        <v>15.719500000000002</v>
      </c>
      <c r="G40" s="99">
        <f t="shared" ref="G40:G71" si="3">(E40+F40)/2</f>
        <v>14.550750000000001</v>
      </c>
      <c r="H40" s="192" t="s">
        <v>348</v>
      </c>
      <c r="I40" s="99" t="str">
        <f t="shared" ref="I40:I71" si="4">VLOOKUP(G40,Mention,2,TRUE)</f>
        <v>BIEN</v>
      </c>
    </row>
    <row r="41" spans="2:9">
      <c r="B41" s="171">
        <f t="shared" si="2"/>
        <v>34</v>
      </c>
      <c r="C41" s="284" t="s">
        <v>34</v>
      </c>
      <c r="D41" s="283" t="s">
        <v>35</v>
      </c>
      <c r="E41" s="99">
        <v>13.297000000000001</v>
      </c>
      <c r="F41" s="99">
        <f>'grille  S3+S4'!BS18</f>
        <v>15.766500000000001</v>
      </c>
      <c r="G41" s="99">
        <f t="shared" si="3"/>
        <v>14.531750000000001</v>
      </c>
      <c r="H41" s="192" t="s">
        <v>348</v>
      </c>
      <c r="I41" s="99" t="str">
        <f t="shared" si="4"/>
        <v>BIEN</v>
      </c>
    </row>
    <row r="42" spans="2:9">
      <c r="B42" s="171">
        <f t="shared" si="2"/>
        <v>35</v>
      </c>
      <c r="C42" s="282" t="s">
        <v>90</v>
      </c>
      <c r="D42" s="283" t="s">
        <v>51</v>
      </c>
      <c r="E42" s="99">
        <v>13.683999999999999</v>
      </c>
      <c r="F42" s="99">
        <f>'grille  S3+S4'!BS48</f>
        <v>15.368062500000001</v>
      </c>
      <c r="G42" s="99">
        <f t="shared" si="3"/>
        <v>14.526031249999999</v>
      </c>
      <c r="H42" s="192" t="s">
        <v>348</v>
      </c>
      <c r="I42" s="99" t="str">
        <f t="shared" si="4"/>
        <v>BIEN</v>
      </c>
    </row>
    <row r="43" spans="2:9">
      <c r="B43" s="171">
        <f t="shared" si="2"/>
        <v>36</v>
      </c>
      <c r="C43" s="282" t="s">
        <v>78</v>
      </c>
      <c r="D43" s="283" t="s">
        <v>79</v>
      </c>
      <c r="E43" s="99">
        <v>13.752000000000001</v>
      </c>
      <c r="F43" s="99">
        <f>'grille  S3+S4'!BS42</f>
        <v>15.274125</v>
      </c>
      <c r="G43" s="99">
        <f t="shared" si="3"/>
        <v>14.5130625</v>
      </c>
      <c r="H43" s="192" t="s">
        <v>348</v>
      </c>
      <c r="I43" s="99" t="str">
        <f t="shared" si="4"/>
        <v>BIEN</v>
      </c>
    </row>
    <row r="44" spans="2:9">
      <c r="B44" s="171">
        <f t="shared" si="2"/>
        <v>37</v>
      </c>
      <c r="C44" s="282" t="s">
        <v>58</v>
      </c>
      <c r="D44" s="283" t="s">
        <v>59</v>
      </c>
      <c r="E44" s="99">
        <v>13.243</v>
      </c>
      <c r="F44" s="99">
        <f>'grille  S3+S4'!BS31</f>
        <v>15.672875000000003</v>
      </c>
      <c r="G44" s="99">
        <f t="shared" si="3"/>
        <v>14.457937500000002</v>
      </c>
      <c r="H44" s="192" t="s">
        <v>348</v>
      </c>
      <c r="I44" s="99" t="str">
        <f t="shared" si="4"/>
        <v>BIEN</v>
      </c>
    </row>
    <row r="45" spans="2:9">
      <c r="B45" s="171">
        <f t="shared" si="2"/>
        <v>38</v>
      </c>
      <c r="C45" s="288" t="s">
        <v>167</v>
      </c>
      <c r="D45" s="288" t="s">
        <v>168</v>
      </c>
      <c r="E45" s="99">
        <v>13.763</v>
      </c>
      <c r="F45" s="99">
        <f>'grille  S3+S4'!BS89</f>
        <v>15.110250000000001</v>
      </c>
      <c r="G45" s="99">
        <f t="shared" si="3"/>
        <v>14.436624999999999</v>
      </c>
      <c r="H45" s="191" t="s">
        <v>348</v>
      </c>
      <c r="I45" s="99" t="str">
        <f t="shared" si="4"/>
        <v>BIEN</v>
      </c>
    </row>
    <row r="46" spans="2:9">
      <c r="B46" s="171">
        <f t="shared" si="2"/>
        <v>39</v>
      </c>
      <c r="C46" s="284" t="s">
        <v>26</v>
      </c>
      <c r="D46" s="283" t="s">
        <v>27</v>
      </c>
      <c r="E46" s="99">
        <v>13.323</v>
      </c>
      <c r="F46" s="99">
        <f>'grille  S3+S4'!BS14</f>
        <v>15.452750000000002</v>
      </c>
      <c r="G46" s="99">
        <f t="shared" si="3"/>
        <v>14.387875000000001</v>
      </c>
      <c r="H46" s="192" t="s">
        <v>348</v>
      </c>
      <c r="I46" s="99" t="str">
        <f t="shared" si="4"/>
        <v>BIEN</v>
      </c>
    </row>
    <row r="47" spans="2:9">
      <c r="B47" s="171">
        <f t="shared" si="2"/>
        <v>39</v>
      </c>
      <c r="C47" s="288" t="s">
        <v>229</v>
      </c>
      <c r="D47" s="289" t="s">
        <v>230</v>
      </c>
      <c r="E47" s="99">
        <v>14.177</v>
      </c>
      <c r="F47" s="99">
        <f>'grille  S3+S4'!BS122</f>
        <v>14.598750000000001</v>
      </c>
      <c r="G47" s="99">
        <f t="shared" si="3"/>
        <v>14.387875000000001</v>
      </c>
      <c r="H47" s="191" t="s">
        <v>348</v>
      </c>
      <c r="I47" s="99" t="str">
        <f t="shared" si="4"/>
        <v>BIEN</v>
      </c>
    </row>
    <row r="48" spans="2:9">
      <c r="B48" s="171">
        <f t="shared" si="2"/>
        <v>41</v>
      </c>
      <c r="C48" s="284" t="s">
        <v>113</v>
      </c>
      <c r="D48" s="283" t="s">
        <v>114</v>
      </c>
      <c r="E48" s="99">
        <v>14.243</v>
      </c>
      <c r="F48" s="99">
        <f>'grille  S3+S4'!BS61</f>
        <v>14.461500000000003</v>
      </c>
      <c r="G48" s="99">
        <f t="shared" si="3"/>
        <v>14.352250000000002</v>
      </c>
      <c r="H48" s="191" t="s">
        <v>348</v>
      </c>
      <c r="I48" s="99" t="str">
        <f t="shared" si="4"/>
        <v>BIEN</v>
      </c>
    </row>
    <row r="49" spans="2:9">
      <c r="B49" s="171">
        <f t="shared" si="2"/>
        <v>42</v>
      </c>
      <c r="C49" s="288" t="s">
        <v>169</v>
      </c>
      <c r="D49" s="288" t="s">
        <v>170</v>
      </c>
      <c r="E49" s="99">
        <v>13.135</v>
      </c>
      <c r="F49" s="99">
        <f>'grille  S3+S4'!BS90</f>
        <v>15.501125</v>
      </c>
      <c r="G49" s="99">
        <f t="shared" si="3"/>
        <v>14.3180625</v>
      </c>
      <c r="H49" s="191" t="s">
        <v>348</v>
      </c>
      <c r="I49" s="99" t="str">
        <f t="shared" si="4"/>
        <v>BIEN</v>
      </c>
    </row>
    <row r="50" spans="2:9">
      <c r="B50" s="171">
        <f t="shared" si="2"/>
        <v>43</v>
      </c>
      <c r="C50" s="284" t="s">
        <v>38</v>
      </c>
      <c r="D50" s="283" t="s">
        <v>39</v>
      </c>
      <c r="E50" s="99">
        <v>13.693</v>
      </c>
      <c r="F50" s="99">
        <f>'grille  S3+S4'!BS20</f>
        <v>14.938812500000001</v>
      </c>
      <c r="G50" s="99">
        <f t="shared" si="3"/>
        <v>14.315906250000001</v>
      </c>
      <c r="H50" s="192" t="s">
        <v>348</v>
      </c>
      <c r="I50" s="99" t="str">
        <f t="shared" si="4"/>
        <v>BIEN</v>
      </c>
    </row>
    <row r="51" spans="2:9">
      <c r="B51" s="171">
        <f t="shared" si="2"/>
        <v>44</v>
      </c>
      <c r="C51" s="288" t="s">
        <v>178</v>
      </c>
      <c r="D51" s="288" t="s">
        <v>179</v>
      </c>
      <c r="E51" s="99">
        <v>14.462999999999999</v>
      </c>
      <c r="F51" s="99">
        <f>'grille  S3+S4'!BS95</f>
        <v>14.168187500000002</v>
      </c>
      <c r="G51" s="99">
        <f t="shared" si="3"/>
        <v>14.315593750000001</v>
      </c>
      <c r="H51" s="191" t="s">
        <v>348</v>
      </c>
      <c r="I51" s="99" t="str">
        <f t="shared" si="4"/>
        <v>BIEN</v>
      </c>
    </row>
    <row r="52" spans="2:9">
      <c r="B52" s="171">
        <f t="shared" si="2"/>
        <v>45</v>
      </c>
      <c r="C52" s="288" t="s">
        <v>160</v>
      </c>
      <c r="D52" s="288" t="s">
        <v>159</v>
      </c>
      <c r="E52" s="99">
        <v>13.151</v>
      </c>
      <c r="F52" s="99">
        <f>'grille  S3+S4'!BS85</f>
        <v>15.199750000000003</v>
      </c>
      <c r="G52" s="99">
        <f t="shared" si="3"/>
        <v>14.175375000000003</v>
      </c>
      <c r="H52" s="192" t="s">
        <v>348</v>
      </c>
      <c r="I52" s="99" t="str">
        <f t="shared" si="4"/>
        <v>BIEN</v>
      </c>
    </row>
    <row r="53" spans="2:9">
      <c r="B53" s="171">
        <f t="shared" si="2"/>
        <v>46</v>
      </c>
      <c r="C53" s="284" t="s">
        <v>52</v>
      </c>
      <c r="D53" s="283" t="s">
        <v>53</v>
      </c>
      <c r="E53" s="99">
        <v>13.818</v>
      </c>
      <c r="F53" s="99">
        <f>'grille  S3+S4'!BS27</f>
        <v>14.3734375</v>
      </c>
      <c r="G53" s="99">
        <f t="shared" si="3"/>
        <v>14.09571875</v>
      </c>
      <c r="H53" s="192" t="s">
        <v>348</v>
      </c>
      <c r="I53" s="99" t="str">
        <f t="shared" si="4"/>
        <v>BIEN</v>
      </c>
    </row>
    <row r="54" spans="2:9">
      <c r="B54" s="171">
        <f t="shared" si="2"/>
        <v>47</v>
      </c>
      <c r="C54" s="288" t="s">
        <v>154</v>
      </c>
      <c r="D54" s="288" t="s">
        <v>155</v>
      </c>
      <c r="E54" s="99">
        <v>13.009</v>
      </c>
      <c r="F54" s="99">
        <f>'grille  S3+S4'!BS82</f>
        <v>15.1745</v>
      </c>
      <c r="G54" s="99">
        <f t="shared" si="3"/>
        <v>14.091750000000001</v>
      </c>
      <c r="H54" s="192" t="s">
        <v>348</v>
      </c>
      <c r="I54" s="99" t="str">
        <f t="shared" si="4"/>
        <v>BIEN</v>
      </c>
    </row>
    <row r="55" spans="2:9">
      <c r="B55" s="171">
        <f t="shared" si="2"/>
        <v>48</v>
      </c>
      <c r="C55" s="288" t="s">
        <v>231</v>
      </c>
      <c r="D55" s="289" t="s">
        <v>232</v>
      </c>
      <c r="E55" s="99">
        <v>13.617000000000001</v>
      </c>
      <c r="F55" s="99">
        <f>'grille  S3+S4'!BS123</f>
        <v>14.48875</v>
      </c>
      <c r="G55" s="99">
        <f t="shared" si="3"/>
        <v>14.052875</v>
      </c>
      <c r="H55" s="191" t="s">
        <v>348</v>
      </c>
      <c r="I55" s="99" t="str">
        <f t="shared" si="4"/>
        <v>BIEN</v>
      </c>
    </row>
    <row r="56" spans="2:9">
      <c r="B56" s="171">
        <f t="shared" si="2"/>
        <v>49</v>
      </c>
      <c r="C56" s="288" t="s">
        <v>99</v>
      </c>
      <c r="D56" s="288" t="s">
        <v>245</v>
      </c>
      <c r="E56" s="99">
        <v>13.253</v>
      </c>
      <c r="F56" s="99">
        <f>'grille  S3+S4'!BS130</f>
        <v>14.837875</v>
      </c>
      <c r="G56" s="99">
        <f t="shared" si="3"/>
        <v>14.0454375</v>
      </c>
      <c r="H56" s="191" t="s">
        <v>348</v>
      </c>
      <c r="I56" s="99" t="str">
        <f t="shared" si="4"/>
        <v>BIEN</v>
      </c>
    </row>
    <row r="57" spans="2:9" s="180" customFormat="1">
      <c r="B57" s="171">
        <f t="shared" si="2"/>
        <v>50</v>
      </c>
      <c r="C57" s="284" t="s">
        <v>66</v>
      </c>
      <c r="D57" s="283" t="s">
        <v>67</v>
      </c>
      <c r="E57" s="99">
        <v>13.595000000000001</v>
      </c>
      <c r="F57" s="99">
        <f>'grille  S3+S4'!BS35</f>
        <v>14.464500000000001</v>
      </c>
      <c r="G57" s="99">
        <f t="shared" si="3"/>
        <v>14.02975</v>
      </c>
      <c r="H57" s="192" t="s">
        <v>348</v>
      </c>
      <c r="I57" s="99" t="str">
        <f t="shared" si="4"/>
        <v>BIEN</v>
      </c>
    </row>
    <row r="58" spans="2:9">
      <c r="B58" s="171">
        <f t="shared" si="2"/>
        <v>51</v>
      </c>
      <c r="C58" s="288" t="s">
        <v>193</v>
      </c>
      <c r="D58" s="288" t="s">
        <v>194</v>
      </c>
      <c r="E58" s="99">
        <v>13.393000000000001</v>
      </c>
      <c r="F58" s="99">
        <f>'grille  S3+S4'!BS103</f>
        <v>14.664562500000001</v>
      </c>
      <c r="G58" s="99">
        <f t="shared" si="3"/>
        <v>14.028781250000002</v>
      </c>
      <c r="H58" s="191" t="s">
        <v>348</v>
      </c>
      <c r="I58" s="99" t="str">
        <f t="shared" si="4"/>
        <v>BIEN</v>
      </c>
    </row>
    <row r="59" spans="2:9">
      <c r="B59" s="171">
        <f t="shared" si="2"/>
        <v>52</v>
      </c>
      <c r="C59" s="288" t="s">
        <v>148</v>
      </c>
      <c r="D59" s="288" t="s">
        <v>149</v>
      </c>
      <c r="E59" s="99">
        <v>12.631</v>
      </c>
      <c r="F59" s="99">
        <f>'grille  S3+S4'!BS79</f>
        <v>15.417124999999999</v>
      </c>
      <c r="G59" s="99">
        <f t="shared" si="3"/>
        <v>14.024062499999999</v>
      </c>
      <c r="H59" s="191" t="s">
        <v>348</v>
      </c>
      <c r="I59" s="99" t="str">
        <f t="shared" si="4"/>
        <v>BIEN</v>
      </c>
    </row>
    <row r="60" spans="2:9">
      <c r="B60" s="171">
        <f t="shared" si="2"/>
        <v>53</v>
      </c>
      <c r="C60" s="287" t="s">
        <v>144</v>
      </c>
      <c r="D60" s="288" t="s">
        <v>145</v>
      </c>
      <c r="E60" s="99">
        <v>13.430999999999999</v>
      </c>
      <c r="F60" s="99">
        <f>'grille  S3+S4'!BS77</f>
        <v>14.593625000000001</v>
      </c>
      <c r="G60" s="99">
        <f t="shared" si="3"/>
        <v>14.0123125</v>
      </c>
      <c r="H60" s="192" t="s">
        <v>348</v>
      </c>
      <c r="I60" s="99" t="str">
        <f t="shared" si="4"/>
        <v>BIEN</v>
      </c>
    </row>
    <row r="61" spans="2:9">
      <c r="B61" s="171">
        <f t="shared" si="2"/>
        <v>54</v>
      </c>
      <c r="C61" s="284" t="s">
        <v>54</v>
      </c>
      <c r="D61" s="283" t="s">
        <v>55</v>
      </c>
      <c r="E61" s="99">
        <v>13.95</v>
      </c>
      <c r="F61" s="99">
        <f>'grille  S3+S4'!BS29</f>
        <v>14.049625000000001</v>
      </c>
      <c r="G61" s="99">
        <f t="shared" si="3"/>
        <v>13.999812500000001</v>
      </c>
      <c r="H61" s="192" t="s">
        <v>348</v>
      </c>
      <c r="I61" s="99" t="str">
        <f t="shared" si="4"/>
        <v>A.BIEN</v>
      </c>
    </row>
    <row r="62" spans="2:9">
      <c r="B62" s="171">
        <f t="shared" si="2"/>
        <v>55</v>
      </c>
      <c r="C62" s="288" t="s">
        <v>177</v>
      </c>
      <c r="D62" s="288" t="s">
        <v>12</v>
      </c>
      <c r="E62" s="99">
        <v>13.364000000000001</v>
      </c>
      <c r="F62" s="99">
        <f>'grille  S3+S4'!BS94</f>
        <v>14.6175</v>
      </c>
      <c r="G62" s="99">
        <f t="shared" si="3"/>
        <v>13.99075</v>
      </c>
      <c r="H62" s="38" t="s">
        <v>348</v>
      </c>
      <c r="I62" s="99" t="str">
        <f t="shared" si="4"/>
        <v>A.BIEN</v>
      </c>
    </row>
    <row r="63" spans="2:9">
      <c r="B63" s="171">
        <f t="shared" si="2"/>
        <v>56</v>
      </c>
      <c r="C63" s="288" t="s">
        <v>195</v>
      </c>
      <c r="D63" s="288" t="s">
        <v>196</v>
      </c>
      <c r="E63" s="99">
        <v>13.302</v>
      </c>
      <c r="F63" s="99">
        <f>'grille  S3+S4'!BS104</f>
        <v>14.670375</v>
      </c>
      <c r="G63" s="99">
        <f t="shared" si="3"/>
        <v>13.9861875</v>
      </c>
      <c r="H63" s="191" t="s">
        <v>348</v>
      </c>
      <c r="I63" s="99" t="str">
        <f t="shared" si="4"/>
        <v>A.BIEN</v>
      </c>
    </row>
    <row r="64" spans="2:9">
      <c r="B64" s="171">
        <f t="shared" si="2"/>
        <v>57</v>
      </c>
      <c r="C64" s="288" t="s">
        <v>163</v>
      </c>
      <c r="D64" s="288" t="s">
        <v>164</v>
      </c>
      <c r="E64" s="99">
        <v>13.587</v>
      </c>
      <c r="F64" s="99">
        <f>'grille  S3+S4'!BS87</f>
        <v>14.338750000000001</v>
      </c>
      <c r="G64" s="99">
        <f t="shared" si="3"/>
        <v>13.962875</v>
      </c>
      <c r="H64" s="192" t="s">
        <v>348</v>
      </c>
      <c r="I64" s="99" t="str">
        <f t="shared" si="4"/>
        <v>A.BIEN</v>
      </c>
    </row>
    <row r="65" spans="2:9">
      <c r="B65" s="171">
        <f t="shared" si="2"/>
        <v>58</v>
      </c>
      <c r="C65" s="282" t="s">
        <v>111</v>
      </c>
      <c r="D65" s="283" t="s">
        <v>112</v>
      </c>
      <c r="E65" s="99">
        <v>12.723000000000001</v>
      </c>
      <c r="F65" s="99">
        <f>'grille  S3+S4'!BS60</f>
        <v>15.097812500000002</v>
      </c>
      <c r="G65" s="99">
        <f t="shared" si="3"/>
        <v>13.910406250000001</v>
      </c>
      <c r="H65" s="191" t="s">
        <v>348</v>
      </c>
      <c r="I65" s="99" t="str">
        <f t="shared" si="4"/>
        <v>A.BIEN</v>
      </c>
    </row>
    <row r="66" spans="2:9">
      <c r="B66" s="171">
        <f t="shared" si="2"/>
        <v>59</v>
      </c>
      <c r="C66" s="289" t="s">
        <v>214</v>
      </c>
      <c r="D66" s="289" t="s">
        <v>215</v>
      </c>
      <c r="E66" s="99">
        <v>13.276</v>
      </c>
      <c r="F66" s="99">
        <f>'grille  S3+S4'!BS114</f>
        <v>14.515000000000001</v>
      </c>
      <c r="G66" s="99">
        <f t="shared" si="3"/>
        <v>13.8955</v>
      </c>
      <c r="H66" s="191" t="s">
        <v>348</v>
      </c>
      <c r="I66" s="99" t="str">
        <f t="shared" si="4"/>
        <v>A.BIEN</v>
      </c>
    </row>
    <row r="67" spans="2:9">
      <c r="B67" s="171">
        <f t="shared" si="2"/>
        <v>60</v>
      </c>
      <c r="C67" s="284" t="s">
        <v>71</v>
      </c>
      <c r="D67" s="283" t="s">
        <v>72</v>
      </c>
      <c r="E67" s="99">
        <v>13.476000000000001</v>
      </c>
      <c r="F67" s="99">
        <f>'grille  S3+S4'!BS38</f>
        <v>14.305875000000002</v>
      </c>
      <c r="G67" s="99">
        <f t="shared" si="3"/>
        <v>13.890937500000001</v>
      </c>
      <c r="H67" s="192" t="s">
        <v>348</v>
      </c>
      <c r="I67" s="99" t="str">
        <f t="shared" si="4"/>
        <v>A.BIEN</v>
      </c>
    </row>
    <row r="68" spans="2:9">
      <c r="B68" s="171">
        <f t="shared" si="2"/>
        <v>61</v>
      </c>
      <c r="C68" s="284" t="s">
        <v>96</v>
      </c>
      <c r="D68" s="283" t="s">
        <v>97</v>
      </c>
      <c r="E68" s="99">
        <v>13.771000000000001</v>
      </c>
      <c r="F68" s="99">
        <f>'grille  S3+S4'!BS52</f>
        <v>13.988312500000001</v>
      </c>
      <c r="G68" s="99">
        <f t="shared" si="3"/>
        <v>13.87965625</v>
      </c>
      <c r="H68" s="191" t="s">
        <v>348</v>
      </c>
      <c r="I68" s="99" t="str">
        <f t="shared" si="4"/>
        <v>A.BIEN</v>
      </c>
    </row>
    <row r="69" spans="2:9">
      <c r="B69" s="171">
        <f t="shared" si="2"/>
        <v>62</v>
      </c>
      <c r="C69" s="284" t="s">
        <v>94</v>
      </c>
      <c r="D69" s="283" t="s">
        <v>95</v>
      </c>
      <c r="E69" s="99">
        <v>12.789</v>
      </c>
      <c r="F69" s="99">
        <f>'grille  S3+S4'!BS51</f>
        <v>14.940250000000002</v>
      </c>
      <c r="G69" s="99">
        <f t="shared" si="3"/>
        <v>13.864625</v>
      </c>
      <c r="H69" s="192" t="s">
        <v>348</v>
      </c>
      <c r="I69" s="99" t="str">
        <f t="shared" si="4"/>
        <v>A.BIEN</v>
      </c>
    </row>
    <row r="70" spans="2:9">
      <c r="B70" s="171">
        <f t="shared" si="2"/>
        <v>63</v>
      </c>
      <c r="C70" s="288" t="s">
        <v>185</v>
      </c>
      <c r="D70" s="288" t="s">
        <v>186</v>
      </c>
      <c r="E70" s="99">
        <v>13.071</v>
      </c>
      <c r="F70" s="99">
        <f>'grille  S3+S4'!BS99</f>
        <v>14.643750000000001</v>
      </c>
      <c r="G70" s="99">
        <f t="shared" si="3"/>
        <v>13.857375000000001</v>
      </c>
      <c r="H70" s="191" t="s">
        <v>348</v>
      </c>
      <c r="I70" s="99" t="str">
        <f t="shared" si="4"/>
        <v>A.BIEN</v>
      </c>
    </row>
    <row r="71" spans="2:9">
      <c r="B71" s="171">
        <f t="shared" si="2"/>
        <v>64</v>
      </c>
      <c r="C71" s="283" t="s">
        <v>68</v>
      </c>
      <c r="D71" s="283" t="s">
        <v>69</v>
      </c>
      <c r="E71" s="99">
        <v>13.340999999999999</v>
      </c>
      <c r="F71" s="99">
        <f>'grille  S3+S4'!BS36</f>
        <v>14.365125000000001</v>
      </c>
      <c r="G71" s="99">
        <f t="shared" si="3"/>
        <v>13.8530625</v>
      </c>
      <c r="H71" s="192" t="s">
        <v>348</v>
      </c>
      <c r="I71" s="99" t="str">
        <f t="shared" si="4"/>
        <v>A.BIEN</v>
      </c>
    </row>
    <row r="72" spans="2:9">
      <c r="B72" s="171">
        <f t="shared" si="2"/>
        <v>65</v>
      </c>
      <c r="C72" s="284" t="s">
        <v>84</v>
      </c>
      <c r="D72" s="283" t="s">
        <v>85</v>
      </c>
      <c r="E72" s="99">
        <v>12.981</v>
      </c>
      <c r="F72" s="99">
        <f>'grille  S3+S4'!BS45</f>
        <v>14.699125000000002</v>
      </c>
      <c r="G72" s="99">
        <f t="shared" ref="G72:G103" si="5">(E72+F72)/2</f>
        <v>13.840062500000002</v>
      </c>
      <c r="H72" s="192" t="s">
        <v>348</v>
      </c>
      <c r="I72" s="99" t="str">
        <f t="shared" ref="I72:I103" si="6">VLOOKUP(G72,Mention,2,TRUE)</f>
        <v>A.BIEN</v>
      </c>
    </row>
    <row r="73" spans="2:9">
      <c r="B73" s="171">
        <f t="shared" si="2"/>
        <v>66</v>
      </c>
      <c r="C73" s="288" t="s">
        <v>224</v>
      </c>
      <c r="D73" s="289" t="s">
        <v>14</v>
      </c>
      <c r="E73" s="99">
        <v>13.166</v>
      </c>
      <c r="F73" s="99">
        <f>'grille  S3+S4'!BS119</f>
        <v>14.483437499999999</v>
      </c>
      <c r="G73" s="99">
        <f t="shared" si="5"/>
        <v>13.824718749999999</v>
      </c>
      <c r="H73" s="191" t="s">
        <v>348</v>
      </c>
      <c r="I73" s="99" t="str">
        <f t="shared" si="6"/>
        <v>A.BIEN</v>
      </c>
    </row>
    <row r="74" spans="2:9">
      <c r="B74" s="171">
        <f t="shared" ref="B74:B128" si="7">IF(G74=G73,RANK(G73,G$8:G$128),RANK(G74,G$8:G$128))</f>
        <v>67</v>
      </c>
      <c r="C74" s="288" t="s">
        <v>233</v>
      </c>
      <c r="D74" s="289" t="s">
        <v>234</v>
      </c>
      <c r="E74" s="99">
        <v>13.058999999999999</v>
      </c>
      <c r="F74" s="99">
        <f>'grille  S3+S4'!BS124</f>
        <v>14.575625</v>
      </c>
      <c r="G74" s="99">
        <f t="shared" si="5"/>
        <v>13.8173125</v>
      </c>
      <c r="H74" s="191" t="s">
        <v>348</v>
      </c>
      <c r="I74" s="99" t="str">
        <f t="shared" si="6"/>
        <v>A.BIEN</v>
      </c>
    </row>
    <row r="75" spans="2:9">
      <c r="B75" s="171">
        <f t="shared" si="7"/>
        <v>68</v>
      </c>
      <c r="C75" s="288" t="s">
        <v>216</v>
      </c>
      <c r="D75" s="289" t="s">
        <v>217</v>
      </c>
      <c r="E75" s="99">
        <v>12.948</v>
      </c>
      <c r="F75" s="99">
        <f>'grille  S3+S4'!BS115</f>
        <v>14.673937500000001</v>
      </c>
      <c r="G75" s="99">
        <f t="shared" si="5"/>
        <v>13.810968750000001</v>
      </c>
      <c r="H75" s="191" t="s">
        <v>348</v>
      </c>
      <c r="I75" s="99" t="str">
        <f t="shared" si="6"/>
        <v>A.BIEN</v>
      </c>
    </row>
    <row r="76" spans="2:9">
      <c r="B76" s="171">
        <f t="shared" si="7"/>
        <v>69</v>
      </c>
      <c r="C76" s="284" t="s">
        <v>91</v>
      </c>
      <c r="D76" s="283" t="s">
        <v>92</v>
      </c>
      <c r="E76" s="99">
        <v>13.5</v>
      </c>
      <c r="F76" s="99">
        <f>'grille  S3+S4'!BS49</f>
        <v>14.026249999999999</v>
      </c>
      <c r="G76" s="99">
        <f t="shared" si="5"/>
        <v>13.763124999999999</v>
      </c>
      <c r="H76" s="192" t="s">
        <v>348</v>
      </c>
      <c r="I76" s="99" t="str">
        <f t="shared" si="6"/>
        <v>A.BIEN</v>
      </c>
    </row>
    <row r="77" spans="2:9">
      <c r="B77" s="171">
        <f t="shared" si="7"/>
        <v>70</v>
      </c>
      <c r="C77" s="284" t="s">
        <v>44</v>
      </c>
      <c r="D77" s="283" t="s">
        <v>45</v>
      </c>
      <c r="E77" s="99">
        <v>13.195</v>
      </c>
      <c r="F77" s="99">
        <f>'grille  S3+S4'!BS23</f>
        <v>14.243375</v>
      </c>
      <c r="G77" s="99">
        <f t="shared" si="5"/>
        <v>13.7191875</v>
      </c>
      <c r="H77" s="192" t="s">
        <v>348</v>
      </c>
      <c r="I77" s="99" t="str">
        <f t="shared" si="6"/>
        <v>A.BIEN</v>
      </c>
    </row>
    <row r="78" spans="2:9">
      <c r="B78" s="171">
        <f t="shared" si="7"/>
        <v>71</v>
      </c>
      <c r="C78" s="288" t="s">
        <v>158</v>
      </c>
      <c r="D78" s="288" t="s">
        <v>159</v>
      </c>
      <c r="E78" s="99">
        <v>12.964</v>
      </c>
      <c r="F78" s="99">
        <f>'grille  S3+S4'!BS84</f>
        <v>14.426625000000001</v>
      </c>
      <c r="G78" s="99">
        <f t="shared" si="5"/>
        <v>13.6953125</v>
      </c>
      <c r="H78" s="192" t="s">
        <v>348</v>
      </c>
      <c r="I78" s="99" t="str">
        <f t="shared" si="6"/>
        <v>A.BIEN</v>
      </c>
    </row>
    <row r="79" spans="2:9">
      <c r="B79" s="171">
        <f t="shared" si="7"/>
        <v>72</v>
      </c>
      <c r="C79" s="284" t="s">
        <v>108</v>
      </c>
      <c r="D79" s="283" t="s">
        <v>109</v>
      </c>
      <c r="E79" s="99">
        <v>12.691000000000001</v>
      </c>
      <c r="F79" s="99">
        <f>'grille  S3+S4'!BS58</f>
        <v>14.673125000000001</v>
      </c>
      <c r="G79" s="99">
        <f t="shared" si="5"/>
        <v>13.682062500000001</v>
      </c>
      <c r="H79" s="191" t="s">
        <v>348</v>
      </c>
      <c r="I79" s="99" t="str">
        <f t="shared" si="6"/>
        <v>A.BIEN</v>
      </c>
    </row>
    <row r="80" spans="2:9">
      <c r="B80" s="171">
        <f t="shared" si="7"/>
        <v>73</v>
      </c>
      <c r="C80" s="284" t="s">
        <v>75</v>
      </c>
      <c r="D80" s="283" t="s">
        <v>51</v>
      </c>
      <c r="E80" s="99">
        <v>13.632</v>
      </c>
      <c r="F80" s="99">
        <f>'grille  S3+S4'!BS40</f>
        <v>13.698062499999999</v>
      </c>
      <c r="G80" s="99">
        <f t="shared" si="5"/>
        <v>13.665031249999998</v>
      </c>
      <c r="H80" s="192" t="s">
        <v>348</v>
      </c>
      <c r="I80" s="99" t="str">
        <f t="shared" si="6"/>
        <v>A.BIEN</v>
      </c>
    </row>
    <row r="81" spans="2:9">
      <c r="B81" s="171">
        <f t="shared" si="7"/>
        <v>74</v>
      </c>
      <c r="C81" s="287" t="s">
        <v>133</v>
      </c>
      <c r="D81" s="288" t="s">
        <v>134</v>
      </c>
      <c r="E81" s="99">
        <v>12.653</v>
      </c>
      <c r="F81" s="99">
        <f>'grille  S3+S4'!BS71</f>
        <v>14.663875000000001</v>
      </c>
      <c r="G81" s="99">
        <f t="shared" si="5"/>
        <v>13.658437500000002</v>
      </c>
      <c r="H81" s="192" t="s">
        <v>348</v>
      </c>
      <c r="I81" s="99" t="str">
        <f t="shared" si="6"/>
        <v>A.BIEN</v>
      </c>
    </row>
    <row r="82" spans="2:9">
      <c r="B82" s="171">
        <f t="shared" si="7"/>
        <v>75</v>
      </c>
      <c r="C82" s="288" t="s">
        <v>237</v>
      </c>
      <c r="D82" s="289" t="s">
        <v>238</v>
      </c>
      <c r="E82" s="99">
        <v>12</v>
      </c>
      <c r="F82" s="99">
        <f>'grille  S3+S4'!BS126</f>
        <v>15.3091875</v>
      </c>
      <c r="G82" s="99">
        <f t="shared" si="5"/>
        <v>13.65459375</v>
      </c>
      <c r="H82" s="191" t="s">
        <v>348</v>
      </c>
      <c r="I82" s="99" t="str">
        <f t="shared" si="6"/>
        <v>A.BIEN</v>
      </c>
    </row>
    <row r="83" spans="2:9">
      <c r="B83" s="171">
        <f t="shared" si="7"/>
        <v>76</v>
      </c>
      <c r="C83" s="288" t="s">
        <v>161</v>
      </c>
      <c r="D83" s="288" t="s">
        <v>162</v>
      </c>
      <c r="E83" s="99">
        <v>13.21</v>
      </c>
      <c r="F83" s="99">
        <f>'grille  S3+S4'!BS86</f>
        <v>14.078374999999999</v>
      </c>
      <c r="G83" s="99">
        <f t="shared" si="5"/>
        <v>13.644187500000001</v>
      </c>
      <c r="H83" s="192" t="s">
        <v>348</v>
      </c>
      <c r="I83" s="99" t="str">
        <f t="shared" si="6"/>
        <v>A.BIEN</v>
      </c>
    </row>
    <row r="84" spans="2:9">
      <c r="B84" s="171">
        <f t="shared" si="7"/>
        <v>77</v>
      </c>
      <c r="C84" s="288" t="s">
        <v>222</v>
      </c>
      <c r="D84" s="289" t="s">
        <v>223</v>
      </c>
      <c r="E84" s="99">
        <v>12.98</v>
      </c>
      <c r="F84" s="99">
        <f>'grille  S3+S4'!BS118</f>
        <v>14.209625000000001</v>
      </c>
      <c r="G84" s="99">
        <f t="shared" si="5"/>
        <v>13.5948125</v>
      </c>
      <c r="H84" s="191" t="s">
        <v>348</v>
      </c>
      <c r="I84" s="99" t="str">
        <f t="shared" si="6"/>
        <v>A.BIEN</v>
      </c>
    </row>
    <row r="85" spans="2:9">
      <c r="B85" s="171">
        <f t="shared" si="7"/>
        <v>78</v>
      </c>
      <c r="C85" s="288" t="s">
        <v>165</v>
      </c>
      <c r="D85" s="288" t="s">
        <v>166</v>
      </c>
      <c r="E85" s="99">
        <v>12.675000000000001</v>
      </c>
      <c r="F85" s="99">
        <f>'grille  S3+S4'!BS88</f>
        <v>14.478875000000002</v>
      </c>
      <c r="G85" s="99">
        <f t="shared" si="5"/>
        <v>13.576937500000001</v>
      </c>
      <c r="H85" s="192" t="s">
        <v>348</v>
      </c>
      <c r="I85" s="99" t="str">
        <f t="shared" si="6"/>
        <v>A.BIEN</v>
      </c>
    </row>
    <row r="86" spans="2:9">
      <c r="B86" s="171">
        <f t="shared" si="7"/>
        <v>79</v>
      </c>
      <c r="C86" s="284" t="s">
        <v>82</v>
      </c>
      <c r="D86" s="283" t="s">
        <v>83</v>
      </c>
      <c r="E86" s="99">
        <v>12.452999999999999</v>
      </c>
      <c r="F86" s="99">
        <f>'grille  S3+S4'!BS44</f>
        <v>14.6755</v>
      </c>
      <c r="G86" s="99">
        <f t="shared" si="5"/>
        <v>13.564249999999999</v>
      </c>
      <c r="H86" s="192" t="s">
        <v>348</v>
      </c>
      <c r="I86" s="99" t="str">
        <f t="shared" si="6"/>
        <v>A.BIEN</v>
      </c>
    </row>
    <row r="87" spans="2:9">
      <c r="B87" s="171">
        <f t="shared" si="7"/>
        <v>80</v>
      </c>
      <c r="C87" s="284" t="s">
        <v>106</v>
      </c>
      <c r="D87" s="283" t="s">
        <v>107</v>
      </c>
      <c r="E87" s="99">
        <v>12.83</v>
      </c>
      <c r="F87" s="99">
        <f>'grille  S3+S4'!BS57</f>
        <v>14.298250000000001</v>
      </c>
      <c r="G87" s="99">
        <f t="shared" si="5"/>
        <v>13.564125000000001</v>
      </c>
      <c r="H87" s="192" t="s">
        <v>348</v>
      </c>
      <c r="I87" s="99" t="str">
        <f t="shared" si="6"/>
        <v>A.BIEN</v>
      </c>
    </row>
    <row r="88" spans="2:9">
      <c r="B88" s="171">
        <f t="shared" si="7"/>
        <v>81</v>
      </c>
      <c r="C88" s="284" t="s">
        <v>88</v>
      </c>
      <c r="D88" s="283" t="s">
        <v>89</v>
      </c>
      <c r="E88" s="99">
        <v>12.881</v>
      </c>
      <c r="F88" s="99">
        <f>'grille  S3+S4'!BS47</f>
        <v>14.2139375</v>
      </c>
      <c r="G88" s="99">
        <f t="shared" si="5"/>
        <v>13.54746875</v>
      </c>
      <c r="H88" s="192" t="s">
        <v>348</v>
      </c>
      <c r="I88" s="99" t="str">
        <f t="shared" si="6"/>
        <v>A.BIEN</v>
      </c>
    </row>
    <row r="89" spans="2:9">
      <c r="B89" s="171">
        <f t="shared" si="7"/>
        <v>82</v>
      </c>
      <c r="C89" s="284" t="s">
        <v>24</v>
      </c>
      <c r="D89" s="283" t="s">
        <v>25</v>
      </c>
      <c r="E89" s="99">
        <v>12.11</v>
      </c>
      <c r="F89" s="99">
        <f>'grille  S3+S4'!BS13</f>
        <v>14.9460625</v>
      </c>
      <c r="G89" s="99">
        <f t="shared" si="5"/>
        <v>13.52803125</v>
      </c>
      <c r="H89" s="192" t="s">
        <v>348</v>
      </c>
      <c r="I89" s="99" t="str">
        <f t="shared" si="6"/>
        <v>A.BIEN</v>
      </c>
    </row>
    <row r="90" spans="2:9">
      <c r="B90" s="171">
        <f t="shared" si="7"/>
        <v>83</v>
      </c>
      <c r="C90" s="288" t="s">
        <v>180</v>
      </c>
      <c r="D90" s="288" t="s">
        <v>181</v>
      </c>
      <c r="E90" s="99">
        <v>13.234999999999999</v>
      </c>
      <c r="F90" s="99">
        <f>'grille  S3+S4'!BS96</f>
        <v>13.687000000000001</v>
      </c>
      <c r="G90" s="99">
        <f t="shared" si="5"/>
        <v>13.461</v>
      </c>
      <c r="H90" s="191" t="s">
        <v>348</v>
      </c>
      <c r="I90" s="99" t="str">
        <f t="shared" si="6"/>
        <v>A.BIEN</v>
      </c>
    </row>
    <row r="91" spans="2:9">
      <c r="B91" s="171">
        <f t="shared" si="7"/>
        <v>84</v>
      </c>
      <c r="C91" s="282" t="s">
        <v>28</v>
      </c>
      <c r="D91" s="283" t="s">
        <v>29</v>
      </c>
      <c r="E91" s="99">
        <v>12.733000000000001</v>
      </c>
      <c r="F91" s="99">
        <f>'grille  S3+S4'!BS15</f>
        <v>14.182937500000001</v>
      </c>
      <c r="G91" s="99">
        <f t="shared" si="5"/>
        <v>13.457968750000001</v>
      </c>
      <c r="H91" s="191" t="s">
        <v>348</v>
      </c>
      <c r="I91" s="99" t="str">
        <f t="shared" si="6"/>
        <v>A.BIEN</v>
      </c>
    </row>
    <row r="92" spans="2:9">
      <c r="B92" s="171">
        <f t="shared" si="7"/>
        <v>85</v>
      </c>
      <c r="C92" s="288" t="s">
        <v>204</v>
      </c>
      <c r="D92" s="288" t="s">
        <v>205</v>
      </c>
      <c r="E92" s="99">
        <v>13.172000000000001</v>
      </c>
      <c r="F92" s="99">
        <f>'grille  S3+S4'!BS109</f>
        <v>13.741</v>
      </c>
      <c r="G92" s="99">
        <f t="shared" si="5"/>
        <v>13.4565</v>
      </c>
      <c r="H92" s="191" t="s">
        <v>348</v>
      </c>
      <c r="I92" s="99" t="str">
        <f t="shared" si="6"/>
        <v>A.BIEN</v>
      </c>
    </row>
    <row r="93" spans="2:9">
      <c r="B93" s="171">
        <f t="shared" si="7"/>
        <v>86</v>
      </c>
      <c r="C93" s="289" t="s">
        <v>239</v>
      </c>
      <c r="D93" s="289" t="s">
        <v>240</v>
      </c>
      <c r="E93" s="99">
        <v>12.544</v>
      </c>
      <c r="F93" s="99">
        <f>'grille  S3+S4'!BS127</f>
        <v>14.325875</v>
      </c>
      <c r="G93" s="99">
        <f t="shared" si="5"/>
        <v>13.4349375</v>
      </c>
      <c r="H93" s="191" t="s">
        <v>348</v>
      </c>
      <c r="I93" s="99" t="str">
        <f t="shared" si="6"/>
        <v>A.BIEN</v>
      </c>
    </row>
    <row r="94" spans="2:9">
      <c r="B94" s="171">
        <f t="shared" si="7"/>
        <v>87</v>
      </c>
      <c r="C94" s="284" t="s">
        <v>32</v>
      </c>
      <c r="D94" s="283" t="s">
        <v>33</v>
      </c>
      <c r="E94" s="99">
        <v>12.193</v>
      </c>
      <c r="F94" s="99">
        <f>'grille  S3+S4'!BS17</f>
        <v>14.672812500000001</v>
      </c>
      <c r="G94" s="99">
        <f t="shared" si="5"/>
        <v>13.43290625</v>
      </c>
      <c r="H94" s="192" t="s">
        <v>348</v>
      </c>
      <c r="I94" s="99" t="str">
        <f t="shared" si="6"/>
        <v>A.BIEN</v>
      </c>
    </row>
    <row r="95" spans="2:9">
      <c r="B95" s="171">
        <f t="shared" si="7"/>
        <v>88</v>
      </c>
      <c r="C95" s="288" t="s">
        <v>187</v>
      </c>
      <c r="D95" s="288" t="s">
        <v>188</v>
      </c>
      <c r="E95" s="99">
        <v>12.459</v>
      </c>
      <c r="F95" s="99">
        <f>'grille  S3+S4'!BS100</f>
        <v>14.405125</v>
      </c>
      <c r="G95" s="99">
        <f t="shared" si="5"/>
        <v>13.432062500000001</v>
      </c>
      <c r="H95" s="191" t="s">
        <v>348</v>
      </c>
      <c r="I95" s="99" t="str">
        <f t="shared" si="6"/>
        <v>A.BIEN</v>
      </c>
    </row>
    <row r="96" spans="2:9">
      <c r="B96" s="171">
        <f t="shared" si="7"/>
        <v>89</v>
      </c>
      <c r="C96" s="302" t="s">
        <v>110</v>
      </c>
      <c r="D96" s="302" t="s">
        <v>51</v>
      </c>
      <c r="E96" s="303">
        <v>12.611000000000001</v>
      </c>
      <c r="F96" s="303">
        <f>'grille  S3+S4'!BS59</f>
        <v>14.157250000000001</v>
      </c>
      <c r="G96" s="303">
        <f t="shared" si="5"/>
        <v>13.384125000000001</v>
      </c>
      <c r="H96" s="40" t="s">
        <v>348</v>
      </c>
      <c r="I96" s="303" t="str">
        <f t="shared" si="6"/>
        <v>A.BIEN</v>
      </c>
    </row>
    <row r="97" spans="2:9">
      <c r="B97" s="171">
        <f t="shared" si="7"/>
        <v>90</v>
      </c>
      <c r="C97" s="284" t="s">
        <v>123</v>
      </c>
      <c r="D97" s="283" t="s">
        <v>124</v>
      </c>
      <c r="E97" s="99">
        <v>12.465</v>
      </c>
      <c r="F97" s="99">
        <f>'grille  S3+S4'!BS66</f>
        <v>14.21275</v>
      </c>
      <c r="G97" s="99">
        <f t="shared" si="5"/>
        <v>13.338875</v>
      </c>
      <c r="H97" s="192" t="s">
        <v>348</v>
      </c>
      <c r="I97" s="99" t="str">
        <f t="shared" si="6"/>
        <v>A.BIEN</v>
      </c>
    </row>
    <row r="98" spans="2:9">
      <c r="B98" s="171">
        <f t="shared" si="7"/>
        <v>91</v>
      </c>
      <c r="C98" s="284" t="s">
        <v>20</v>
      </c>
      <c r="D98" s="283" t="s">
        <v>21</v>
      </c>
      <c r="E98" s="99">
        <v>12.846</v>
      </c>
      <c r="F98" s="99">
        <f>'grille  S3+S4'!BS11</f>
        <v>13.81875</v>
      </c>
      <c r="G98" s="99">
        <f t="shared" si="5"/>
        <v>13.332374999999999</v>
      </c>
      <c r="H98" s="191" t="s">
        <v>348</v>
      </c>
      <c r="I98" s="99" t="str">
        <f t="shared" si="6"/>
        <v>A.BIEN</v>
      </c>
    </row>
    <row r="99" spans="2:9">
      <c r="B99" s="171">
        <f t="shared" si="7"/>
        <v>92</v>
      </c>
      <c r="C99" s="288" t="s">
        <v>175</v>
      </c>
      <c r="D99" s="288" t="s">
        <v>176</v>
      </c>
      <c r="E99" s="99">
        <v>12.94</v>
      </c>
      <c r="F99" s="99">
        <f>'grille  S3+S4'!BS93</f>
        <v>13.639625000000001</v>
      </c>
      <c r="G99" s="99">
        <f t="shared" si="5"/>
        <v>13.2898125</v>
      </c>
      <c r="H99" s="192" t="s">
        <v>348</v>
      </c>
      <c r="I99" s="99" t="str">
        <f t="shared" si="6"/>
        <v>A.BIEN</v>
      </c>
    </row>
    <row r="100" spans="2:9">
      <c r="B100" s="171">
        <f t="shared" si="7"/>
        <v>93</v>
      </c>
      <c r="C100" s="288" t="s">
        <v>146</v>
      </c>
      <c r="D100" s="288" t="s">
        <v>147</v>
      </c>
      <c r="E100" s="99">
        <v>12.628</v>
      </c>
      <c r="F100" s="99">
        <f>'grille  S3+S4'!BS78</f>
        <v>13.916250000000002</v>
      </c>
      <c r="G100" s="99">
        <f t="shared" si="5"/>
        <v>13.272125000000001</v>
      </c>
      <c r="H100" s="192" t="s">
        <v>348</v>
      </c>
      <c r="I100" s="99" t="str">
        <f t="shared" si="6"/>
        <v>A.BIEN</v>
      </c>
    </row>
    <row r="101" spans="2:9">
      <c r="B101" s="171">
        <f t="shared" si="7"/>
        <v>94</v>
      </c>
      <c r="C101" s="282" t="s">
        <v>102</v>
      </c>
      <c r="D101" s="283" t="s">
        <v>103</v>
      </c>
      <c r="E101" s="99">
        <v>12.172000000000001</v>
      </c>
      <c r="F101" s="99">
        <f>'grille  S3+S4'!BS55</f>
        <v>14.297750000000001</v>
      </c>
      <c r="G101" s="99">
        <f t="shared" si="5"/>
        <v>13.234875000000001</v>
      </c>
      <c r="H101" s="192" t="s">
        <v>348</v>
      </c>
      <c r="I101" s="99" t="str">
        <f t="shared" si="6"/>
        <v>A.BIEN</v>
      </c>
    </row>
    <row r="102" spans="2:9">
      <c r="B102" s="171">
        <f t="shared" si="7"/>
        <v>95</v>
      </c>
      <c r="C102" s="284" t="s">
        <v>73</v>
      </c>
      <c r="D102" s="283" t="s">
        <v>74</v>
      </c>
      <c r="E102" s="99">
        <v>13.013999999999999</v>
      </c>
      <c r="F102" s="99">
        <f>'grille  S3+S4'!BS39</f>
        <v>13.436375</v>
      </c>
      <c r="G102" s="99">
        <f t="shared" si="5"/>
        <v>13.225187500000001</v>
      </c>
      <c r="H102" s="192" t="s">
        <v>348</v>
      </c>
      <c r="I102" s="99" t="str">
        <f t="shared" si="6"/>
        <v>A.BIEN</v>
      </c>
    </row>
    <row r="103" spans="2:9">
      <c r="B103" s="171">
        <f t="shared" si="7"/>
        <v>96</v>
      </c>
      <c r="C103" s="284" t="s">
        <v>64</v>
      </c>
      <c r="D103" s="283" t="s">
        <v>65</v>
      </c>
      <c r="E103" s="99">
        <v>12.773</v>
      </c>
      <c r="F103" s="99">
        <f>'grille  S3+S4'!BS34</f>
        <v>13.647937499999999</v>
      </c>
      <c r="G103" s="99">
        <f t="shared" si="5"/>
        <v>13.21046875</v>
      </c>
      <c r="H103" s="192" t="s">
        <v>348</v>
      </c>
      <c r="I103" s="99" t="str">
        <f t="shared" si="6"/>
        <v>A.BIEN</v>
      </c>
    </row>
    <row r="104" spans="2:9">
      <c r="B104" s="171">
        <f t="shared" si="7"/>
        <v>97</v>
      </c>
      <c r="C104" s="282" t="s">
        <v>104</v>
      </c>
      <c r="D104" s="283" t="s">
        <v>105</v>
      </c>
      <c r="E104" s="99">
        <v>12.167</v>
      </c>
      <c r="F104" s="99">
        <f>'grille  S3+S4'!BS56</f>
        <v>14.220187500000002</v>
      </c>
      <c r="G104" s="99">
        <f t="shared" ref="G104:G128" si="8">(E104+F104)/2</f>
        <v>13.193593750000002</v>
      </c>
      <c r="H104" s="192" t="s">
        <v>348</v>
      </c>
      <c r="I104" s="99" t="str">
        <f t="shared" ref="I104:I128" si="9">VLOOKUP(G104,Mention,2,TRUE)</f>
        <v>A.BIEN</v>
      </c>
    </row>
    <row r="105" spans="2:9">
      <c r="B105" s="171">
        <f t="shared" si="7"/>
        <v>98</v>
      </c>
      <c r="C105" s="282" t="s">
        <v>246</v>
      </c>
      <c r="D105" s="283" t="s">
        <v>247</v>
      </c>
      <c r="E105" s="99">
        <v>12.613</v>
      </c>
      <c r="F105" s="99">
        <f>'grille  S3+S4'!BS28</f>
        <v>13.729562500000002</v>
      </c>
      <c r="G105" s="99">
        <f t="shared" si="8"/>
        <v>13.17128125</v>
      </c>
      <c r="H105" s="192" t="s">
        <v>348</v>
      </c>
      <c r="I105" s="99" t="str">
        <f t="shared" si="9"/>
        <v>A.BIEN</v>
      </c>
    </row>
    <row r="106" spans="2:9">
      <c r="B106" s="171">
        <f t="shared" si="7"/>
        <v>99</v>
      </c>
      <c r="C106" s="284" t="s">
        <v>93</v>
      </c>
      <c r="D106" s="283" t="s">
        <v>53</v>
      </c>
      <c r="E106" s="99">
        <v>12.976000000000001</v>
      </c>
      <c r="F106" s="99">
        <f>'grille  S3+S4'!BS50</f>
        <v>13.319875</v>
      </c>
      <c r="G106" s="99">
        <f t="shared" si="8"/>
        <v>13.147937500000001</v>
      </c>
      <c r="H106" s="191" t="s">
        <v>348</v>
      </c>
      <c r="I106" s="99" t="str">
        <f t="shared" si="9"/>
        <v>A.BIEN</v>
      </c>
    </row>
    <row r="107" spans="2:9">
      <c r="B107" s="171">
        <f t="shared" si="7"/>
        <v>100</v>
      </c>
      <c r="C107" s="288" t="s">
        <v>184</v>
      </c>
      <c r="D107" s="288" t="s">
        <v>13</v>
      </c>
      <c r="E107" s="99">
        <v>12.257</v>
      </c>
      <c r="F107" s="99">
        <f>'grille  S3+S4'!BS98</f>
        <v>14.038</v>
      </c>
      <c r="G107" s="99">
        <f t="shared" si="8"/>
        <v>13.147500000000001</v>
      </c>
      <c r="H107" s="191" t="s">
        <v>348</v>
      </c>
      <c r="I107" s="99" t="str">
        <f t="shared" si="9"/>
        <v>A.BIEN</v>
      </c>
    </row>
    <row r="108" spans="2:9">
      <c r="B108" s="171">
        <f t="shared" si="7"/>
        <v>101</v>
      </c>
      <c r="C108" s="288" t="s">
        <v>225</v>
      </c>
      <c r="D108" s="289" t="s">
        <v>226</v>
      </c>
      <c r="E108" s="99">
        <v>13.11</v>
      </c>
      <c r="F108" s="99">
        <f>'grille  S3+S4'!BS120</f>
        <v>13.117625</v>
      </c>
      <c r="G108" s="99">
        <f t="shared" si="8"/>
        <v>13.1138125</v>
      </c>
      <c r="H108" s="191" t="s">
        <v>348</v>
      </c>
      <c r="I108" s="99" t="str">
        <f t="shared" si="9"/>
        <v>A.BIEN</v>
      </c>
    </row>
    <row r="109" spans="2:9">
      <c r="B109" s="171">
        <f t="shared" si="7"/>
        <v>102</v>
      </c>
      <c r="C109" s="282" t="s">
        <v>22</v>
      </c>
      <c r="D109" s="283" t="s">
        <v>23</v>
      </c>
      <c r="E109" s="99">
        <v>12.712999999999999</v>
      </c>
      <c r="F109" s="99">
        <f>'grille  S3+S4'!BS12</f>
        <v>13.504125000000002</v>
      </c>
      <c r="G109" s="99">
        <f t="shared" si="8"/>
        <v>13.108562500000001</v>
      </c>
      <c r="H109" s="192" t="s">
        <v>348</v>
      </c>
      <c r="I109" s="99" t="str">
        <f t="shared" si="9"/>
        <v>A.BIEN</v>
      </c>
    </row>
    <row r="110" spans="2:9">
      <c r="B110" s="171">
        <f t="shared" si="7"/>
        <v>103</v>
      </c>
      <c r="C110" s="287" t="s">
        <v>141</v>
      </c>
      <c r="D110" s="288" t="s">
        <v>51</v>
      </c>
      <c r="E110" s="99">
        <v>12.102</v>
      </c>
      <c r="F110" s="99">
        <f>'grille  S3+S4'!BS75</f>
        <v>14.102812499999999</v>
      </c>
      <c r="G110" s="99">
        <f t="shared" si="8"/>
        <v>13.10240625</v>
      </c>
      <c r="H110" s="192" t="s">
        <v>348</v>
      </c>
      <c r="I110" s="99" t="str">
        <f t="shared" si="9"/>
        <v>A.BIEN</v>
      </c>
    </row>
    <row r="111" spans="2:9">
      <c r="B111" s="171">
        <f t="shared" si="7"/>
        <v>104</v>
      </c>
      <c r="C111" s="288" t="s">
        <v>208</v>
      </c>
      <c r="D111" s="289" t="s">
        <v>209</v>
      </c>
      <c r="E111" s="99">
        <v>12.592000000000001</v>
      </c>
      <c r="F111" s="99">
        <f>'grille  S3+S4'!BS111</f>
        <v>13.552624999999999</v>
      </c>
      <c r="G111" s="99">
        <f t="shared" si="8"/>
        <v>13.072312499999999</v>
      </c>
      <c r="H111" s="191" t="s">
        <v>348</v>
      </c>
      <c r="I111" s="99" t="str">
        <f t="shared" si="9"/>
        <v>A.BIEN</v>
      </c>
    </row>
    <row r="112" spans="2:9">
      <c r="B112" s="171">
        <f t="shared" si="7"/>
        <v>105</v>
      </c>
      <c r="C112" s="283" t="s">
        <v>70</v>
      </c>
      <c r="D112" s="283" t="s">
        <v>51</v>
      </c>
      <c r="E112" s="99">
        <v>12.489000000000001</v>
      </c>
      <c r="F112" s="99">
        <f>'grille  S3+S4'!BS37</f>
        <v>13.601749999999999</v>
      </c>
      <c r="G112" s="99">
        <f t="shared" si="8"/>
        <v>13.045375</v>
      </c>
      <c r="H112" s="192" t="s">
        <v>348</v>
      </c>
      <c r="I112" s="99" t="str">
        <f t="shared" si="9"/>
        <v>A.BIEN</v>
      </c>
    </row>
    <row r="113" spans="2:9">
      <c r="B113" s="171">
        <f t="shared" si="7"/>
        <v>106</v>
      </c>
      <c r="C113" s="285" t="s">
        <v>131</v>
      </c>
      <c r="D113" s="286" t="s">
        <v>132</v>
      </c>
      <c r="E113" s="99">
        <v>12.196999999999999</v>
      </c>
      <c r="F113" s="99">
        <f>'grille  S3+S4'!BS70</f>
        <v>13.832625</v>
      </c>
      <c r="G113" s="99">
        <f t="shared" si="8"/>
        <v>13.0148125</v>
      </c>
      <c r="H113" s="192" t="s">
        <v>348</v>
      </c>
      <c r="I113" s="99" t="str">
        <f t="shared" si="9"/>
        <v>A.BIEN</v>
      </c>
    </row>
    <row r="114" spans="2:9">
      <c r="B114" s="171">
        <f t="shared" si="7"/>
        <v>107</v>
      </c>
      <c r="C114" s="288" t="s">
        <v>199</v>
      </c>
      <c r="D114" s="288" t="s">
        <v>200</v>
      </c>
      <c r="E114" s="99">
        <v>12.565</v>
      </c>
      <c r="F114" s="99">
        <f>'grille  S3+S4'!BS106</f>
        <v>13.45025</v>
      </c>
      <c r="G114" s="99">
        <f t="shared" si="8"/>
        <v>13.007625000000001</v>
      </c>
      <c r="H114" s="191" t="s">
        <v>348</v>
      </c>
      <c r="I114" s="99" t="str">
        <f t="shared" si="9"/>
        <v>A.BIEN</v>
      </c>
    </row>
    <row r="115" spans="2:9">
      <c r="B115" s="171">
        <f t="shared" si="7"/>
        <v>108</v>
      </c>
      <c r="C115" s="282" t="s">
        <v>30</v>
      </c>
      <c r="D115" s="283" t="s">
        <v>31</v>
      </c>
      <c r="E115" s="99">
        <v>12.563000000000001</v>
      </c>
      <c r="F115" s="99">
        <f>'grille  S3+S4'!BS16</f>
        <v>13.442374999999998</v>
      </c>
      <c r="G115" s="99">
        <f t="shared" si="8"/>
        <v>13.0026875</v>
      </c>
      <c r="H115" s="192" t="s">
        <v>348</v>
      </c>
      <c r="I115" s="99" t="str">
        <f t="shared" si="9"/>
        <v>A.BIEN</v>
      </c>
    </row>
    <row r="116" spans="2:9">
      <c r="B116" s="171">
        <f t="shared" si="7"/>
        <v>109</v>
      </c>
      <c r="C116" s="284" t="s">
        <v>117</v>
      </c>
      <c r="D116" s="283" t="s">
        <v>118</v>
      </c>
      <c r="E116" s="99">
        <v>12.173</v>
      </c>
      <c r="F116" s="99">
        <f>'grille  S3+S4'!BS63</f>
        <v>13.82025</v>
      </c>
      <c r="G116" s="99">
        <f t="shared" si="8"/>
        <v>12.996625</v>
      </c>
      <c r="H116" s="192" t="s">
        <v>348</v>
      </c>
      <c r="I116" s="99" t="str">
        <f t="shared" si="9"/>
        <v>A.BIEN</v>
      </c>
    </row>
    <row r="117" spans="2:9">
      <c r="B117" s="171">
        <f t="shared" si="7"/>
        <v>110</v>
      </c>
      <c r="C117" s="288" t="s">
        <v>182</v>
      </c>
      <c r="D117" s="288" t="s">
        <v>183</v>
      </c>
      <c r="E117" s="99">
        <v>12.16</v>
      </c>
      <c r="F117" s="99">
        <f>'grille  S3+S4'!BS97</f>
        <v>13.805250000000001</v>
      </c>
      <c r="G117" s="99">
        <f t="shared" si="8"/>
        <v>12.982625000000001</v>
      </c>
      <c r="H117" s="191" t="s">
        <v>348</v>
      </c>
      <c r="I117" s="99" t="str">
        <f t="shared" si="9"/>
        <v>A.BIEN</v>
      </c>
    </row>
    <row r="118" spans="2:9">
      <c r="B118" s="171">
        <f t="shared" si="7"/>
        <v>111</v>
      </c>
      <c r="C118" s="282" t="s">
        <v>18</v>
      </c>
      <c r="D118" s="283" t="s">
        <v>19</v>
      </c>
      <c r="E118" s="99">
        <v>12.592000000000001</v>
      </c>
      <c r="F118" s="99">
        <f>'grille  S3+S4'!BS10</f>
        <v>13.348374999999999</v>
      </c>
      <c r="G118" s="99">
        <f t="shared" si="8"/>
        <v>12.9701875</v>
      </c>
      <c r="H118" s="192" t="s">
        <v>348</v>
      </c>
      <c r="I118" s="99" t="str">
        <f t="shared" si="9"/>
        <v>A.BIEN</v>
      </c>
    </row>
    <row r="119" spans="2:9">
      <c r="B119" s="171">
        <f t="shared" si="7"/>
        <v>112</v>
      </c>
      <c r="C119" s="288" t="s">
        <v>150</v>
      </c>
      <c r="D119" s="288" t="s">
        <v>151</v>
      </c>
      <c r="E119" s="99">
        <v>12</v>
      </c>
      <c r="F119" s="99">
        <f>'grille  S3+S4'!BS80</f>
        <v>13.931375000000003</v>
      </c>
      <c r="G119" s="99">
        <f t="shared" si="8"/>
        <v>12.965687500000001</v>
      </c>
      <c r="H119" s="191" t="s">
        <v>348</v>
      </c>
      <c r="I119" s="99" t="str">
        <f t="shared" si="9"/>
        <v>A.BIEN</v>
      </c>
    </row>
    <row r="120" spans="2:9">
      <c r="B120" s="171">
        <f t="shared" si="7"/>
        <v>113</v>
      </c>
      <c r="C120" s="282" t="s">
        <v>62</v>
      </c>
      <c r="D120" s="283" t="s">
        <v>63</v>
      </c>
      <c r="E120" s="99">
        <v>12.532</v>
      </c>
      <c r="F120" s="99">
        <f>'grille  S3+S4'!BS33</f>
        <v>13.208250000000001</v>
      </c>
      <c r="G120" s="99">
        <f t="shared" si="8"/>
        <v>12.870125000000002</v>
      </c>
      <c r="H120" s="192" t="s">
        <v>348</v>
      </c>
      <c r="I120" s="99" t="str">
        <f t="shared" si="9"/>
        <v>A.BIEN</v>
      </c>
    </row>
    <row r="121" spans="2:9">
      <c r="B121" s="171">
        <f t="shared" si="7"/>
        <v>114</v>
      </c>
      <c r="C121" s="288" t="s">
        <v>171</v>
      </c>
      <c r="D121" s="288" t="s">
        <v>172</v>
      </c>
      <c r="E121" s="99">
        <v>12</v>
      </c>
      <c r="F121" s="99">
        <f>'grille  S3+S4'!BS91</f>
        <v>13.674312499999999</v>
      </c>
      <c r="G121" s="99">
        <f t="shared" si="8"/>
        <v>12.83715625</v>
      </c>
      <c r="H121" s="40" t="s">
        <v>348</v>
      </c>
      <c r="I121" s="99" t="str">
        <f t="shared" si="9"/>
        <v>A.BIEN</v>
      </c>
    </row>
    <row r="122" spans="2:9">
      <c r="B122" s="171">
        <f t="shared" si="7"/>
        <v>115</v>
      </c>
      <c r="C122" s="288" t="s">
        <v>191</v>
      </c>
      <c r="D122" s="288" t="s">
        <v>192</v>
      </c>
      <c r="E122" s="99">
        <v>12.010999999999999</v>
      </c>
      <c r="F122" s="99">
        <f>'grille  S3+S4'!BS102</f>
        <v>13.639250000000001</v>
      </c>
      <c r="G122" s="99">
        <f t="shared" si="8"/>
        <v>12.825125</v>
      </c>
      <c r="H122" s="191" t="s">
        <v>348</v>
      </c>
      <c r="I122" s="99" t="str">
        <f t="shared" si="9"/>
        <v>A.BIEN</v>
      </c>
    </row>
    <row r="123" spans="2:9">
      <c r="B123" s="171">
        <f t="shared" si="7"/>
        <v>116</v>
      </c>
      <c r="C123" s="287" t="s">
        <v>142</v>
      </c>
      <c r="D123" s="288" t="s">
        <v>143</v>
      </c>
      <c r="E123" s="99">
        <v>12.401</v>
      </c>
      <c r="F123" s="99">
        <f>'grille  S3+S4'!BS76</f>
        <v>13.186999999999999</v>
      </c>
      <c r="G123" s="99">
        <f t="shared" si="8"/>
        <v>12.794</v>
      </c>
      <c r="H123" s="192" t="s">
        <v>348</v>
      </c>
      <c r="I123" s="99" t="str">
        <f t="shared" si="9"/>
        <v>A.BIEN</v>
      </c>
    </row>
    <row r="124" spans="2:9">
      <c r="B124" s="171">
        <f t="shared" si="7"/>
        <v>117</v>
      </c>
      <c r="C124" s="284" t="s">
        <v>48</v>
      </c>
      <c r="D124" s="283" t="s">
        <v>49</v>
      </c>
      <c r="E124" s="99">
        <v>12.193</v>
      </c>
      <c r="F124" s="99">
        <f>'grille  S3+S4'!BS25</f>
        <v>13.331875</v>
      </c>
      <c r="G124" s="99">
        <f t="shared" si="8"/>
        <v>12.762437500000001</v>
      </c>
      <c r="H124" s="192" t="s">
        <v>348</v>
      </c>
      <c r="I124" s="99" t="str">
        <f t="shared" si="9"/>
        <v>A.BIEN</v>
      </c>
    </row>
    <row r="125" spans="2:9">
      <c r="B125" s="171">
        <f t="shared" si="7"/>
        <v>118</v>
      </c>
      <c r="C125" s="284" t="s">
        <v>36</v>
      </c>
      <c r="D125" s="283" t="s">
        <v>37</v>
      </c>
      <c r="E125" s="99">
        <v>12</v>
      </c>
      <c r="F125" s="99">
        <f>'grille  S3+S4'!BS19</f>
        <v>13.296375000000001</v>
      </c>
      <c r="G125" s="99">
        <f t="shared" si="8"/>
        <v>12.648187500000001</v>
      </c>
      <c r="H125" s="192" t="s">
        <v>348</v>
      </c>
      <c r="I125" s="99" t="str">
        <f t="shared" si="9"/>
        <v>A.BIEN</v>
      </c>
    </row>
    <row r="126" spans="2:9">
      <c r="B126" s="171">
        <f t="shared" si="7"/>
        <v>119</v>
      </c>
      <c r="C126" s="288" t="s">
        <v>212</v>
      </c>
      <c r="D126" s="289" t="s">
        <v>213</v>
      </c>
      <c r="E126" s="99">
        <v>12.24</v>
      </c>
      <c r="F126" s="99">
        <f>'grille  S3+S4'!BS113</f>
        <v>12.818312500000001</v>
      </c>
      <c r="G126" s="99">
        <f t="shared" si="8"/>
        <v>12.52915625</v>
      </c>
      <c r="H126" s="191" t="s">
        <v>348</v>
      </c>
      <c r="I126" s="99" t="str">
        <f t="shared" si="9"/>
        <v>A.BIEN</v>
      </c>
    </row>
    <row r="127" spans="2:9">
      <c r="B127" s="171">
        <f t="shared" si="7"/>
        <v>120</v>
      </c>
      <c r="C127" s="284" t="s">
        <v>60</v>
      </c>
      <c r="D127" s="283" t="s">
        <v>61</v>
      </c>
      <c r="E127" s="99">
        <v>12.223000000000001</v>
      </c>
      <c r="F127" s="99">
        <f>'grille  S3+S4'!BS32</f>
        <v>12.789249999999999</v>
      </c>
      <c r="G127" s="99">
        <f t="shared" si="8"/>
        <v>12.506125000000001</v>
      </c>
      <c r="H127" s="192" t="s">
        <v>348</v>
      </c>
      <c r="I127" s="99" t="str">
        <f t="shared" si="9"/>
        <v>A.BIEN</v>
      </c>
    </row>
    <row r="128" spans="2:9">
      <c r="B128" s="171">
        <f t="shared" si="7"/>
        <v>121</v>
      </c>
      <c r="C128" s="282" t="s">
        <v>76</v>
      </c>
      <c r="D128" s="283" t="s">
        <v>77</v>
      </c>
      <c r="E128" s="99">
        <v>12</v>
      </c>
      <c r="F128" s="99">
        <f>'grille  S3+S4'!BS41</f>
        <v>12.935874999999999</v>
      </c>
      <c r="G128" s="99">
        <f t="shared" si="8"/>
        <v>12.4679375</v>
      </c>
      <c r="H128" s="192" t="s">
        <v>348</v>
      </c>
      <c r="I128" s="99" t="str">
        <f t="shared" si="9"/>
        <v>A.BIEN</v>
      </c>
    </row>
  </sheetData>
  <sortState ref="B8:I128">
    <sortCondition descending="1" ref="G8:G128"/>
  </sortState>
  <mergeCells count="1">
    <mergeCell ref="D5:H5"/>
  </mergeCells>
  <pageMargins left="0.7" right="0.7" top="0.17" bottom="0.56000000000000005" header="0.17" footer="0.17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B1:L132"/>
  <sheetViews>
    <sheetView topLeftCell="A100" workbookViewId="0">
      <selection activeCell="E96" sqref="E96"/>
    </sheetView>
  </sheetViews>
  <sheetFormatPr baseColWidth="10" defaultRowHeight="14.4"/>
  <cols>
    <col min="1" max="1" width="0.44140625" customWidth="1"/>
    <col min="2" max="2" width="6.88671875" customWidth="1"/>
    <col min="3" max="3" width="13.33203125" customWidth="1"/>
    <col min="4" max="4" width="16.5546875" customWidth="1"/>
    <col min="5" max="5" width="8.33203125" customWidth="1"/>
    <col min="6" max="6" width="3.88671875" customWidth="1"/>
    <col min="7" max="7" width="6.5546875" customWidth="1"/>
    <col min="8" max="8" width="9.88671875" customWidth="1"/>
    <col min="9" max="9" width="4.109375" customWidth="1"/>
    <col min="10" max="10" width="6.33203125" customWidth="1"/>
    <col min="11" max="11" width="9.5546875" customWidth="1"/>
    <col min="12" max="12" width="8.109375" customWidth="1"/>
  </cols>
  <sheetData>
    <row r="1" spans="2:12">
      <c r="B1" s="1" t="s">
        <v>250</v>
      </c>
      <c r="C1" s="1"/>
      <c r="D1" s="1"/>
      <c r="E1" s="1"/>
      <c r="F1" s="1"/>
      <c r="G1" s="1"/>
      <c r="H1" s="2"/>
      <c r="I1" s="3"/>
      <c r="J1" s="3"/>
      <c r="K1" s="4"/>
      <c r="L1" s="4"/>
    </row>
    <row r="2" spans="2:12">
      <c r="B2" s="1"/>
      <c r="C2" s="1" t="s">
        <v>0</v>
      </c>
      <c r="D2" s="1"/>
      <c r="E2" s="1"/>
      <c r="F2" s="1"/>
      <c r="G2" s="1"/>
      <c r="H2" s="414"/>
      <c r="I2" s="414"/>
      <c r="J2" s="414"/>
      <c r="K2" s="414"/>
      <c r="L2" s="101"/>
    </row>
    <row r="3" spans="2:12" ht="5.25" customHeight="1">
      <c r="B3" s="1"/>
      <c r="C3" s="1"/>
      <c r="D3" s="1"/>
      <c r="E3" s="1"/>
      <c r="F3" s="1"/>
      <c r="G3" s="1"/>
      <c r="H3" s="2"/>
      <c r="I3" s="3"/>
      <c r="J3" s="3"/>
      <c r="K3" s="4"/>
      <c r="L3" s="4"/>
    </row>
    <row r="4" spans="2:12" ht="12.75" customHeight="1">
      <c r="B4" s="6" t="s">
        <v>1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2:12" ht="10.5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</row>
    <row r="6" spans="2:12" ht="15.6">
      <c r="B6" s="5"/>
      <c r="C6" s="431" t="s">
        <v>303</v>
      </c>
      <c r="D6" s="432"/>
      <c r="E6" s="432"/>
      <c r="F6" s="432"/>
      <c r="G6" s="432"/>
      <c r="H6" s="432"/>
      <c r="I6" s="432"/>
      <c r="J6" s="432"/>
      <c r="K6" s="432"/>
      <c r="L6" s="433"/>
    </row>
    <row r="7" spans="2:12" ht="10.5" customHeight="1">
      <c r="B7" s="5"/>
      <c r="C7" s="415" t="s">
        <v>3</v>
      </c>
      <c r="D7" s="417"/>
      <c r="E7" s="410">
        <v>0.2</v>
      </c>
      <c r="F7" s="417"/>
      <c r="G7" s="113"/>
      <c r="H7" s="410">
        <v>0.8</v>
      </c>
      <c r="I7" s="412"/>
      <c r="J7" s="149"/>
      <c r="K7" s="410"/>
      <c r="L7" s="412"/>
    </row>
    <row r="8" spans="2:12" ht="10.5" customHeight="1">
      <c r="B8" s="5"/>
      <c r="C8" s="112"/>
      <c r="D8" s="114"/>
      <c r="E8" s="410" t="s">
        <v>283</v>
      </c>
      <c r="F8" s="411"/>
      <c r="G8" s="412"/>
      <c r="H8" s="410" t="s">
        <v>284</v>
      </c>
      <c r="I8" s="411"/>
      <c r="J8" s="412"/>
      <c r="K8" s="115"/>
      <c r="L8" s="116"/>
    </row>
    <row r="9" spans="2:12" ht="12" customHeight="1">
      <c r="B9" s="25" t="s">
        <v>4</v>
      </c>
      <c r="C9" s="7" t="s">
        <v>5</v>
      </c>
      <c r="D9" s="7" t="s">
        <v>6</v>
      </c>
      <c r="E9" s="7" t="s">
        <v>298</v>
      </c>
      <c r="F9" s="9" t="s">
        <v>299</v>
      </c>
      <c r="G9" s="9" t="s">
        <v>297</v>
      </c>
      <c r="H9" s="7" t="s">
        <v>298</v>
      </c>
      <c r="I9" s="9" t="s">
        <v>299</v>
      </c>
      <c r="J9" s="9" t="s">
        <v>297</v>
      </c>
      <c r="K9" s="11" t="s">
        <v>10</v>
      </c>
      <c r="L9" s="12" t="s">
        <v>11</v>
      </c>
    </row>
    <row r="10" spans="2:12" ht="12" customHeight="1">
      <c r="B10" s="13">
        <v>1</v>
      </c>
      <c r="C10" s="26" t="s">
        <v>18</v>
      </c>
      <c r="D10" s="27" t="s">
        <v>19</v>
      </c>
      <c r="E10" s="100">
        <f>' stage 1 19-20 '!E11</f>
        <v>14.75</v>
      </c>
      <c r="F10" s="100"/>
      <c r="G10" s="100">
        <f>E10</f>
        <v>14.75</v>
      </c>
      <c r="H10" s="14">
        <v>14.5</v>
      </c>
      <c r="I10" s="14"/>
      <c r="J10" s="14">
        <f>H10</f>
        <v>14.5</v>
      </c>
      <c r="K10" s="14">
        <f>G10*0.2+J10*0.8</f>
        <v>14.55</v>
      </c>
      <c r="L10" s="14" t="str">
        <f t="shared" ref="L10:L73" si="0">IF(AND(K10&gt;=12,E10&gt;=6,H10&gt;=6),"V",IF(K10&lt;6,"AR","NV"))</f>
        <v>V</v>
      </c>
    </row>
    <row r="11" spans="2:12" ht="12" customHeight="1">
      <c r="B11" s="13">
        <v>2</v>
      </c>
      <c r="C11" s="28" t="s">
        <v>20</v>
      </c>
      <c r="D11" s="27" t="s">
        <v>21</v>
      </c>
      <c r="E11" s="100">
        <f>' stage 1 19-20 '!E12</f>
        <v>14.5</v>
      </c>
      <c r="F11" s="100"/>
      <c r="G11" s="100">
        <f t="shared" ref="G11:G74" si="1">E11</f>
        <v>14.5</v>
      </c>
      <c r="H11" s="14">
        <v>15.5</v>
      </c>
      <c r="I11" s="14"/>
      <c r="J11" s="14">
        <f t="shared" ref="J11:J74" si="2">H11</f>
        <v>15.5</v>
      </c>
      <c r="K11" s="14">
        <f t="shared" ref="K11:K74" si="3">G11*0.2+J11*0.8</f>
        <v>15.3</v>
      </c>
      <c r="L11" s="14" t="str">
        <f t="shared" si="0"/>
        <v>V</v>
      </c>
    </row>
    <row r="12" spans="2:12" ht="12" customHeight="1">
      <c r="B12" s="13">
        <v>3</v>
      </c>
      <c r="C12" s="26" t="s">
        <v>22</v>
      </c>
      <c r="D12" s="27" t="s">
        <v>23</v>
      </c>
      <c r="E12" s="100">
        <f>' stage 1 19-20 '!E13</f>
        <v>13.75</v>
      </c>
      <c r="F12" s="100"/>
      <c r="G12" s="100">
        <f t="shared" si="1"/>
        <v>13.75</v>
      </c>
      <c r="H12" s="14">
        <v>15.5</v>
      </c>
      <c r="I12" s="14"/>
      <c r="J12" s="14">
        <f t="shared" si="2"/>
        <v>15.5</v>
      </c>
      <c r="K12" s="14">
        <f t="shared" si="3"/>
        <v>15.15</v>
      </c>
      <c r="L12" s="14" t="str">
        <f t="shared" si="0"/>
        <v>V</v>
      </c>
    </row>
    <row r="13" spans="2:12" ht="12" customHeight="1">
      <c r="B13" s="13">
        <v>4</v>
      </c>
      <c r="C13" s="28" t="s">
        <v>24</v>
      </c>
      <c r="D13" s="27" t="s">
        <v>25</v>
      </c>
      <c r="E13" s="100">
        <f>' stage 1 19-20 '!E14</f>
        <v>15.5</v>
      </c>
      <c r="F13" s="100"/>
      <c r="G13" s="100">
        <f t="shared" si="1"/>
        <v>15.5</v>
      </c>
      <c r="H13" s="14">
        <v>16</v>
      </c>
      <c r="I13" s="14"/>
      <c r="J13" s="14">
        <f t="shared" si="2"/>
        <v>16</v>
      </c>
      <c r="K13" s="14">
        <f t="shared" si="3"/>
        <v>15.9</v>
      </c>
      <c r="L13" s="14" t="str">
        <f t="shared" si="0"/>
        <v>V</v>
      </c>
    </row>
    <row r="14" spans="2:12" ht="12" customHeight="1">
      <c r="B14" s="13">
        <v>5</v>
      </c>
      <c r="C14" s="28" t="s">
        <v>26</v>
      </c>
      <c r="D14" s="27" t="s">
        <v>27</v>
      </c>
      <c r="E14" s="100">
        <f>' stage 1 19-20 '!E15</f>
        <v>14.75</v>
      </c>
      <c r="F14" s="100"/>
      <c r="G14" s="100">
        <f t="shared" si="1"/>
        <v>14.75</v>
      </c>
      <c r="H14" s="14">
        <v>16</v>
      </c>
      <c r="I14" s="14"/>
      <c r="J14" s="14">
        <f t="shared" si="2"/>
        <v>16</v>
      </c>
      <c r="K14" s="14">
        <f t="shared" si="3"/>
        <v>15.75</v>
      </c>
      <c r="L14" s="14" t="str">
        <f t="shared" si="0"/>
        <v>V</v>
      </c>
    </row>
    <row r="15" spans="2:12" ht="12" customHeight="1">
      <c r="B15" s="13">
        <v>6</v>
      </c>
      <c r="C15" s="26" t="s">
        <v>28</v>
      </c>
      <c r="D15" s="27" t="s">
        <v>29</v>
      </c>
      <c r="E15" s="100">
        <f>' stage 1 19-20 '!E16</f>
        <v>15</v>
      </c>
      <c r="F15" s="100"/>
      <c r="G15" s="100">
        <f t="shared" si="1"/>
        <v>15</v>
      </c>
      <c r="H15" s="14">
        <v>15.5</v>
      </c>
      <c r="I15" s="14"/>
      <c r="J15" s="14">
        <f t="shared" si="2"/>
        <v>15.5</v>
      </c>
      <c r="K15" s="14">
        <f t="shared" si="3"/>
        <v>15.4</v>
      </c>
      <c r="L15" s="14" t="str">
        <f t="shared" si="0"/>
        <v>V</v>
      </c>
    </row>
    <row r="16" spans="2:12" ht="12" customHeight="1">
      <c r="B16" s="13">
        <v>7</v>
      </c>
      <c r="C16" s="26" t="s">
        <v>30</v>
      </c>
      <c r="D16" s="27" t="s">
        <v>31</v>
      </c>
      <c r="E16" s="100">
        <f>' stage 1 19-20 '!E17</f>
        <v>16</v>
      </c>
      <c r="F16" s="100"/>
      <c r="G16" s="100">
        <f t="shared" si="1"/>
        <v>16</v>
      </c>
      <c r="H16" s="14">
        <v>15.5</v>
      </c>
      <c r="I16" s="14"/>
      <c r="J16" s="14">
        <f t="shared" si="2"/>
        <v>15.5</v>
      </c>
      <c r="K16" s="14">
        <f t="shared" si="3"/>
        <v>15.600000000000001</v>
      </c>
      <c r="L16" s="14" t="str">
        <f t="shared" si="0"/>
        <v>V</v>
      </c>
    </row>
    <row r="17" spans="2:12" ht="12" customHeight="1">
      <c r="B17" s="13">
        <v>8</v>
      </c>
      <c r="C17" s="28" t="s">
        <v>32</v>
      </c>
      <c r="D17" s="27" t="s">
        <v>33</v>
      </c>
      <c r="E17" s="100">
        <f>' stage 1 19-20 '!E18</f>
        <v>13</v>
      </c>
      <c r="F17" s="100"/>
      <c r="G17" s="100">
        <f t="shared" si="1"/>
        <v>13</v>
      </c>
      <c r="H17" s="14">
        <v>15</v>
      </c>
      <c r="I17" s="14"/>
      <c r="J17" s="14">
        <f t="shared" si="2"/>
        <v>15</v>
      </c>
      <c r="K17" s="14">
        <f t="shared" si="3"/>
        <v>14.6</v>
      </c>
      <c r="L17" s="14" t="str">
        <f t="shared" si="0"/>
        <v>V</v>
      </c>
    </row>
    <row r="18" spans="2:12" ht="12" customHeight="1">
      <c r="B18" s="13">
        <v>9</v>
      </c>
      <c r="C18" s="28" t="s">
        <v>34</v>
      </c>
      <c r="D18" s="27" t="s">
        <v>35</v>
      </c>
      <c r="E18" s="100">
        <f>' stage 1 19-20 '!E19</f>
        <v>14.75</v>
      </c>
      <c r="F18" s="100"/>
      <c r="G18" s="100">
        <f t="shared" si="1"/>
        <v>14.75</v>
      </c>
      <c r="H18" s="14">
        <v>16</v>
      </c>
      <c r="I18" s="14"/>
      <c r="J18" s="14">
        <f t="shared" si="2"/>
        <v>16</v>
      </c>
      <c r="K18" s="14">
        <f t="shared" si="3"/>
        <v>15.75</v>
      </c>
      <c r="L18" s="14" t="str">
        <f t="shared" si="0"/>
        <v>V</v>
      </c>
    </row>
    <row r="19" spans="2:12" ht="12" customHeight="1">
      <c r="B19" s="13">
        <v>10</v>
      </c>
      <c r="C19" s="28" t="s">
        <v>36</v>
      </c>
      <c r="D19" s="27" t="s">
        <v>37</v>
      </c>
      <c r="E19" s="100">
        <f>' stage 1 19-20 '!E20</f>
        <v>14</v>
      </c>
      <c r="F19" s="100"/>
      <c r="G19" s="100">
        <f t="shared" si="1"/>
        <v>14</v>
      </c>
      <c r="H19" s="14">
        <v>13.5</v>
      </c>
      <c r="I19" s="14"/>
      <c r="J19" s="14">
        <f t="shared" si="2"/>
        <v>13.5</v>
      </c>
      <c r="K19" s="14">
        <f t="shared" si="3"/>
        <v>13.600000000000001</v>
      </c>
      <c r="L19" s="14" t="str">
        <f t="shared" si="0"/>
        <v>V</v>
      </c>
    </row>
    <row r="20" spans="2:12" ht="12" customHeight="1">
      <c r="B20" s="13">
        <v>11</v>
      </c>
      <c r="C20" s="28" t="s">
        <v>38</v>
      </c>
      <c r="D20" s="27" t="s">
        <v>39</v>
      </c>
      <c r="E20" s="100">
        <f>' stage 1 19-20 '!E21</f>
        <v>13.5</v>
      </c>
      <c r="F20" s="100"/>
      <c r="G20" s="100">
        <f t="shared" si="1"/>
        <v>13.5</v>
      </c>
      <c r="H20" s="14">
        <v>15.5</v>
      </c>
      <c r="I20" s="14"/>
      <c r="J20" s="14">
        <f t="shared" si="2"/>
        <v>15.5</v>
      </c>
      <c r="K20" s="14">
        <f t="shared" si="3"/>
        <v>15.100000000000001</v>
      </c>
      <c r="L20" s="14" t="str">
        <f t="shared" si="0"/>
        <v>V</v>
      </c>
    </row>
    <row r="21" spans="2:12" ht="12" customHeight="1">
      <c r="B21" s="13">
        <v>12</v>
      </c>
      <c r="C21" s="28" t="s">
        <v>40</v>
      </c>
      <c r="D21" s="27" t="s">
        <v>41</v>
      </c>
      <c r="E21" s="100">
        <f>' stage 1 19-20 '!E22</f>
        <v>14.5</v>
      </c>
      <c r="F21" s="100"/>
      <c r="G21" s="100">
        <f t="shared" si="1"/>
        <v>14.5</v>
      </c>
      <c r="H21" s="14">
        <v>16</v>
      </c>
      <c r="I21" s="14"/>
      <c r="J21" s="14">
        <f t="shared" si="2"/>
        <v>16</v>
      </c>
      <c r="K21" s="14">
        <f t="shared" si="3"/>
        <v>15.700000000000001</v>
      </c>
      <c r="L21" s="14" t="str">
        <f t="shared" si="0"/>
        <v>V</v>
      </c>
    </row>
    <row r="22" spans="2:12" ht="12" customHeight="1">
      <c r="B22" s="13">
        <v>13</v>
      </c>
      <c r="C22" s="28" t="s">
        <v>42</v>
      </c>
      <c r="D22" s="27" t="s">
        <v>43</v>
      </c>
      <c r="E22" s="100">
        <f>' stage 1 19-20 '!E23</f>
        <v>14.5</v>
      </c>
      <c r="F22" s="100"/>
      <c r="G22" s="100">
        <f t="shared" si="1"/>
        <v>14.5</v>
      </c>
      <c r="H22" s="14">
        <v>16</v>
      </c>
      <c r="I22" s="14"/>
      <c r="J22" s="14">
        <f t="shared" si="2"/>
        <v>16</v>
      </c>
      <c r="K22" s="14">
        <f t="shared" si="3"/>
        <v>15.700000000000001</v>
      </c>
      <c r="L22" s="14" t="str">
        <f t="shared" si="0"/>
        <v>V</v>
      </c>
    </row>
    <row r="23" spans="2:12" ht="12" customHeight="1">
      <c r="B23" s="13">
        <v>14</v>
      </c>
      <c r="C23" s="28" t="s">
        <v>44</v>
      </c>
      <c r="D23" s="27" t="s">
        <v>45</v>
      </c>
      <c r="E23" s="100">
        <f>' stage 1 19-20 '!E24</f>
        <v>14</v>
      </c>
      <c r="F23" s="100"/>
      <c r="G23" s="100">
        <f t="shared" si="1"/>
        <v>14</v>
      </c>
      <c r="H23" s="14">
        <v>16</v>
      </c>
      <c r="I23" s="14"/>
      <c r="J23" s="14">
        <f t="shared" si="2"/>
        <v>16</v>
      </c>
      <c r="K23" s="14">
        <f t="shared" si="3"/>
        <v>15.600000000000001</v>
      </c>
      <c r="L23" s="14" t="str">
        <f t="shared" si="0"/>
        <v>V</v>
      </c>
    </row>
    <row r="24" spans="2:12" ht="12" customHeight="1">
      <c r="B24" s="13">
        <v>15</v>
      </c>
      <c r="C24" s="28" t="s">
        <v>46</v>
      </c>
      <c r="D24" s="27" t="s">
        <v>47</v>
      </c>
      <c r="E24" s="100">
        <f>' stage 1 19-20 '!E25</f>
        <v>14</v>
      </c>
      <c r="F24" s="100"/>
      <c r="G24" s="100">
        <f t="shared" si="1"/>
        <v>14</v>
      </c>
      <c r="H24" s="14">
        <v>16</v>
      </c>
      <c r="I24" s="14"/>
      <c r="J24" s="14">
        <f t="shared" si="2"/>
        <v>16</v>
      </c>
      <c r="K24" s="14">
        <f t="shared" si="3"/>
        <v>15.600000000000001</v>
      </c>
      <c r="L24" s="14" t="str">
        <f t="shared" si="0"/>
        <v>V</v>
      </c>
    </row>
    <row r="25" spans="2:12" ht="12" customHeight="1">
      <c r="B25" s="13">
        <v>16</v>
      </c>
      <c r="C25" s="28" t="s">
        <v>48</v>
      </c>
      <c r="D25" s="27" t="s">
        <v>49</v>
      </c>
      <c r="E25" s="100">
        <f>' stage 1 19-20 '!E26</f>
        <v>15.5</v>
      </c>
      <c r="F25" s="100"/>
      <c r="G25" s="100">
        <f t="shared" si="1"/>
        <v>15.5</v>
      </c>
      <c r="H25" s="14">
        <v>15.5</v>
      </c>
      <c r="I25" s="14"/>
      <c r="J25" s="14">
        <f t="shared" si="2"/>
        <v>15.5</v>
      </c>
      <c r="K25" s="14">
        <f t="shared" si="3"/>
        <v>15.5</v>
      </c>
      <c r="L25" s="14" t="str">
        <f t="shared" si="0"/>
        <v>V</v>
      </c>
    </row>
    <row r="26" spans="2:12" ht="12" customHeight="1">
      <c r="B26" s="13">
        <v>17</v>
      </c>
      <c r="C26" s="26" t="s">
        <v>50</v>
      </c>
      <c r="D26" s="27" t="s">
        <v>51</v>
      </c>
      <c r="E26" s="100">
        <f>' stage 1 19-20 '!E27</f>
        <v>14.5</v>
      </c>
      <c r="F26" s="100"/>
      <c r="G26" s="100">
        <f t="shared" si="1"/>
        <v>14.5</v>
      </c>
      <c r="H26" s="14">
        <v>16</v>
      </c>
      <c r="I26" s="14"/>
      <c r="J26" s="14">
        <f t="shared" si="2"/>
        <v>16</v>
      </c>
      <c r="K26" s="14">
        <f t="shared" si="3"/>
        <v>15.700000000000001</v>
      </c>
      <c r="L26" s="14" t="str">
        <f t="shared" si="0"/>
        <v>V</v>
      </c>
    </row>
    <row r="27" spans="2:12" ht="12" customHeight="1">
      <c r="B27" s="13">
        <v>18</v>
      </c>
      <c r="C27" s="28" t="s">
        <v>52</v>
      </c>
      <c r="D27" s="27" t="s">
        <v>53</v>
      </c>
      <c r="E27" s="100">
        <f>' stage 1 19-20 '!E28</f>
        <v>14</v>
      </c>
      <c r="F27" s="100"/>
      <c r="G27" s="100">
        <f t="shared" si="1"/>
        <v>14</v>
      </c>
      <c r="H27" s="14">
        <v>15.5</v>
      </c>
      <c r="I27" s="14"/>
      <c r="J27" s="14">
        <f t="shared" si="2"/>
        <v>15.5</v>
      </c>
      <c r="K27" s="14">
        <f t="shared" si="3"/>
        <v>15.200000000000001</v>
      </c>
      <c r="L27" s="14" t="str">
        <f t="shared" si="0"/>
        <v>V</v>
      </c>
    </row>
    <row r="28" spans="2:12" ht="12" customHeight="1">
      <c r="B28" s="13">
        <v>19</v>
      </c>
      <c r="C28" s="26" t="s">
        <v>246</v>
      </c>
      <c r="D28" s="27" t="s">
        <v>247</v>
      </c>
      <c r="E28" s="100">
        <f>' stage 1 19-20 '!E29</f>
        <v>15.5</v>
      </c>
      <c r="F28" s="100"/>
      <c r="G28" s="100">
        <f t="shared" si="1"/>
        <v>15.5</v>
      </c>
      <c r="H28" s="14">
        <v>17</v>
      </c>
      <c r="I28" s="14"/>
      <c r="J28" s="14">
        <f t="shared" si="2"/>
        <v>17</v>
      </c>
      <c r="K28" s="14">
        <f t="shared" si="3"/>
        <v>16.700000000000003</v>
      </c>
      <c r="L28" s="14" t="str">
        <f t="shared" si="0"/>
        <v>V</v>
      </c>
    </row>
    <row r="29" spans="2:12" ht="12" customHeight="1">
      <c r="B29" s="13">
        <v>20</v>
      </c>
      <c r="C29" s="28" t="s">
        <v>54</v>
      </c>
      <c r="D29" s="27" t="s">
        <v>55</v>
      </c>
      <c r="E29" s="100">
        <f>' stage 1 19-20 '!E30</f>
        <v>13.5</v>
      </c>
      <c r="F29" s="100"/>
      <c r="G29" s="100">
        <f t="shared" si="1"/>
        <v>13.5</v>
      </c>
      <c r="H29" s="14">
        <v>15</v>
      </c>
      <c r="I29" s="14"/>
      <c r="J29" s="14">
        <f t="shared" si="2"/>
        <v>15</v>
      </c>
      <c r="K29" s="14">
        <f t="shared" si="3"/>
        <v>14.7</v>
      </c>
      <c r="L29" s="14" t="str">
        <f t="shared" si="0"/>
        <v>V</v>
      </c>
    </row>
    <row r="30" spans="2:12" ht="12" customHeight="1">
      <c r="B30" s="13">
        <v>21</v>
      </c>
      <c r="C30" s="26" t="s">
        <v>56</v>
      </c>
      <c r="D30" s="27" t="s">
        <v>57</v>
      </c>
      <c r="E30" s="100">
        <f>' stage 1 19-20 '!E31</f>
        <v>14.5</v>
      </c>
      <c r="F30" s="100"/>
      <c r="G30" s="100">
        <f t="shared" si="1"/>
        <v>14.5</v>
      </c>
      <c r="H30" s="14">
        <v>16.5</v>
      </c>
      <c r="I30" s="14"/>
      <c r="J30" s="14">
        <f t="shared" si="2"/>
        <v>16.5</v>
      </c>
      <c r="K30" s="14">
        <f t="shared" si="3"/>
        <v>16.100000000000001</v>
      </c>
      <c r="L30" s="14" t="str">
        <f t="shared" si="0"/>
        <v>V</v>
      </c>
    </row>
    <row r="31" spans="2:12" ht="12" customHeight="1">
      <c r="B31" s="13">
        <v>22</v>
      </c>
      <c r="C31" s="26" t="s">
        <v>58</v>
      </c>
      <c r="D31" s="27" t="s">
        <v>59</v>
      </c>
      <c r="E31" s="100">
        <f>' stage 1 19-20 '!E32</f>
        <v>14.5</v>
      </c>
      <c r="F31" s="100"/>
      <c r="G31" s="100">
        <f t="shared" si="1"/>
        <v>14.5</v>
      </c>
      <c r="H31" s="14">
        <v>16</v>
      </c>
      <c r="I31" s="14"/>
      <c r="J31" s="14">
        <f t="shared" si="2"/>
        <v>16</v>
      </c>
      <c r="K31" s="14">
        <f t="shared" si="3"/>
        <v>15.700000000000001</v>
      </c>
      <c r="L31" s="14" t="str">
        <f t="shared" si="0"/>
        <v>V</v>
      </c>
    </row>
    <row r="32" spans="2:12" ht="12" customHeight="1">
      <c r="B32" s="13">
        <v>23</v>
      </c>
      <c r="C32" s="28" t="s">
        <v>60</v>
      </c>
      <c r="D32" s="27" t="s">
        <v>61</v>
      </c>
      <c r="E32" s="100">
        <f>' stage 1 19-20 '!E33</f>
        <v>14</v>
      </c>
      <c r="F32" s="100"/>
      <c r="G32" s="100">
        <f t="shared" si="1"/>
        <v>14</v>
      </c>
      <c r="H32" s="14">
        <v>16</v>
      </c>
      <c r="I32" s="14"/>
      <c r="J32" s="14">
        <f t="shared" si="2"/>
        <v>16</v>
      </c>
      <c r="K32" s="14">
        <f t="shared" si="3"/>
        <v>15.600000000000001</v>
      </c>
      <c r="L32" s="14" t="str">
        <f t="shared" si="0"/>
        <v>V</v>
      </c>
    </row>
    <row r="33" spans="2:12" ht="12" customHeight="1">
      <c r="B33" s="13">
        <v>24</v>
      </c>
      <c r="C33" s="26" t="s">
        <v>62</v>
      </c>
      <c r="D33" s="27" t="s">
        <v>63</v>
      </c>
      <c r="E33" s="100">
        <f>' stage 1 19-20 '!E34</f>
        <v>13.5</v>
      </c>
      <c r="F33" s="100"/>
      <c r="G33" s="100">
        <f t="shared" si="1"/>
        <v>13.5</v>
      </c>
      <c r="H33" s="14">
        <v>15</v>
      </c>
      <c r="I33" s="14"/>
      <c r="J33" s="14">
        <f t="shared" si="2"/>
        <v>15</v>
      </c>
      <c r="K33" s="14">
        <f t="shared" si="3"/>
        <v>14.7</v>
      </c>
      <c r="L33" s="14" t="str">
        <f t="shared" si="0"/>
        <v>V</v>
      </c>
    </row>
    <row r="34" spans="2:12" ht="12" customHeight="1">
      <c r="B34" s="13">
        <v>25</v>
      </c>
      <c r="C34" s="28" t="s">
        <v>64</v>
      </c>
      <c r="D34" s="27" t="s">
        <v>65</v>
      </c>
      <c r="E34" s="100">
        <f>' stage 1 19-20 '!E35</f>
        <v>14</v>
      </c>
      <c r="F34" s="100"/>
      <c r="G34" s="100">
        <f t="shared" si="1"/>
        <v>14</v>
      </c>
      <c r="H34" s="14">
        <v>15.5</v>
      </c>
      <c r="I34" s="14"/>
      <c r="J34" s="14">
        <f t="shared" si="2"/>
        <v>15.5</v>
      </c>
      <c r="K34" s="14">
        <f t="shared" si="3"/>
        <v>15.200000000000001</v>
      </c>
      <c r="L34" s="14" t="str">
        <f t="shared" si="0"/>
        <v>V</v>
      </c>
    </row>
    <row r="35" spans="2:12" ht="12" customHeight="1">
      <c r="B35" s="13">
        <v>26</v>
      </c>
      <c r="C35" s="28" t="s">
        <v>66</v>
      </c>
      <c r="D35" s="27" t="s">
        <v>67</v>
      </c>
      <c r="E35" s="100">
        <f>' stage 1 19-20 '!E36</f>
        <v>14.75</v>
      </c>
      <c r="F35" s="100"/>
      <c r="G35" s="100">
        <f t="shared" si="1"/>
        <v>14.75</v>
      </c>
      <c r="H35" s="14">
        <v>15.5</v>
      </c>
      <c r="I35" s="14"/>
      <c r="J35" s="14">
        <f t="shared" si="2"/>
        <v>15.5</v>
      </c>
      <c r="K35" s="14">
        <f t="shared" si="3"/>
        <v>15.350000000000001</v>
      </c>
      <c r="L35" s="14" t="str">
        <f t="shared" si="0"/>
        <v>V</v>
      </c>
    </row>
    <row r="36" spans="2:12" ht="12" customHeight="1">
      <c r="B36" s="13">
        <v>27</v>
      </c>
      <c r="C36" s="28" t="s">
        <v>68</v>
      </c>
      <c r="D36" s="27" t="s">
        <v>69</v>
      </c>
      <c r="E36" s="100">
        <f>' stage 1 19-20 '!E37</f>
        <v>14.5</v>
      </c>
      <c r="F36" s="100"/>
      <c r="G36" s="100">
        <f t="shared" si="1"/>
        <v>14.5</v>
      </c>
      <c r="H36" s="14">
        <v>16</v>
      </c>
      <c r="I36" s="14"/>
      <c r="J36" s="14">
        <f t="shared" si="2"/>
        <v>16</v>
      </c>
      <c r="K36" s="14">
        <f t="shared" si="3"/>
        <v>15.700000000000001</v>
      </c>
      <c r="L36" s="14" t="str">
        <f t="shared" si="0"/>
        <v>V</v>
      </c>
    </row>
    <row r="37" spans="2:12" ht="12" customHeight="1">
      <c r="B37" s="13">
        <v>28</v>
      </c>
      <c r="C37" s="28" t="s">
        <v>70</v>
      </c>
      <c r="D37" s="27" t="s">
        <v>51</v>
      </c>
      <c r="E37" s="100">
        <f>' stage 1 19-20 '!E38</f>
        <v>13.5</v>
      </c>
      <c r="F37" s="100"/>
      <c r="G37" s="100">
        <f t="shared" si="1"/>
        <v>13.5</v>
      </c>
      <c r="H37" s="14">
        <v>15.5</v>
      </c>
      <c r="I37" s="14"/>
      <c r="J37" s="14">
        <f t="shared" si="2"/>
        <v>15.5</v>
      </c>
      <c r="K37" s="14">
        <f t="shared" si="3"/>
        <v>15.100000000000001</v>
      </c>
      <c r="L37" s="14" t="str">
        <f t="shared" si="0"/>
        <v>V</v>
      </c>
    </row>
    <row r="38" spans="2:12" ht="12" customHeight="1">
      <c r="B38" s="13">
        <v>29</v>
      </c>
      <c r="C38" s="28" t="s">
        <v>71</v>
      </c>
      <c r="D38" s="27" t="s">
        <v>72</v>
      </c>
      <c r="E38" s="100">
        <f>' stage 1 19-20 '!E39</f>
        <v>15.5</v>
      </c>
      <c r="F38" s="100"/>
      <c r="G38" s="100">
        <f t="shared" si="1"/>
        <v>15.5</v>
      </c>
      <c r="H38" s="14">
        <v>15.5</v>
      </c>
      <c r="I38" s="14"/>
      <c r="J38" s="14">
        <f t="shared" si="2"/>
        <v>15.5</v>
      </c>
      <c r="K38" s="14">
        <f t="shared" si="3"/>
        <v>15.5</v>
      </c>
      <c r="L38" s="14" t="str">
        <f t="shared" si="0"/>
        <v>V</v>
      </c>
    </row>
    <row r="39" spans="2:12" ht="12" customHeight="1">
      <c r="B39" s="13">
        <v>30</v>
      </c>
      <c r="C39" s="28" t="s">
        <v>73</v>
      </c>
      <c r="D39" s="27" t="s">
        <v>74</v>
      </c>
      <c r="E39" s="100">
        <f>' stage 1 19-20 '!E40</f>
        <v>14.5</v>
      </c>
      <c r="F39" s="100"/>
      <c r="G39" s="100">
        <f t="shared" si="1"/>
        <v>14.5</v>
      </c>
      <c r="H39" s="14">
        <v>16</v>
      </c>
      <c r="I39" s="14"/>
      <c r="J39" s="14">
        <f t="shared" si="2"/>
        <v>16</v>
      </c>
      <c r="K39" s="14">
        <f t="shared" si="3"/>
        <v>15.700000000000001</v>
      </c>
      <c r="L39" s="14" t="str">
        <f t="shared" si="0"/>
        <v>V</v>
      </c>
    </row>
    <row r="40" spans="2:12" ht="12" customHeight="1">
      <c r="B40" s="13">
        <v>31</v>
      </c>
      <c r="C40" s="28" t="s">
        <v>75</v>
      </c>
      <c r="D40" s="27" t="s">
        <v>51</v>
      </c>
      <c r="E40" s="100">
        <f>' stage 1 19-20 '!E41</f>
        <v>16</v>
      </c>
      <c r="F40" s="100"/>
      <c r="G40" s="100">
        <f t="shared" si="1"/>
        <v>16</v>
      </c>
      <c r="H40" s="14">
        <v>15</v>
      </c>
      <c r="I40" s="14"/>
      <c r="J40" s="14">
        <f t="shared" si="2"/>
        <v>15</v>
      </c>
      <c r="K40" s="14">
        <f t="shared" si="3"/>
        <v>15.2</v>
      </c>
      <c r="L40" s="14" t="str">
        <f t="shared" si="0"/>
        <v>V</v>
      </c>
    </row>
    <row r="41" spans="2:12" ht="12" customHeight="1">
      <c r="B41" s="107">
        <v>32</v>
      </c>
      <c r="C41" s="26" t="s">
        <v>76</v>
      </c>
      <c r="D41" s="27" t="s">
        <v>77</v>
      </c>
      <c r="E41" s="100">
        <f>' stage 1 19-20 '!E42</f>
        <v>15</v>
      </c>
      <c r="F41" s="100"/>
      <c r="G41" s="100">
        <f t="shared" si="1"/>
        <v>15</v>
      </c>
      <c r="H41" s="14">
        <v>14</v>
      </c>
      <c r="I41" s="14"/>
      <c r="J41" s="14">
        <f t="shared" si="2"/>
        <v>14</v>
      </c>
      <c r="K41" s="14">
        <f t="shared" si="3"/>
        <v>14.200000000000001</v>
      </c>
      <c r="L41" s="14" t="str">
        <f t="shared" si="0"/>
        <v>V</v>
      </c>
    </row>
    <row r="42" spans="2:12" ht="12" customHeight="1">
      <c r="B42" s="13">
        <v>33</v>
      </c>
      <c r="C42" s="26" t="s">
        <v>78</v>
      </c>
      <c r="D42" s="27" t="s">
        <v>79</v>
      </c>
      <c r="E42" s="100">
        <f>' stage 1 19-20 '!E43</f>
        <v>13.5</v>
      </c>
      <c r="F42" s="100"/>
      <c r="G42" s="100">
        <f t="shared" si="1"/>
        <v>13.5</v>
      </c>
      <c r="H42" s="14">
        <v>16</v>
      </c>
      <c r="I42" s="14"/>
      <c r="J42" s="14">
        <f t="shared" si="2"/>
        <v>16</v>
      </c>
      <c r="K42" s="14">
        <f t="shared" si="3"/>
        <v>15.5</v>
      </c>
      <c r="L42" s="14" t="str">
        <f t="shared" si="0"/>
        <v>V</v>
      </c>
    </row>
    <row r="43" spans="2:12" ht="12" customHeight="1">
      <c r="B43" s="13">
        <v>34</v>
      </c>
      <c r="C43" s="28" t="s">
        <v>80</v>
      </c>
      <c r="D43" s="27" t="s">
        <v>81</v>
      </c>
      <c r="E43" s="100">
        <f>' stage 1 19-20 '!E44</f>
        <v>14.75</v>
      </c>
      <c r="F43" s="100"/>
      <c r="G43" s="100">
        <f t="shared" si="1"/>
        <v>14.75</v>
      </c>
      <c r="H43" s="14">
        <v>16</v>
      </c>
      <c r="I43" s="14"/>
      <c r="J43" s="14">
        <f t="shared" si="2"/>
        <v>16</v>
      </c>
      <c r="K43" s="14">
        <f t="shared" si="3"/>
        <v>15.75</v>
      </c>
      <c r="L43" s="14" t="str">
        <f t="shared" si="0"/>
        <v>V</v>
      </c>
    </row>
    <row r="44" spans="2:12" ht="12" customHeight="1">
      <c r="B44" s="13">
        <v>35</v>
      </c>
      <c r="C44" s="28" t="s">
        <v>82</v>
      </c>
      <c r="D44" s="27" t="s">
        <v>83</v>
      </c>
      <c r="E44" s="100">
        <f>' stage 1 19-20 '!E45</f>
        <v>14.75</v>
      </c>
      <c r="F44" s="100"/>
      <c r="G44" s="100">
        <f t="shared" si="1"/>
        <v>14.75</v>
      </c>
      <c r="H44" s="14">
        <v>15.5</v>
      </c>
      <c r="I44" s="14"/>
      <c r="J44" s="14">
        <f t="shared" si="2"/>
        <v>15.5</v>
      </c>
      <c r="K44" s="14">
        <f t="shared" si="3"/>
        <v>15.350000000000001</v>
      </c>
      <c r="L44" s="14" t="str">
        <f t="shared" si="0"/>
        <v>V</v>
      </c>
    </row>
    <row r="45" spans="2:12" ht="12" customHeight="1">
      <c r="B45" s="13">
        <v>36</v>
      </c>
      <c r="C45" s="28" t="s">
        <v>84</v>
      </c>
      <c r="D45" s="27" t="s">
        <v>85</v>
      </c>
      <c r="E45" s="100">
        <f>' stage 1 19-20 '!E46</f>
        <v>15.5</v>
      </c>
      <c r="F45" s="100"/>
      <c r="G45" s="100">
        <f t="shared" si="1"/>
        <v>15.5</v>
      </c>
      <c r="H45" s="14">
        <v>16</v>
      </c>
      <c r="I45" s="14"/>
      <c r="J45" s="14">
        <f t="shared" si="2"/>
        <v>16</v>
      </c>
      <c r="K45" s="14">
        <f t="shared" si="3"/>
        <v>15.9</v>
      </c>
      <c r="L45" s="14" t="str">
        <f t="shared" si="0"/>
        <v>V</v>
      </c>
    </row>
    <row r="46" spans="2:12" ht="12" customHeight="1">
      <c r="B46" s="13">
        <v>37</v>
      </c>
      <c r="C46" s="28" t="s">
        <v>86</v>
      </c>
      <c r="D46" s="27" t="s">
        <v>87</v>
      </c>
      <c r="E46" s="100">
        <f>' stage 1 19-20 '!E47</f>
        <v>16.25</v>
      </c>
      <c r="F46" s="100"/>
      <c r="G46" s="100">
        <f t="shared" si="1"/>
        <v>16.25</v>
      </c>
      <c r="H46" s="14">
        <v>16.5</v>
      </c>
      <c r="I46" s="14"/>
      <c r="J46" s="14">
        <f t="shared" si="2"/>
        <v>16.5</v>
      </c>
      <c r="K46" s="14">
        <f t="shared" si="3"/>
        <v>16.450000000000003</v>
      </c>
      <c r="L46" s="14" t="str">
        <f t="shared" si="0"/>
        <v>V</v>
      </c>
    </row>
    <row r="47" spans="2:12" ht="12" customHeight="1">
      <c r="B47" s="13">
        <v>38</v>
      </c>
      <c r="C47" s="28" t="s">
        <v>88</v>
      </c>
      <c r="D47" s="27" t="s">
        <v>89</v>
      </c>
      <c r="E47" s="100">
        <f>' stage 1 19-20 '!E48</f>
        <v>14</v>
      </c>
      <c r="F47" s="100"/>
      <c r="G47" s="100">
        <f t="shared" si="1"/>
        <v>14</v>
      </c>
      <c r="H47" s="14">
        <v>15.5</v>
      </c>
      <c r="I47" s="14"/>
      <c r="J47" s="14">
        <f t="shared" si="2"/>
        <v>15.5</v>
      </c>
      <c r="K47" s="14">
        <f t="shared" si="3"/>
        <v>15.200000000000001</v>
      </c>
      <c r="L47" s="14" t="str">
        <f t="shared" si="0"/>
        <v>V</v>
      </c>
    </row>
    <row r="48" spans="2:12" ht="12" customHeight="1">
      <c r="B48" s="13">
        <v>39</v>
      </c>
      <c r="C48" s="26" t="s">
        <v>90</v>
      </c>
      <c r="D48" s="27" t="s">
        <v>51</v>
      </c>
      <c r="E48" s="100">
        <f>' stage 1 19-20 '!E49</f>
        <v>15.5</v>
      </c>
      <c r="F48" s="100"/>
      <c r="G48" s="100">
        <f t="shared" si="1"/>
        <v>15.5</v>
      </c>
      <c r="H48" s="14">
        <v>15.5</v>
      </c>
      <c r="I48" s="14"/>
      <c r="J48" s="14">
        <f t="shared" si="2"/>
        <v>15.5</v>
      </c>
      <c r="K48" s="14">
        <f t="shared" si="3"/>
        <v>15.5</v>
      </c>
      <c r="L48" s="14" t="str">
        <f t="shared" si="0"/>
        <v>V</v>
      </c>
    </row>
    <row r="49" spans="2:12" ht="12" customHeight="1">
      <c r="B49" s="13">
        <v>40</v>
      </c>
      <c r="C49" s="28" t="s">
        <v>91</v>
      </c>
      <c r="D49" s="27" t="s">
        <v>92</v>
      </c>
      <c r="E49" s="100">
        <f>' stage 1 19-20 '!E50</f>
        <v>15.5</v>
      </c>
      <c r="F49" s="100"/>
      <c r="G49" s="100">
        <f t="shared" si="1"/>
        <v>15.5</v>
      </c>
      <c r="H49" s="14">
        <v>15</v>
      </c>
      <c r="I49" s="14"/>
      <c r="J49" s="14">
        <f t="shared" si="2"/>
        <v>15</v>
      </c>
      <c r="K49" s="14">
        <f t="shared" si="3"/>
        <v>15.1</v>
      </c>
      <c r="L49" s="14" t="str">
        <f t="shared" si="0"/>
        <v>V</v>
      </c>
    </row>
    <row r="50" spans="2:12" ht="12" customHeight="1">
      <c r="B50" s="13">
        <v>41</v>
      </c>
      <c r="C50" s="28" t="s">
        <v>93</v>
      </c>
      <c r="D50" s="27" t="s">
        <v>53</v>
      </c>
      <c r="E50" s="100">
        <f>' stage 1 19-20 '!E51</f>
        <v>15</v>
      </c>
      <c r="F50" s="100"/>
      <c r="G50" s="100">
        <f t="shared" si="1"/>
        <v>15</v>
      </c>
      <c r="H50" s="14">
        <v>17</v>
      </c>
      <c r="I50" s="14"/>
      <c r="J50" s="14">
        <f t="shared" si="2"/>
        <v>17</v>
      </c>
      <c r="K50" s="14">
        <f t="shared" si="3"/>
        <v>16.600000000000001</v>
      </c>
      <c r="L50" s="14" t="str">
        <f t="shared" si="0"/>
        <v>V</v>
      </c>
    </row>
    <row r="51" spans="2:12" ht="12" customHeight="1">
      <c r="B51" s="13">
        <v>42</v>
      </c>
      <c r="C51" s="28" t="s">
        <v>94</v>
      </c>
      <c r="D51" s="27" t="s">
        <v>95</v>
      </c>
      <c r="E51" s="100">
        <f>' stage 1 19-20 '!E52</f>
        <v>13.5</v>
      </c>
      <c r="F51" s="100"/>
      <c r="G51" s="100">
        <f t="shared" si="1"/>
        <v>13.5</v>
      </c>
      <c r="H51" s="14">
        <v>15</v>
      </c>
      <c r="I51" s="14"/>
      <c r="J51" s="14">
        <f t="shared" si="2"/>
        <v>15</v>
      </c>
      <c r="K51" s="14">
        <f t="shared" si="3"/>
        <v>14.7</v>
      </c>
      <c r="L51" s="14" t="str">
        <f t="shared" si="0"/>
        <v>V</v>
      </c>
    </row>
    <row r="52" spans="2:12" ht="12" customHeight="1">
      <c r="B52" s="13">
        <v>43</v>
      </c>
      <c r="C52" s="28" t="s">
        <v>96</v>
      </c>
      <c r="D52" s="27" t="s">
        <v>97</v>
      </c>
      <c r="E52" s="100">
        <f>' stage 1 19-20 '!E53</f>
        <v>15</v>
      </c>
      <c r="F52" s="100"/>
      <c r="G52" s="100">
        <f t="shared" si="1"/>
        <v>15</v>
      </c>
      <c r="H52" s="14">
        <v>15.5</v>
      </c>
      <c r="I52" s="14"/>
      <c r="J52" s="14">
        <f t="shared" si="2"/>
        <v>15.5</v>
      </c>
      <c r="K52" s="14">
        <f t="shared" si="3"/>
        <v>15.4</v>
      </c>
      <c r="L52" s="14" t="str">
        <f t="shared" si="0"/>
        <v>V</v>
      </c>
    </row>
    <row r="53" spans="2:12" ht="12" customHeight="1">
      <c r="B53" s="13">
        <v>44</v>
      </c>
      <c r="C53" s="28" t="s">
        <v>98</v>
      </c>
      <c r="D53" s="27" t="s">
        <v>99</v>
      </c>
      <c r="E53" s="100">
        <f>' stage 1 19-20 '!E54</f>
        <v>14.5</v>
      </c>
      <c r="F53" s="100"/>
      <c r="G53" s="100">
        <f t="shared" si="1"/>
        <v>14.5</v>
      </c>
      <c r="H53" s="14">
        <v>15</v>
      </c>
      <c r="I53" s="14"/>
      <c r="J53" s="14">
        <f t="shared" si="2"/>
        <v>15</v>
      </c>
      <c r="K53" s="14">
        <f t="shared" si="3"/>
        <v>14.9</v>
      </c>
      <c r="L53" s="14" t="str">
        <f t="shared" si="0"/>
        <v>V</v>
      </c>
    </row>
    <row r="54" spans="2:12" ht="12" customHeight="1">
      <c r="B54" s="13">
        <v>45</v>
      </c>
      <c r="C54" s="28" t="s">
        <v>100</v>
      </c>
      <c r="D54" s="27" t="s">
        <v>101</v>
      </c>
      <c r="E54" s="100">
        <f>' stage 1 19-20 '!E55</f>
        <v>15</v>
      </c>
      <c r="F54" s="100"/>
      <c r="G54" s="100">
        <f t="shared" si="1"/>
        <v>15</v>
      </c>
      <c r="H54" s="14">
        <v>15</v>
      </c>
      <c r="I54" s="14"/>
      <c r="J54" s="14">
        <f t="shared" si="2"/>
        <v>15</v>
      </c>
      <c r="K54" s="14">
        <f t="shared" si="3"/>
        <v>15</v>
      </c>
      <c r="L54" s="14" t="str">
        <f t="shared" si="0"/>
        <v>V</v>
      </c>
    </row>
    <row r="55" spans="2:12" ht="12" customHeight="1">
      <c r="B55" s="13">
        <v>46</v>
      </c>
      <c r="C55" s="26" t="s">
        <v>102</v>
      </c>
      <c r="D55" s="27" t="s">
        <v>103</v>
      </c>
      <c r="E55" s="100">
        <f>' stage 1 19-20 '!E56</f>
        <v>14.5</v>
      </c>
      <c r="F55" s="100"/>
      <c r="G55" s="100">
        <f t="shared" si="1"/>
        <v>14.5</v>
      </c>
      <c r="H55" s="14">
        <v>15.5</v>
      </c>
      <c r="I55" s="14"/>
      <c r="J55" s="14">
        <f t="shared" si="2"/>
        <v>15.5</v>
      </c>
      <c r="K55" s="14">
        <f t="shared" si="3"/>
        <v>15.3</v>
      </c>
      <c r="L55" s="14" t="str">
        <f t="shared" si="0"/>
        <v>V</v>
      </c>
    </row>
    <row r="56" spans="2:12" ht="12" customHeight="1">
      <c r="B56" s="13">
        <v>47</v>
      </c>
      <c r="C56" s="26" t="s">
        <v>104</v>
      </c>
      <c r="D56" s="27" t="s">
        <v>105</v>
      </c>
      <c r="E56" s="100">
        <f>' stage 1 19-20 '!E57</f>
        <v>15</v>
      </c>
      <c r="F56" s="100"/>
      <c r="G56" s="100">
        <f t="shared" si="1"/>
        <v>15</v>
      </c>
      <c r="H56" s="14">
        <v>15.5</v>
      </c>
      <c r="I56" s="14"/>
      <c r="J56" s="14">
        <f t="shared" si="2"/>
        <v>15.5</v>
      </c>
      <c r="K56" s="14">
        <f t="shared" si="3"/>
        <v>15.4</v>
      </c>
      <c r="L56" s="14" t="str">
        <f t="shared" si="0"/>
        <v>V</v>
      </c>
    </row>
    <row r="57" spans="2:12" ht="12" customHeight="1">
      <c r="B57" s="13">
        <v>48</v>
      </c>
      <c r="C57" s="28" t="s">
        <v>106</v>
      </c>
      <c r="D57" s="27" t="s">
        <v>107</v>
      </c>
      <c r="E57" s="100">
        <f>' stage 1 19-20 '!E58</f>
        <v>15.5</v>
      </c>
      <c r="F57" s="100"/>
      <c r="G57" s="100">
        <f t="shared" si="1"/>
        <v>15.5</v>
      </c>
      <c r="H57" s="14">
        <v>15.5</v>
      </c>
      <c r="I57" s="14"/>
      <c r="J57" s="14">
        <f t="shared" si="2"/>
        <v>15.5</v>
      </c>
      <c r="K57" s="14">
        <f t="shared" si="3"/>
        <v>15.5</v>
      </c>
      <c r="L57" s="14" t="str">
        <f t="shared" si="0"/>
        <v>V</v>
      </c>
    </row>
    <row r="58" spans="2:12" ht="12" customHeight="1">
      <c r="B58" s="13">
        <v>49</v>
      </c>
      <c r="C58" s="28" t="s">
        <v>108</v>
      </c>
      <c r="D58" s="27" t="s">
        <v>109</v>
      </c>
      <c r="E58" s="100">
        <f>' stage 1 19-20 '!E59</f>
        <v>15.5</v>
      </c>
      <c r="F58" s="100"/>
      <c r="G58" s="100">
        <f t="shared" si="1"/>
        <v>15.5</v>
      </c>
      <c r="H58" s="14">
        <v>16</v>
      </c>
      <c r="I58" s="14"/>
      <c r="J58" s="14">
        <f t="shared" si="2"/>
        <v>16</v>
      </c>
      <c r="K58" s="14">
        <f t="shared" si="3"/>
        <v>15.9</v>
      </c>
      <c r="L58" s="14" t="str">
        <f t="shared" si="0"/>
        <v>V</v>
      </c>
    </row>
    <row r="59" spans="2:12" ht="12" customHeight="1">
      <c r="B59" s="13">
        <v>50</v>
      </c>
      <c r="C59" s="28" t="s">
        <v>110</v>
      </c>
      <c r="D59" s="27" t="s">
        <v>51</v>
      </c>
      <c r="E59" s="100">
        <f>' stage 1 19-20 '!E60</f>
        <v>13.75</v>
      </c>
      <c r="F59" s="100"/>
      <c r="G59" s="100">
        <f t="shared" si="1"/>
        <v>13.75</v>
      </c>
      <c r="H59" s="14">
        <v>17</v>
      </c>
      <c r="I59" s="14"/>
      <c r="J59" s="14">
        <f t="shared" si="2"/>
        <v>17</v>
      </c>
      <c r="K59" s="14">
        <f t="shared" si="3"/>
        <v>16.350000000000001</v>
      </c>
      <c r="L59" s="14" t="str">
        <f t="shared" si="0"/>
        <v>V</v>
      </c>
    </row>
    <row r="60" spans="2:12" ht="12" customHeight="1">
      <c r="B60" s="13">
        <v>51</v>
      </c>
      <c r="C60" s="26" t="s">
        <v>111</v>
      </c>
      <c r="D60" s="27" t="s">
        <v>112</v>
      </c>
      <c r="E60" s="100">
        <f>' stage 1 19-20 '!E61</f>
        <v>15.75</v>
      </c>
      <c r="F60" s="100"/>
      <c r="G60" s="100">
        <f t="shared" si="1"/>
        <v>15.75</v>
      </c>
      <c r="H60" s="14">
        <v>16</v>
      </c>
      <c r="I60" s="14"/>
      <c r="J60" s="14">
        <f t="shared" si="2"/>
        <v>16</v>
      </c>
      <c r="K60" s="14">
        <f t="shared" si="3"/>
        <v>15.950000000000001</v>
      </c>
      <c r="L60" s="14" t="str">
        <f t="shared" si="0"/>
        <v>V</v>
      </c>
    </row>
    <row r="61" spans="2:12" ht="12" customHeight="1">
      <c r="B61" s="13">
        <v>52</v>
      </c>
      <c r="C61" s="28" t="s">
        <v>113</v>
      </c>
      <c r="D61" s="27" t="s">
        <v>114</v>
      </c>
      <c r="E61" s="100">
        <f>' stage 1 19-20 '!E62</f>
        <v>14.5</v>
      </c>
      <c r="F61" s="100"/>
      <c r="G61" s="100">
        <f t="shared" si="1"/>
        <v>14.5</v>
      </c>
      <c r="H61" s="14">
        <v>16</v>
      </c>
      <c r="I61" s="14"/>
      <c r="J61" s="14">
        <f t="shared" si="2"/>
        <v>16</v>
      </c>
      <c r="K61" s="14">
        <f t="shared" si="3"/>
        <v>15.700000000000001</v>
      </c>
      <c r="L61" s="14" t="str">
        <f t="shared" si="0"/>
        <v>V</v>
      </c>
    </row>
    <row r="62" spans="2:12" ht="12" customHeight="1">
      <c r="B62" s="13">
        <v>53</v>
      </c>
      <c r="C62" s="28" t="s">
        <v>115</v>
      </c>
      <c r="D62" s="27" t="s">
        <v>116</v>
      </c>
      <c r="E62" s="100">
        <f>' stage 1 19-20 '!E63</f>
        <v>14</v>
      </c>
      <c r="F62" s="100"/>
      <c r="G62" s="100">
        <f t="shared" si="1"/>
        <v>14</v>
      </c>
      <c r="H62" s="14">
        <v>15</v>
      </c>
      <c r="I62" s="14"/>
      <c r="J62" s="14">
        <f t="shared" si="2"/>
        <v>15</v>
      </c>
      <c r="K62" s="14">
        <f t="shared" si="3"/>
        <v>14.8</v>
      </c>
      <c r="L62" s="14" t="str">
        <f t="shared" si="0"/>
        <v>V</v>
      </c>
    </row>
    <row r="63" spans="2:12" ht="12" customHeight="1">
      <c r="B63" s="13">
        <v>54</v>
      </c>
      <c r="C63" s="28" t="s">
        <v>117</v>
      </c>
      <c r="D63" s="27" t="s">
        <v>118</v>
      </c>
      <c r="E63" s="100">
        <f>' stage 1 19-20 '!E64</f>
        <v>14</v>
      </c>
      <c r="F63" s="100"/>
      <c r="G63" s="100">
        <f t="shared" si="1"/>
        <v>14</v>
      </c>
      <c r="H63" s="14">
        <v>15</v>
      </c>
      <c r="I63" s="14"/>
      <c r="J63" s="14">
        <f t="shared" si="2"/>
        <v>15</v>
      </c>
      <c r="K63" s="14">
        <f t="shared" si="3"/>
        <v>14.8</v>
      </c>
      <c r="L63" s="14" t="str">
        <f t="shared" si="0"/>
        <v>V</v>
      </c>
    </row>
    <row r="64" spans="2:12" ht="12" customHeight="1">
      <c r="B64" s="13">
        <v>55</v>
      </c>
      <c r="C64" s="28" t="s">
        <v>119</v>
      </c>
      <c r="D64" s="27" t="s">
        <v>120</v>
      </c>
      <c r="E64" s="100">
        <f>' stage 1 19-20 '!E65</f>
        <v>14</v>
      </c>
      <c r="F64" s="100"/>
      <c r="G64" s="100">
        <f t="shared" si="1"/>
        <v>14</v>
      </c>
      <c r="H64" s="14">
        <v>15.5</v>
      </c>
      <c r="I64" s="14"/>
      <c r="J64" s="14">
        <f t="shared" si="2"/>
        <v>15.5</v>
      </c>
      <c r="K64" s="14">
        <f t="shared" si="3"/>
        <v>15.200000000000001</v>
      </c>
      <c r="L64" s="14" t="str">
        <f t="shared" si="0"/>
        <v>V</v>
      </c>
    </row>
    <row r="65" spans="2:12" ht="12" customHeight="1">
      <c r="B65" s="13">
        <v>56</v>
      </c>
      <c r="C65" s="26" t="s">
        <v>121</v>
      </c>
      <c r="D65" s="27" t="s">
        <v>122</v>
      </c>
      <c r="E65" s="100">
        <f>' stage 1 19-20 '!E66</f>
        <v>15.5</v>
      </c>
      <c r="F65" s="100"/>
      <c r="G65" s="100">
        <f t="shared" si="1"/>
        <v>15.5</v>
      </c>
      <c r="H65" s="14">
        <v>15</v>
      </c>
      <c r="I65" s="14"/>
      <c r="J65" s="14">
        <f t="shared" si="2"/>
        <v>15</v>
      </c>
      <c r="K65" s="14">
        <f t="shared" si="3"/>
        <v>15.1</v>
      </c>
      <c r="L65" s="14" t="str">
        <f t="shared" si="0"/>
        <v>V</v>
      </c>
    </row>
    <row r="66" spans="2:12" ht="12" customHeight="1">
      <c r="B66" s="13">
        <v>57</v>
      </c>
      <c r="C66" s="28" t="s">
        <v>123</v>
      </c>
      <c r="D66" s="27" t="s">
        <v>124</v>
      </c>
      <c r="E66" s="100">
        <f>' stage 1 19-20 '!E67</f>
        <v>14</v>
      </c>
      <c r="F66" s="100"/>
      <c r="G66" s="100">
        <f t="shared" si="1"/>
        <v>14</v>
      </c>
      <c r="H66" s="14">
        <v>16</v>
      </c>
      <c r="I66" s="14"/>
      <c r="J66" s="14">
        <f t="shared" si="2"/>
        <v>16</v>
      </c>
      <c r="K66" s="14">
        <f t="shared" si="3"/>
        <v>15.600000000000001</v>
      </c>
      <c r="L66" s="14" t="str">
        <f t="shared" si="0"/>
        <v>V</v>
      </c>
    </row>
    <row r="67" spans="2:12" ht="12" customHeight="1">
      <c r="B67" s="13">
        <v>58</v>
      </c>
      <c r="C67" s="28" t="s">
        <v>125</v>
      </c>
      <c r="D67" s="27" t="s">
        <v>126</v>
      </c>
      <c r="E67" s="100">
        <f>' stage 1 19-20 '!E68</f>
        <v>15</v>
      </c>
      <c r="F67" s="100"/>
      <c r="G67" s="100">
        <f t="shared" si="1"/>
        <v>15</v>
      </c>
      <c r="H67" s="14">
        <v>16.5</v>
      </c>
      <c r="I67" s="14"/>
      <c r="J67" s="14">
        <f t="shared" si="2"/>
        <v>16.5</v>
      </c>
      <c r="K67" s="14">
        <f t="shared" si="3"/>
        <v>16.200000000000003</v>
      </c>
      <c r="L67" s="14" t="str">
        <f t="shared" si="0"/>
        <v>V</v>
      </c>
    </row>
    <row r="68" spans="2:12" ht="12" customHeight="1">
      <c r="B68" s="13">
        <v>59</v>
      </c>
      <c r="C68" s="28" t="s">
        <v>127</v>
      </c>
      <c r="D68" s="27" t="s">
        <v>128</v>
      </c>
      <c r="E68" s="100">
        <f>' stage 1 19-20 '!E69</f>
        <v>16.5</v>
      </c>
      <c r="F68" s="100"/>
      <c r="G68" s="100">
        <f t="shared" si="1"/>
        <v>16.5</v>
      </c>
      <c r="H68" s="14">
        <v>16</v>
      </c>
      <c r="I68" s="14"/>
      <c r="J68" s="14">
        <f t="shared" si="2"/>
        <v>16</v>
      </c>
      <c r="K68" s="14">
        <f t="shared" si="3"/>
        <v>16.100000000000001</v>
      </c>
      <c r="L68" s="14" t="str">
        <f t="shared" si="0"/>
        <v>V</v>
      </c>
    </row>
    <row r="69" spans="2:12" ht="12" customHeight="1">
      <c r="B69" s="13">
        <v>60</v>
      </c>
      <c r="C69" s="28" t="s">
        <v>129</v>
      </c>
      <c r="D69" s="27" t="s">
        <v>130</v>
      </c>
      <c r="E69" s="100">
        <f>' stage 1 19-20 '!E70</f>
        <v>15</v>
      </c>
      <c r="F69" s="100"/>
      <c r="G69" s="100">
        <f t="shared" si="1"/>
        <v>15</v>
      </c>
      <c r="H69" s="14">
        <v>15</v>
      </c>
      <c r="I69" s="14"/>
      <c r="J69" s="14">
        <f t="shared" si="2"/>
        <v>15</v>
      </c>
      <c r="K69" s="14">
        <f t="shared" si="3"/>
        <v>15</v>
      </c>
      <c r="L69" s="14" t="str">
        <f t="shared" si="0"/>
        <v>V</v>
      </c>
    </row>
    <row r="70" spans="2:12" ht="12" customHeight="1">
      <c r="B70" s="13">
        <v>61</v>
      </c>
      <c r="C70" s="29" t="s">
        <v>131</v>
      </c>
      <c r="D70" s="30" t="s">
        <v>132</v>
      </c>
      <c r="E70" s="100">
        <f>' stage 1 19-20 '!E71</f>
        <v>13</v>
      </c>
      <c r="F70" s="102"/>
      <c r="G70" s="100">
        <f t="shared" si="1"/>
        <v>13</v>
      </c>
      <c r="H70" s="14">
        <v>15</v>
      </c>
      <c r="I70" s="14"/>
      <c r="J70" s="14">
        <f t="shared" si="2"/>
        <v>15</v>
      </c>
      <c r="K70" s="14">
        <f t="shared" si="3"/>
        <v>14.6</v>
      </c>
      <c r="L70" s="14" t="str">
        <f t="shared" si="0"/>
        <v>V</v>
      </c>
    </row>
    <row r="71" spans="2:12" ht="12" customHeight="1">
      <c r="B71" s="13">
        <v>62</v>
      </c>
      <c r="C71" s="31" t="s">
        <v>133</v>
      </c>
      <c r="D71" s="32" t="s">
        <v>134</v>
      </c>
      <c r="E71" s="100">
        <f>' stage 1 19-20 '!E72</f>
        <v>13.5</v>
      </c>
      <c r="F71" s="100"/>
      <c r="G71" s="100">
        <f t="shared" si="1"/>
        <v>13.5</v>
      </c>
      <c r="H71" s="14">
        <v>15.5</v>
      </c>
      <c r="I71" s="14"/>
      <c r="J71" s="14">
        <f t="shared" si="2"/>
        <v>15.5</v>
      </c>
      <c r="K71" s="14">
        <f t="shared" si="3"/>
        <v>15.100000000000001</v>
      </c>
      <c r="L71" s="14" t="str">
        <f t="shared" si="0"/>
        <v>V</v>
      </c>
    </row>
    <row r="72" spans="2:12" ht="12" customHeight="1">
      <c r="B72" s="13">
        <v>63</v>
      </c>
      <c r="C72" s="31" t="s">
        <v>135</v>
      </c>
      <c r="D72" s="32" t="s">
        <v>136</v>
      </c>
      <c r="E72" s="100">
        <f>' stage 1 19-20 '!E73</f>
        <v>14.75</v>
      </c>
      <c r="F72" s="100"/>
      <c r="G72" s="100">
        <f t="shared" si="1"/>
        <v>14.75</v>
      </c>
      <c r="H72" s="14">
        <v>16</v>
      </c>
      <c r="I72" s="14"/>
      <c r="J72" s="14">
        <f t="shared" si="2"/>
        <v>16</v>
      </c>
      <c r="K72" s="14">
        <f t="shared" si="3"/>
        <v>15.75</v>
      </c>
      <c r="L72" s="14" t="str">
        <f t="shared" si="0"/>
        <v>V</v>
      </c>
    </row>
    <row r="73" spans="2:12" ht="12" customHeight="1">
      <c r="B73" s="13">
        <v>64</v>
      </c>
      <c r="C73" s="31" t="s">
        <v>137</v>
      </c>
      <c r="D73" s="32" t="s">
        <v>138</v>
      </c>
      <c r="E73" s="100">
        <f>' stage 1 19-20 '!E74</f>
        <v>14</v>
      </c>
      <c r="F73" s="100"/>
      <c r="G73" s="100">
        <f t="shared" si="1"/>
        <v>14</v>
      </c>
      <c r="H73" s="14">
        <v>14</v>
      </c>
      <c r="I73" s="14"/>
      <c r="J73" s="14">
        <f t="shared" si="2"/>
        <v>14</v>
      </c>
      <c r="K73" s="14">
        <f t="shared" si="3"/>
        <v>14.000000000000002</v>
      </c>
      <c r="L73" s="14" t="str">
        <f t="shared" si="0"/>
        <v>V</v>
      </c>
    </row>
    <row r="74" spans="2:12" ht="12" customHeight="1">
      <c r="B74" s="13">
        <v>65</v>
      </c>
      <c r="C74" s="31" t="s">
        <v>139</v>
      </c>
      <c r="D74" s="32" t="s">
        <v>140</v>
      </c>
      <c r="E74" s="100">
        <f>' stage 1 19-20 '!E75</f>
        <v>14.75</v>
      </c>
      <c r="F74" s="100"/>
      <c r="G74" s="100">
        <f t="shared" si="1"/>
        <v>14.75</v>
      </c>
      <c r="H74" s="14">
        <v>16</v>
      </c>
      <c r="I74" s="14"/>
      <c r="J74" s="14">
        <f t="shared" si="2"/>
        <v>16</v>
      </c>
      <c r="K74" s="14">
        <f t="shared" si="3"/>
        <v>15.75</v>
      </c>
      <c r="L74" s="14" t="str">
        <f t="shared" ref="L74:L130" si="4">IF(AND(K74&gt;=12,E74&gt;=6,H74&gt;=6),"V",IF(K74&lt;6,"AR","NV"))</f>
        <v>V</v>
      </c>
    </row>
    <row r="75" spans="2:12" ht="12" customHeight="1">
      <c r="B75" s="13">
        <v>66</v>
      </c>
      <c r="C75" s="31" t="s">
        <v>141</v>
      </c>
      <c r="D75" s="32" t="s">
        <v>51</v>
      </c>
      <c r="E75" s="100">
        <f>' stage 1 19-20 '!E76</f>
        <v>14</v>
      </c>
      <c r="F75" s="100"/>
      <c r="G75" s="100">
        <f t="shared" ref="G75:G130" si="5">E75</f>
        <v>14</v>
      </c>
      <c r="H75" s="14">
        <v>16.5</v>
      </c>
      <c r="I75" s="14"/>
      <c r="J75" s="14">
        <f t="shared" ref="J75:J130" si="6">H75</f>
        <v>16.5</v>
      </c>
      <c r="K75" s="14">
        <f t="shared" ref="K75:K130" si="7">G75*0.2+J75*0.8</f>
        <v>16</v>
      </c>
      <c r="L75" s="14" t="str">
        <f t="shared" si="4"/>
        <v>V</v>
      </c>
    </row>
    <row r="76" spans="2:12" ht="12" customHeight="1">
      <c r="B76" s="13">
        <v>67</v>
      </c>
      <c r="C76" s="31" t="s">
        <v>142</v>
      </c>
      <c r="D76" s="37" t="s">
        <v>143</v>
      </c>
      <c r="E76" s="100">
        <f>' stage 1 19-20 '!E77</f>
        <v>13.5</v>
      </c>
      <c r="F76" s="100"/>
      <c r="G76" s="100">
        <f t="shared" si="5"/>
        <v>13.5</v>
      </c>
      <c r="H76" s="14">
        <v>15</v>
      </c>
      <c r="I76" s="14"/>
      <c r="J76" s="14">
        <f t="shared" si="6"/>
        <v>15</v>
      </c>
      <c r="K76" s="14">
        <f t="shared" si="7"/>
        <v>14.7</v>
      </c>
      <c r="L76" s="14" t="str">
        <f t="shared" si="4"/>
        <v>V</v>
      </c>
    </row>
    <row r="77" spans="2:12" ht="12" customHeight="1">
      <c r="B77" s="13">
        <v>68</v>
      </c>
      <c r="C77" s="31" t="s">
        <v>144</v>
      </c>
      <c r="D77" s="32" t="s">
        <v>145</v>
      </c>
      <c r="E77" s="100">
        <f>' stage 1 19-20 '!E78</f>
        <v>15</v>
      </c>
      <c r="F77" s="100"/>
      <c r="G77" s="100">
        <f t="shared" si="5"/>
        <v>15</v>
      </c>
      <c r="H77" s="14">
        <v>15.5</v>
      </c>
      <c r="I77" s="14"/>
      <c r="J77" s="14">
        <f t="shared" si="6"/>
        <v>15.5</v>
      </c>
      <c r="K77" s="14">
        <f t="shared" si="7"/>
        <v>15.4</v>
      </c>
      <c r="L77" s="14" t="str">
        <f t="shared" si="4"/>
        <v>V</v>
      </c>
    </row>
    <row r="78" spans="2:12" ht="12" customHeight="1">
      <c r="B78" s="13">
        <v>69</v>
      </c>
      <c r="C78" s="33" t="s">
        <v>146</v>
      </c>
      <c r="D78" s="32" t="s">
        <v>147</v>
      </c>
      <c r="E78" s="100">
        <f>' stage 1 19-20 '!E79</f>
        <v>14</v>
      </c>
      <c r="F78" s="100"/>
      <c r="G78" s="100">
        <f t="shared" si="5"/>
        <v>14</v>
      </c>
      <c r="H78" s="14">
        <v>16</v>
      </c>
      <c r="I78" s="14"/>
      <c r="J78" s="14">
        <f t="shared" si="6"/>
        <v>16</v>
      </c>
      <c r="K78" s="14">
        <f t="shared" si="7"/>
        <v>15.600000000000001</v>
      </c>
      <c r="L78" s="14" t="str">
        <f t="shared" si="4"/>
        <v>V</v>
      </c>
    </row>
    <row r="79" spans="2:12" ht="12" customHeight="1">
      <c r="B79" s="13">
        <v>70</v>
      </c>
      <c r="C79" s="33" t="s">
        <v>148</v>
      </c>
      <c r="D79" s="32" t="s">
        <v>149</v>
      </c>
      <c r="E79" s="100">
        <f>' stage 1 19-20 '!E80</f>
        <v>13.75</v>
      </c>
      <c r="F79" s="100"/>
      <c r="G79" s="100">
        <f t="shared" si="5"/>
        <v>13.75</v>
      </c>
      <c r="H79" s="14">
        <v>17</v>
      </c>
      <c r="I79" s="14"/>
      <c r="J79" s="14">
        <f t="shared" si="6"/>
        <v>17</v>
      </c>
      <c r="K79" s="14">
        <f t="shared" si="7"/>
        <v>16.350000000000001</v>
      </c>
      <c r="L79" s="14" t="str">
        <f t="shared" si="4"/>
        <v>V</v>
      </c>
    </row>
    <row r="80" spans="2:12" ht="12" customHeight="1">
      <c r="B80" s="13">
        <v>71</v>
      </c>
      <c r="C80" s="33" t="s">
        <v>150</v>
      </c>
      <c r="D80" s="32" t="s">
        <v>151</v>
      </c>
      <c r="E80" s="100">
        <f>' stage 1 19-20 '!E81</f>
        <v>14.5</v>
      </c>
      <c r="F80" s="100"/>
      <c r="G80" s="100">
        <f t="shared" si="5"/>
        <v>14.5</v>
      </c>
      <c r="H80" s="14">
        <v>15</v>
      </c>
      <c r="I80" s="14"/>
      <c r="J80" s="14">
        <f t="shared" si="6"/>
        <v>15</v>
      </c>
      <c r="K80" s="14">
        <f t="shared" si="7"/>
        <v>14.9</v>
      </c>
      <c r="L80" s="14" t="str">
        <f t="shared" si="4"/>
        <v>V</v>
      </c>
    </row>
    <row r="81" spans="2:12" ht="12" customHeight="1">
      <c r="B81" s="13">
        <v>72</v>
      </c>
      <c r="C81" s="33" t="s">
        <v>152</v>
      </c>
      <c r="D81" s="37" t="s">
        <v>153</v>
      </c>
      <c r="E81" s="100">
        <f>' stage 1 19-20 '!E82</f>
        <v>14.5</v>
      </c>
      <c r="F81" s="100"/>
      <c r="G81" s="100">
        <f t="shared" si="5"/>
        <v>14.5</v>
      </c>
      <c r="H81" s="14">
        <v>16.5</v>
      </c>
      <c r="I81" s="14"/>
      <c r="J81" s="14">
        <f t="shared" si="6"/>
        <v>16.5</v>
      </c>
      <c r="K81" s="14">
        <f t="shared" si="7"/>
        <v>16.100000000000001</v>
      </c>
      <c r="L81" s="14" t="str">
        <f t="shared" si="4"/>
        <v>V</v>
      </c>
    </row>
    <row r="82" spans="2:12" ht="12" customHeight="1">
      <c r="B82" s="13">
        <v>73</v>
      </c>
      <c r="C82" s="33" t="s">
        <v>154</v>
      </c>
      <c r="D82" s="32" t="s">
        <v>155</v>
      </c>
      <c r="E82" s="100">
        <f>' stage 1 19-20 '!E83</f>
        <v>12</v>
      </c>
      <c r="F82" s="100"/>
      <c r="G82" s="100">
        <f t="shared" si="5"/>
        <v>12</v>
      </c>
      <c r="H82" s="14">
        <v>15.5</v>
      </c>
      <c r="I82" s="14"/>
      <c r="J82" s="14">
        <f t="shared" si="6"/>
        <v>15.5</v>
      </c>
      <c r="K82" s="14">
        <f t="shared" si="7"/>
        <v>14.8</v>
      </c>
      <c r="L82" s="14" t="str">
        <f t="shared" si="4"/>
        <v>V</v>
      </c>
    </row>
    <row r="83" spans="2:12" ht="12" customHeight="1">
      <c r="B83" s="13">
        <v>74</v>
      </c>
      <c r="C83" s="33" t="s">
        <v>156</v>
      </c>
      <c r="D83" s="32" t="s">
        <v>157</v>
      </c>
      <c r="E83" s="100">
        <f>' stage 1 19-20 '!E84</f>
        <v>13.5</v>
      </c>
      <c r="F83" s="100"/>
      <c r="G83" s="100">
        <f t="shared" si="5"/>
        <v>13.5</v>
      </c>
      <c r="H83" s="111">
        <v>14.5</v>
      </c>
      <c r="I83" s="14"/>
      <c r="J83" s="14">
        <f t="shared" si="6"/>
        <v>14.5</v>
      </c>
      <c r="K83" s="14">
        <f t="shared" si="7"/>
        <v>14.3</v>
      </c>
      <c r="L83" s="14" t="str">
        <f t="shared" si="4"/>
        <v>V</v>
      </c>
    </row>
    <row r="84" spans="2:12" s="110" customFormat="1" ht="12" customHeight="1">
      <c r="B84" s="13">
        <v>75</v>
      </c>
      <c r="C84" s="108" t="s">
        <v>158</v>
      </c>
      <c r="D84" s="108" t="s">
        <v>159</v>
      </c>
      <c r="E84" s="109">
        <f>' stage 1 19-20 '!E85</f>
        <v>15.75</v>
      </c>
      <c r="F84" s="109"/>
      <c r="G84" s="100">
        <f t="shared" si="5"/>
        <v>15.75</v>
      </c>
      <c r="H84" s="14">
        <v>16</v>
      </c>
      <c r="I84" s="14"/>
      <c r="J84" s="14">
        <f t="shared" si="6"/>
        <v>16</v>
      </c>
      <c r="K84" s="14">
        <f t="shared" si="7"/>
        <v>15.950000000000001</v>
      </c>
      <c r="L84" s="14" t="str">
        <f t="shared" si="4"/>
        <v>V</v>
      </c>
    </row>
    <row r="85" spans="2:12" ht="12" customHeight="1">
      <c r="B85" s="13">
        <v>76</v>
      </c>
      <c r="C85" s="33" t="s">
        <v>160</v>
      </c>
      <c r="D85" s="32" t="s">
        <v>159</v>
      </c>
      <c r="E85" s="100">
        <f>' stage 1 19-20 '!E86</f>
        <v>15</v>
      </c>
      <c r="F85" s="100"/>
      <c r="G85" s="100">
        <f t="shared" si="5"/>
        <v>15</v>
      </c>
      <c r="H85" s="14">
        <v>16.5</v>
      </c>
      <c r="I85" s="14"/>
      <c r="J85" s="14">
        <f t="shared" si="6"/>
        <v>16.5</v>
      </c>
      <c r="K85" s="14">
        <f t="shared" si="7"/>
        <v>16.200000000000003</v>
      </c>
      <c r="L85" s="14" t="str">
        <f t="shared" si="4"/>
        <v>V</v>
      </c>
    </row>
    <row r="86" spans="2:12" ht="12" customHeight="1">
      <c r="B86" s="13">
        <v>77</v>
      </c>
      <c r="C86" s="33" t="s">
        <v>161</v>
      </c>
      <c r="D86" s="32" t="s">
        <v>162</v>
      </c>
      <c r="E86" s="100">
        <f>' stage 1 19-20 '!E87</f>
        <v>14.25</v>
      </c>
      <c r="F86" s="100"/>
      <c r="G86" s="100">
        <f t="shared" si="5"/>
        <v>14.25</v>
      </c>
      <c r="H86" s="14">
        <v>16.5</v>
      </c>
      <c r="I86" s="14"/>
      <c r="J86" s="14">
        <f t="shared" si="6"/>
        <v>16.5</v>
      </c>
      <c r="K86" s="14">
        <f t="shared" si="7"/>
        <v>16.05</v>
      </c>
      <c r="L86" s="14" t="str">
        <f t="shared" si="4"/>
        <v>V</v>
      </c>
    </row>
    <row r="87" spans="2:12" ht="12" customHeight="1">
      <c r="B87" s="13">
        <v>78</v>
      </c>
      <c r="C87" s="33" t="s">
        <v>163</v>
      </c>
      <c r="D87" s="32" t="s">
        <v>164</v>
      </c>
      <c r="E87" s="100">
        <f>' stage 1 19-20 '!E88</f>
        <v>14.5</v>
      </c>
      <c r="F87" s="100"/>
      <c r="G87" s="100">
        <f t="shared" si="5"/>
        <v>14.5</v>
      </c>
      <c r="H87" s="14">
        <v>15</v>
      </c>
      <c r="I87" s="14"/>
      <c r="J87" s="14">
        <f t="shared" si="6"/>
        <v>15</v>
      </c>
      <c r="K87" s="14">
        <f t="shared" si="7"/>
        <v>14.9</v>
      </c>
      <c r="L87" s="14" t="str">
        <f t="shared" si="4"/>
        <v>V</v>
      </c>
    </row>
    <row r="88" spans="2:12" ht="12" customHeight="1">
      <c r="B88" s="13">
        <v>79</v>
      </c>
      <c r="C88" s="33" t="s">
        <v>165</v>
      </c>
      <c r="D88" s="32" t="s">
        <v>166</v>
      </c>
      <c r="E88" s="100">
        <f>' stage 1 19-20 '!E89</f>
        <v>14.5</v>
      </c>
      <c r="F88" s="100"/>
      <c r="G88" s="100">
        <f t="shared" si="5"/>
        <v>14.5</v>
      </c>
      <c r="H88" s="14">
        <v>15</v>
      </c>
      <c r="I88" s="14"/>
      <c r="J88" s="14">
        <f t="shared" si="6"/>
        <v>15</v>
      </c>
      <c r="K88" s="14">
        <f t="shared" si="7"/>
        <v>14.9</v>
      </c>
      <c r="L88" s="14" t="str">
        <f t="shared" si="4"/>
        <v>V</v>
      </c>
    </row>
    <row r="89" spans="2:12" ht="12" customHeight="1">
      <c r="B89" s="13">
        <v>80</v>
      </c>
      <c r="C89" s="33" t="s">
        <v>167</v>
      </c>
      <c r="D89" s="32" t="s">
        <v>168</v>
      </c>
      <c r="E89" s="100">
        <f>' stage 1 19-20 '!E90</f>
        <v>15</v>
      </c>
      <c r="F89" s="100"/>
      <c r="G89" s="100">
        <f t="shared" si="5"/>
        <v>15</v>
      </c>
      <c r="H89" s="14">
        <v>16</v>
      </c>
      <c r="I89" s="14"/>
      <c r="J89" s="14">
        <f t="shared" si="6"/>
        <v>16</v>
      </c>
      <c r="K89" s="14">
        <f t="shared" si="7"/>
        <v>15.8</v>
      </c>
      <c r="L89" s="14" t="str">
        <f t="shared" si="4"/>
        <v>V</v>
      </c>
    </row>
    <row r="90" spans="2:12" ht="12" customHeight="1">
      <c r="B90" s="13">
        <v>81</v>
      </c>
      <c r="C90" s="33" t="s">
        <v>169</v>
      </c>
      <c r="D90" s="32" t="s">
        <v>170</v>
      </c>
      <c r="E90" s="100">
        <f>' stage 1 19-20 '!E91</f>
        <v>14</v>
      </c>
      <c r="F90" s="100"/>
      <c r="G90" s="100">
        <f t="shared" si="5"/>
        <v>14</v>
      </c>
      <c r="H90" s="14">
        <v>15.5</v>
      </c>
      <c r="I90" s="14"/>
      <c r="J90" s="14">
        <f t="shared" si="6"/>
        <v>15.5</v>
      </c>
      <c r="K90" s="14">
        <f t="shared" si="7"/>
        <v>15.200000000000001</v>
      </c>
      <c r="L90" s="14" t="str">
        <f t="shared" si="4"/>
        <v>V</v>
      </c>
    </row>
    <row r="91" spans="2:12" ht="12" customHeight="1">
      <c r="B91" s="13">
        <v>82</v>
      </c>
      <c r="C91" s="33" t="s">
        <v>171</v>
      </c>
      <c r="D91" s="32" t="s">
        <v>172</v>
      </c>
      <c r="E91" s="100">
        <f>' stage 1 19-20 '!E92</f>
        <v>13.75</v>
      </c>
      <c r="F91" s="100"/>
      <c r="G91" s="100">
        <f t="shared" si="5"/>
        <v>13.75</v>
      </c>
      <c r="H91" s="14">
        <v>14.5</v>
      </c>
      <c r="I91" s="14"/>
      <c r="J91" s="14">
        <f t="shared" si="6"/>
        <v>14.5</v>
      </c>
      <c r="K91" s="14">
        <f t="shared" si="7"/>
        <v>14.350000000000001</v>
      </c>
      <c r="L91" s="14" t="str">
        <f t="shared" si="4"/>
        <v>V</v>
      </c>
    </row>
    <row r="92" spans="2:12" ht="12" customHeight="1">
      <c r="B92" s="13">
        <v>83</v>
      </c>
      <c r="C92" s="33" t="s">
        <v>173</v>
      </c>
      <c r="D92" s="32" t="s">
        <v>174</v>
      </c>
      <c r="E92" s="100">
        <f>' stage 1 19-20 '!E93</f>
        <v>14.5</v>
      </c>
      <c r="F92" s="100"/>
      <c r="G92" s="100">
        <f t="shared" si="5"/>
        <v>14.5</v>
      </c>
      <c r="H92" s="14">
        <v>16</v>
      </c>
      <c r="I92" s="14"/>
      <c r="J92" s="14">
        <f t="shared" si="6"/>
        <v>16</v>
      </c>
      <c r="K92" s="14">
        <f t="shared" si="7"/>
        <v>15.700000000000001</v>
      </c>
      <c r="L92" s="14" t="str">
        <f t="shared" si="4"/>
        <v>V</v>
      </c>
    </row>
    <row r="93" spans="2:12" ht="12" customHeight="1">
      <c r="B93" s="13">
        <v>84</v>
      </c>
      <c r="C93" s="33" t="s">
        <v>175</v>
      </c>
      <c r="D93" s="32" t="s">
        <v>176</v>
      </c>
      <c r="E93" s="100">
        <f>' stage 1 19-20 '!E94</f>
        <v>14.5</v>
      </c>
      <c r="F93" s="100"/>
      <c r="G93" s="100">
        <f t="shared" si="5"/>
        <v>14.5</v>
      </c>
      <c r="H93" s="14">
        <v>13.5</v>
      </c>
      <c r="I93" s="14"/>
      <c r="J93" s="14">
        <f t="shared" si="6"/>
        <v>13.5</v>
      </c>
      <c r="K93" s="14">
        <f t="shared" si="7"/>
        <v>13.700000000000001</v>
      </c>
      <c r="L93" s="14" t="str">
        <f t="shared" si="4"/>
        <v>V</v>
      </c>
    </row>
    <row r="94" spans="2:12" ht="12" customHeight="1">
      <c r="B94" s="13">
        <v>85</v>
      </c>
      <c r="C94" s="33" t="s">
        <v>177</v>
      </c>
      <c r="D94" s="32" t="s">
        <v>12</v>
      </c>
      <c r="E94" s="100">
        <f>' stage 1 19-20 '!E95</f>
        <v>14.5</v>
      </c>
      <c r="F94" s="100"/>
      <c r="G94" s="100">
        <f t="shared" si="5"/>
        <v>14.5</v>
      </c>
      <c r="H94" s="14">
        <v>15</v>
      </c>
      <c r="I94" s="14"/>
      <c r="J94" s="14">
        <f t="shared" si="6"/>
        <v>15</v>
      </c>
      <c r="K94" s="14">
        <f t="shared" si="7"/>
        <v>14.9</v>
      </c>
      <c r="L94" s="14" t="str">
        <f t="shared" si="4"/>
        <v>V</v>
      </c>
    </row>
    <row r="95" spans="2:12" ht="12" customHeight="1">
      <c r="B95" s="13">
        <v>86</v>
      </c>
      <c r="C95" s="33" t="s">
        <v>178</v>
      </c>
      <c r="D95" s="32" t="s">
        <v>179</v>
      </c>
      <c r="E95" s="100">
        <f>' stage 1 19-20 '!E96</f>
        <v>16</v>
      </c>
      <c r="F95" s="100"/>
      <c r="G95" s="100">
        <f t="shared" si="5"/>
        <v>16</v>
      </c>
      <c r="H95" s="14">
        <v>15.5</v>
      </c>
      <c r="I95" s="14"/>
      <c r="J95" s="14">
        <f t="shared" si="6"/>
        <v>15.5</v>
      </c>
      <c r="K95" s="14">
        <f t="shared" si="7"/>
        <v>15.600000000000001</v>
      </c>
      <c r="L95" s="14" t="str">
        <f t="shared" si="4"/>
        <v>V</v>
      </c>
    </row>
    <row r="96" spans="2:12" ht="12" customHeight="1">
      <c r="B96" s="13">
        <v>87</v>
      </c>
      <c r="C96" s="33" t="s">
        <v>180</v>
      </c>
      <c r="D96" s="32" t="s">
        <v>181</v>
      </c>
      <c r="E96" s="100">
        <f>' stage 1 19-20 '!E97</f>
        <v>16</v>
      </c>
      <c r="F96" s="100"/>
      <c r="G96" s="100">
        <f t="shared" si="5"/>
        <v>16</v>
      </c>
      <c r="H96" s="14">
        <v>15</v>
      </c>
      <c r="I96" s="14"/>
      <c r="J96" s="14">
        <f t="shared" si="6"/>
        <v>15</v>
      </c>
      <c r="K96" s="14">
        <f t="shared" si="7"/>
        <v>15.2</v>
      </c>
      <c r="L96" s="14" t="str">
        <f t="shared" si="4"/>
        <v>V</v>
      </c>
    </row>
    <row r="97" spans="2:12" ht="12" customHeight="1">
      <c r="B97" s="13">
        <v>88</v>
      </c>
      <c r="C97" s="33" t="s">
        <v>182</v>
      </c>
      <c r="D97" s="32" t="s">
        <v>183</v>
      </c>
      <c r="E97" s="100">
        <f>' stage 1 19-20 '!E98</f>
        <v>14</v>
      </c>
      <c r="F97" s="100"/>
      <c r="G97" s="100">
        <f t="shared" si="5"/>
        <v>14</v>
      </c>
      <c r="H97" s="14">
        <v>17</v>
      </c>
      <c r="I97" s="14"/>
      <c r="J97" s="14">
        <f t="shared" si="6"/>
        <v>17</v>
      </c>
      <c r="K97" s="14">
        <f t="shared" si="7"/>
        <v>16.400000000000002</v>
      </c>
      <c r="L97" s="14" t="str">
        <f t="shared" si="4"/>
        <v>V</v>
      </c>
    </row>
    <row r="98" spans="2:12" ht="12" customHeight="1">
      <c r="B98" s="13">
        <v>89</v>
      </c>
      <c r="C98" s="33" t="s">
        <v>184</v>
      </c>
      <c r="D98" s="32" t="s">
        <v>13</v>
      </c>
      <c r="E98" s="100">
        <f>' stage 1 19-20 '!E99</f>
        <v>14.5</v>
      </c>
      <c r="F98" s="100"/>
      <c r="G98" s="100">
        <f t="shared" si="5"/>
        <v>14.5</v>
      </c>
      <c r="H98" s="14">
        <v>16</v>
      </c>
      <c r="I98" s="14"/>
      <c r="J98" s="14">
        <f t="shared" si="6"/>
        <v>16</v>
      </c>
      <c r="K98" s="14">
        <f t="shared" si="7"/>
        <v>15.700000000000001</v>
      </c>
      <c r="L98" s="14" t="str">
        <f t="shared" si="4"/>
        <v>V</v>
      </c>
    </row>
    <row r="99" spans="2:12" ht="12" customHeight="1">
      <c r="B99" s="13">
        <v>90</v>
      </c>
      <c r="C99" s="33" t="s">
        <v>185</v>
      </c>
      <c r="D99" s="32" t="s">
        <v>186</v>
      </c>
      <c r="E99" s="100">
        <f>' stage 1 19-20 '!E100</f>
        <v>14</v>
      </c>
      <c r="F99" s="100"/>
      <c r="G99" s="100">
        <f t="shared" si="5"/>
        <v>14</v>
      </c>
      <c r="H99" s="14">
        <v>16</v>
      </c>
      <c r="I99" s="14"/>
      <c r="J99" s="14">
        <f t="shared" si="6"/>
        <v>16</v>
      </c>
      <c r="K99" s="14">
        <f t="shared" si="7"/>
        <v>15.600000000000001</v>
      </c>
      <c r="L99" s="14" t="str">
        <f t="shared" si="4"/>
        <v>V</v>
      </c>
    </row>
    <row r="100" spans="2:12" ht="12" customHeight="1">
      <c r="B100" s="13">
        <v>91</v>
      </c>
      <c r="C100" s="33" t="s">
        <v>187</v>
      </c>
      <c r="D100" s="32" t="s">
        <v>188</v>
      </c>
      <c r="E100" s="100">
        <f>' stage 1 19-20 '!E101</f>
        <v>14.5</v>
      </c>
      <c r="F100" s="100"/>
      <c r="G100" s="100">
        <f t="shared" si="5"/>
        <v>14.5</v>
      </c>
      <c r="H100" s="14">
        <v>15.5</v>
      </c>
      <c r="I100" s="14"/>
      <c r="J100" s="14">
        <f t="shared" si="6"/>
        <v>15.5</v>
      </c>
      <c r="K100" s="14">
        <f t="shared" si="7"/>
        <v>15.3</v>
      </c>
      <c r="L100" s="14" t="str">
        <f t="shared" si="4"/>
        <v>V</v>
      </c>
    </row>
    <row r="101" spans="2:12" ht="12" customHeight="1">
      <c r="B101" s="13">
        <v>92</v>
      </c>
      <c r="C101" s="33" t="s">
        <v>189</v>
      </c>
      <c r="D101" s="32" t="s">
        <v>190</v>
      </c>
      <c r="E101" s="100">
        <f>' stage 1 19-20 '!E102</f>
        <v>15.5</v>
      </c>
      <c r="F101" s="100"/>
      <c r="G101" s="100">
        <f t="shared" si="5"/>
        <v>15.5</v>
      </c>
      <c r="H101" s="14">
        <v>16</v>
      </c>
      <c r="I101" s="14"/>
      <c r="J101" s="14">
        <f t="shared" si="6"/>
        <v>16</v>
      </c>
      <c r="K101" s="14">
        <f t="shared" si="7"/>
        <v>15.9</v>
      </c>
      <c r="L101" s="14" t="str">
        <f t="shared" si="4"/>
        <v>V</v>
      </c>
    </row>
    <row r="102" spans="2:12" ht="12" customHeight="1">
      <c r="B102" s="13">
        <v>93</v>
      </c>
      <c r="C102" s="33" t="s">
        <v>191</v>
      </c>
      <c r="D102" s="32" t="s">
        <v>192</v>
      </c>
      <c r="E102" s="100">
        <f>' stage 1 19-20 '!E103</f>
        <v>17</v>
      </c>
      <c r="F102" s="100"/>
      <c r="G102" s="100">
        <f t="shared" si="5"/>
        <v>17</v>
      </c>
      <c r="H102" s="14">
        <v>16.5</v>
      </c>
      <c r="I102" s="14"/>
      <c r="J102" s="14">
        <f t="shared" si="6"/>
        <v>16.5</v>
      </c>
      <c r="K102" s="14">
        <f t="shared" si="7"/>
        <v>16.600000000000001</v>
      </c>
      <c r="L102" s="14" t="str">
        <f t="shared" si="4"/>
        <v>V</v>
      </c>
    </row>
    <row r="103" spans="2:12" ht="12" customHeight="1">
      <c r="B103" s="13">
        <v>94</v>
      </c>
      <c r="C103" s="33" t="s">
        <v>193</v>
      </c>
      <c r="D103" s="32" t="s">
        <v>194</v>
      </c>
      <c r="E103" s="100">
        <f>' stage 1 19-20 '!E104</f>
        <v>13</v>
      </c>
      <c r="F103" s="100"/>
      <c r="G103" s="100">
        <f t="shared" si="5"/>
        <v>13</v>
      </c>
      <c r="H103" s="14">
        <v>17</v>
      </c>
      <c r="I103" s="14"/>
      <c r="J103" s="14">
        <f t="shared" si="6"/>
        <v>17</v>
      </c>
      <c r="K103" s="14">
        <f t="shared" si="7"/>
        <v>16.200000000000003</v>
      </c>
      <c r="L103" s="14" t="str">
        <f t="shared" si="4"/>
        <v>V</v>
      </c>
    </row>
    <row r="104" spans="2:12" ht="12" customHeight="1">
      <c r="B104" s="13">
        <v>95</v>
      </c>
      <c r="C104" s="33" t="s">
        <v>195</v>
      </c>
      <c r="D104" s="32" t="s">
        <v>196</v>
      </c>
      <c r="E104" s="100">
        <f>' stage 1 19-20 '!E105</f>
        <v>15.5</v>
      </c>
      <c r="F104" s="100"/>
      <c r="G104" s="100">
        <f t="shared" si="5"/>
        <v>15.5</v>
      </c>
      <c r="H104" s="14">
        <v>16</v>
      </c>
      <c r="I104" s="14"/>
      <c r="J104" s="14">
        <f t="shared" si="6"/>
        <v>16</v>
      </c>
      <c r="K104" s="14">
        <f t="shared" si="7"/>
        <v>15.9</v>
      </c>
      <c r="L104" s="14" t="str">
        <f t="shared" si="4"/>
        <v>V</v>
      </c>
    </row>
    <row r="105" spans="2:12" ht="12" customHeight="1">
      <c r="B105" s="13">
        <v>96</v>
      </c>
      <c r="C105" s="33" t="s">
        <v>197</v>
      </c>
      <c r="D105" s="32" t="s">
        <v>198</v>
      </c>
      <c r="E105" s="100">
        <f>' stage 1 19-20 '!E106</f>
        <v>15.5</v>
      </c>
      <c r="F105" s="100"/>
      <c r="G105" s="100">
        <f t="shared" si="5"/>
        <v>15.5</v>
      </c>
      <c r="H105" s="14">
        <v>16.5</v>
      </c>
      <c r="I105" s="14"/>
      <c r="J105" s="14">
        <f t="shared" si="6"/>
        <v>16.5</v>
      </c>
      <c r="K105" s="14">
        <f t="shared" si="7"/>
        <v>16.3</v>
      </c>
      <c r="L105" s="14" t="str">
        <f t="shared" si="4"/>
        <v>V</v>
      </c>
    </row>
    <row r="106" spans="2:12" ht="12" customHeight="1">
      <c r="B106" s="13">
        <v>97</v>
      </c>
      <c r="C106" s="33" t="s">
        <v>199</v>
      </c>
      <c r="D106" s="32" t="s">
        <v>200</v>
      </c>
      <c r="E106" s="100">
        <f>' stage 1 19-20 '!E107</f>
        <v>15</v>
      </c>
      <c r="F106" s="100"/>
      <c r="G106" s="100">
        <f t="shared" si="5"/>
        <v>15</v>
      </c>
      <c r="H106" s="14">
        <v>15</v>
      </c>
      <c r="I106" s="14"/>
      <c r="J106" s="14">
        <f t="shared" si="6"/>
        <v>15</v>
      </c>
      <c r="K106" s="14">
        <f t="shared" si="7"/>
        <v>15</v>
      </c>
      <c r="L106" s="14" t="str">
        <f t="shared" si="4"/>
        <v>V</v>
      </c>
    </row>
    <row r="107" spans="2:12" ht="12" customHeight="1">
      <c r="B107" s="13">
        <v>98</v>
      </c>
      <c r="C107" s="33" t="s">
        <v>201</v>
      </c>
      <c r="D107" s="32" t="s">
        <v>95</v>
      </c>
      <c r="E107" s="100">
        <f>' stage 1 19-20 '!E108</f>
        <v>15</v>
      </c>
      <c r="F107" s="100"/>
      <c r="G107" s="100">
        <f t="shared" si="5"/>
        <v>15</v>
      </c>
      <c r="H107" s="14">
        <v>16.5</v>
      </c>
      <c r="I107" s="14"/>
      <c r="J107" s="14">
        <f t="shared" si="6"/>
        <v>16.5</v>
      </c>
      <c r="K107" s="14">
        <f t="shared" si="7"/>
        <v>16.200000000000003</v>
      </c>
      <c r="L107" s="14" t="str">
        <f t="shared" si="4"/>
        <v>V</v>
      </c>
    </row>
    <row r="108" spans="2:12" ht="12" customHeight="1">
      <c r="B108" s="13">
        <v>99</v>
      </c>
      <c r="C108" s="33" t="s">
        <v>202</v>
      </c>
      <c r="D108" s="32" t="s">
        <v>203</v>
      </c>
      <c r="E108" s="100">
        <f>' stage 1 19-20 '!E109</f>
        <v>16.5</v>
      </c>
      <c r="F108" s="100"/>
      <c r="G108" s="100">
        <f t="shared" si="5"/>
        <v>16.5</v>
      </c>
      <c r="H108" s="14">
        <v>16.5</v>
      </c>
      <c r="I108" s="14"/>
      <c r="J108" s="14">
        <f t="shared" si="6"/>
        <v>16.5</v>
      </c>
      <c r="K108" s="14">
        <f t="shared" si="7"/>
        <v>16.5</v>
      </c>
      <c r="L108" s="14" t="str">
        <f t="shared" si="4"/>
        <v>V</v>
      </c>
    </row>
    <row r="109" spans="2:12" ht="12" customHeight="1">
      <c r="B109" s="13">
        <v>100</v>
      </c>
      <c r="C109" s="33" t="s">
        <v>204</v>
      </c>
      <c r="D109" s="32" t="s">
        <v>205</v>
      </c>
      <c r="E109" s="100">
        <f>' stage 1 19-20 '!E110</f>
        <v>14</v>
      </c>
      <c r="F109" s="100"/>
      <c r="G109" s="100">
        <f t="shared" si="5"/>
        <v>14</v>
      </c>
      <c r="H109" s="14">
        <v>17</v>
      </c>
      <c r="I109" s="14"/>
      <c r="J109" s="14">
        <f t="shared" si="6"/>
        <v>17</v>
      </c>
      <c r="K109" s="14">
        <f t="shared" si="7"/>
        <v>16.400000000000002</v>
      </c>
      <c r="L109" s="14" t="str">
        <f t="shared" si="4"/>
        <v>V</v>
      </c>
    </row>
    <row r="110" spans="2:12" ht="12" customHeight="1">
      <c r="B110" s="13">
        <v>101</v>
      </c>
      <c r="C110" s="32" t="s">
        <v>206</v>
      </c>
      <c r="D110" s="34" t="s">
        <v>207</v>
      </c>
      <c r="E110" s="100">
        <f>' stage 1 19-20 '!E111</f>
        <v>14</v>
      </c>
      <c r="F110" s="103"/>
      <c r="G110" s="100">
        <f t="shared" si="5"/>
        <v>14</v>
      </c>
      <c r="H110" s="14">
        <v>15.5</v>
      </c>
      <c r="I110" s="14"/>
      <c r="J110" s="14">
        <f t="shared" si="6"/>
        <v>15.5</v>
      </c>
      <c r="K110" s="14">
        <f t="shared" si="7"/>
        <v>15.200000000000001</v>
      </c>
      <c r="L110" s="14" t="str">
        <f t="shared" si="4"/>
        <v>V</v>
      </c>
    </row>
    <row r="111" spans="2:12" ht="12" customHeight="1">
      <c r="B111" s="13">
        <v>102</v>
      </c>
      <c r="C111" s="32" t="s">
        <v>208</v>
      </c>
      <c r="D111" s="34" t="s">
        <v>209</v>
      </c>
      <c r="E111" s="100">
        <f>' stage 1 19-20 '!E112</f>
        <v>14</v>
      </c>
      <c r="F111" s="103"/>
      <c r="G111" s="100">
        <f t="shared" si="5"/>
        <v>14</v>
      </c>
      <c r="H111" s="14">
        <v>15.5</v>
      </c>
      <c r="I111" s="14"/>
      <c r="J111" s="14">
        <f t="shared" si="6"/>
        <v>15.5</v>
      </c>
      <c r="K111" s="14">
        <f t="shared" si="7"/>
        <v>15.200000000000001</v>
      </c>
      <c r="L111" s="14" t="str">
        <f t="shared" si="4"/>
        <v>V</v>
      </c>
    </row>
    <row r="112" spans="2:12" ht="12" customHeight="1">
      <c r="B112" s="13">
        <v>103</v>
      </c>
      <c r="C112" s="32" t="s">
        <v>210</v>
      </c>
      <c r="D112" s="34" t="s">
        <v>211</v>
      </c>
      <c r="E112" s="100">
        <f>' stage 1 19-20 '!E113</f>
        <v>15.5</v>
      </c>
      <c r="F112" s="103"/>
      <c r="G112" s="100">
        <f t="shared" si="5"/>
        <v>15.5</v>
      </c>
      <c r="H112" s="14">
        <v>16</v>
      </c>
      <c r="I112" s="14"/>
      <c r="J112" s="14">
        <f t="shared" si="6"/>
        <v>16</v>
      </c>
      <c r="K112" s="14">
        <f t="shared" si="7"/>
        <v>15.9</v>
      </c>
      <c r="L112" s="14" t="str">
        <f t="shared" si="4"/>
        <v>V</v>
      </c>
    </row>
    <row r="113" spans="2:12" ht="12" customHeight="1">
      <c r="B113" s="13">
        <v>104</v>
      </c>
      <c r="C113" s="32" t="s">
        <v>212</v>
      </c>
      <c r="D113" s="34" t="s">
        <v>213</v>
      </c>
      <c r="E113" s="100">
        <f>' stage 1 19-20 '!E114</f>
        <v>14.25</v>
      </c>
      <c r="F113" s="103"/>
      <c r="G113" s="100">
        <f t="shared" si="5"/>
        <v>14.25</v>
      </c>
      <c r="H113" s="14">
        <v>14.5</v>
      </c>
      <c r="I113" s="14"/>
      <c r="J113" s="14">
        <f t="shared" si="6"/>
        <v>14.5</v>
      </c>
      <c r="K113" s="14">
        <f t="shared" si="7"/>
        <v>14.450000000000001</v>
      </c>
      <c r="L113" s="14" t="str">
        <f t="shared" si="4"/>
        <v>V</v>
      </c>
    </row>
    <row r="114" spans="2:12" ht="12" customHeight="1">
      <c r="B114" s="13">
        <v>105</v>
      </c>
      <c r="C114" s="35" t="s">
        <v>214</v>
      </c>
      <c r="D114" s="36" t="s">
        <v>215</v>
      </c>
      <c r="E114" s="100">
        <f>' stage 1 19-20 '!E115</f>
        <v>15</v>
      </c>
      <c r="F114" s="105"/>
      <c r="G114" s="100">
        <f t="shared" si="5"/>
        <v>15</v>
      </c>
      <c r="H114" s="14">
        <v>14</v>
      </c>
      <c r="I114" s="14"/>
      <c r="J114" s="14">
        <f t="shared" si="6"/>
        <v>14</v>
      </c>
      <c r="K114" s="14">
        <f t="shared" si="7"/>
        <v>14.200000000000001</v>
      </c>
      <c r="L114" s="14" t="str">
        <f t="shared" si="4"/>
        <v>V</v>
      </c>
    </row>
    <row r="115" spans="2:12" ht="12" customHeight="1">
      <c r="B115" s="13">
        <v>106</v>
      </c>
      <c r="C115" s="32" t="s">
        <v>216</v>
      </c>
      <c r="D115" s="34" t="s">
        <v>217</v>
      </c>
      <c r="E115" s="100">
        <f>' stage 1 19-20 '!E116</f>
        <v>16</v>
      </c>
      <c r="F115" s="103"/>
      <c r="G115" s="100">
        <f t="shared" si="5"/>
        <v>16</v>
      </c>
      <c r="H115" s="14">
        <v>15.5</v>
      </c>
      <c r="I115" s="14"/>
      <c r="J115" s="14">
        <f t="shared" si="6"/>
        <v>15.5</v>
      </c>
      <c r="K115" s="14">
        <f t="shared" si="7"/>
        <v>15.600000000000001</v>
      </c>
      <c r="L115" s="14" t="str">
        <f t="shared" si="4"/>
        <v>V</v>
      </c>
    </row>
    <row r="116" spans="2:12" ht="12" customHeight="1">
      <c r="B116" s="13">
        <v>107</v>
      </c>
      <c r="C116" s="32" t="s">
        <v>218</v>
      </c>
      <c r="D116" s="34" t="s">
        <v>219</v>
      </c>
      <c r="E116" s="100">
        <f>' stage 1 19-20 '!E117</f>
        <v>14.75</v>
      </c>
      <c r="F116" s="103"/>
      <c r="G116" s="100">
        <f t="shared" si="5"/>
        <v>14.75</v>
      </c>
      <c r="H116" s="14">
        <v>15.5</v>
      </c>
      <c r="I116" s="14"/>
      <c r="J116" s="14">
        <f t="shared" si="6"/>
        <v>15.5</v>
      </c>
      <c r="K116" s="14">
        <f t="shared" si="7"/>
        <v>15.350000000000001</v>
      </c>
      <c r="L116" s="14" t="str">
        <f t="shared" si="4"/>
        <v>V</v>
      </c>
    </row>
    <row r="117" spans="2:12" ht="12" customHeight="1">
      <c r="B117" s="13">
        <v>108</v>
      </c>
      <c r="C117" s="32" t="s">
        <v>220</v>
      </c>
      <c r="D117" s="34" t="s">
        <v>221</v>
      </c>
      <c r="E117" s="100">
        <f>' stage 1 19-20 '!E118</f>
        <v>15.5</v>
      </c>
      <c r="F117" s="103"/>
      <c r="G117" s="100">
        <f t="shared" si="5"/>
        <v>15.5</v>
      </c>
      <c r="H117" s="14">
        <v>16</v>
      </c>
      <c r="I117" s="14"/>
      <c r="J117" s="14">
        <f t="shared" si="6"/>
        <v>16</v>
      </c>
      <c r="K117" s="14">
        <f t="shared" si="7"/>
        <v>15.9</v>
      </c>
      <c r="L117" s="14" t="str">
        <f t="shared" si="4"/>
        <v>V</v>
      </c>
    </row>
    <row r="118" spans="2:12" ht="12" customHeight="1">
      <c r="B118" s="13">
        <v>109</v>
      </c>
      <c r="C118" s="32" t="s">
        <v>222</v>
      </c>
      <c r="D118" s="34" t="s">
        <v>223</v>
      </c>
      <c r="E118" s="100">
        <f>' stage 1 19-20 '!E119</f>
        <v>16</v>
      </c>
      <c r="F118" s="103"/>
      <c r="G118" s="100">
        <f t="shared" si="5"/>
        <v>16</v>
      </c>
      <c r="H118" s="14">
        <v>17</v>
      </c>
      <c r="I118" s="14"/>
      <c r="J118" s="14">
        <f t="shared" si="6"/>
        <v>17</v>
      </c>
      <c r="K118" s="14">
        <f t="shared" si="7"/>
        <v>16.8</v>
      </c>
      <c r="L118" s="14" t="str">
        <f t="shared" si="4"/>
        <v>V</v>
      </c>
    </row>
    <row r="119" spans="2:12" ht="12" customHeight="1">
      <c r="B119" s="13">
        <v>110</v>
      </c>
      <c r="C119" s="32" t="s">
        <v>224</v>
      </c>
      <c r="D119" s="34" t="s">
        <v>14</v>
      </c>
      <c r="E119" s="100">
        <f>' stage 1 19-20 '!E120</f>
        <v>14.5</v>
      </c>
      <c r="F119" s="103"/>
      <c r="G119" s="100">
        <f t="shared" si="5"/>
        <v>14.5</v>
      </c>
      <c r="H119" s="14">
        <v>15.5</v>
      </c>
      <c r="I119" s="14"/>
      <c r="J119" s="14">
        <f t="shared" si="6"/>
        <v>15.5</v>
      </c>
      <c r="K119" s="14">
        <f t="shared" si="7"/>
        <v>15.3</v>
      </c>
      <c r="L119" s="14" t="str">
        <f t="shared" si="4"/>
        <v>V</v>
      </c>
    </row>
    <row r="120" spans="2:12" ht="12" customHeight="1">
      <c r="B120" s="13">
        <v>111</v>
      </c>
      <c r="C120" s="32" t="s">
        <v>225</v>
      </c>
      <c r="D120" s="34" t="s">
        <v>226</v>
      </c>
      <c r="E120" s="100">
        <f>' stage 1 19-20 '!E121</f>
        <v>14.5</v>
      </c>
      <c r="F120" s="103"/>
      <c r="G120" s="100">
        <f t="shared" si="5"/>
        <v>14.5</v>
      </c>
      <c r="H120" s="14">
        <v>13.5</v>
      </c>
      <c r="I120" s="14"/>
      <c r="J120" s="14">
        <f t="shared" si="6"/>
        <v>13.5</v>
      </c>
      <c r="K120" s="14">
        <f t="shared" si="7"/>
        <v>13.700000000000001</v>
      </c>
      <c r="L120" s="14" t="str">
        <f t="shared" si="4"/>
        <v>V</v>
      </c>
    </row>
    <row r="121" spans="2:12" ht="12" customHeight="1">
      <c r="B121" s="13">
        <v>112</v>
      </c>
      <c r="C121" s="32" t="s">
        <v>227</v>
      </c>
      <c r="D121" s="32" t="s">
        <v>228</v>
      </c>
      <c r="E121" s="100">
        <f>' stage 1 19-20 '!E122</f>
        <v>17</v>
      </c>
      <c r="F121" s="100"/>
      <c r="G121" s="100">
        <f t="shared" si="5"/>
        <v>17</v>
      </c>
      <c r="H121" s="14">
        <v>16</v>
      </c>
      <c r="I121" s="14"/>
      <c r="J121" s="14">
        <f t="shared" si="6"/>
        <v>16</v>
      </c>
      <c r="K121" s="14">
        <f t="shared" si="7"/>
        <v>16.200000000000003</v>
      </c>
      <c r="L121" s="14" t="str">
        <f t="shared" si="4"/>
        <v>V</v>
      </c>
    </row>
    <row r="122" spans="2:12" ht="12" customHeight="1">
      <c r="B122" s="13">
        <v>113</v>
      </c>
      <c r="C122" s="32" t="s">
        <v>229</v>
      </c>
      <c r="D122" s="34" t="s">
        <v>230</v>
      </c>
      <c r="E122" s="100">
        <f>' stage 1 19-20 '!E123</f>
        <v>17</v>
      </c>
      <c r="F122" s="103"/>
      <c r="G122" s="100">
        <f t="shared" si="5"/>
        <v>17</v>
      </c>
      <c r="H122" s="14">
        <v>16</v>
      </c>
      <c r="I122" s="14"/>
      <c r="J122" s="14">
        <f t="shared" si="6"/>
        <v>16</v>
      </c>
      <c r="K122" s="14">
        <f t="shared" si="7"/>
        <v>16.200000000000003</v>
      </c>
      <c r="L122" s="14" t="str">
        <f t="shared" si="4"/>
        <v>V</v>
      </c>
    </row>
    <row r="123" spans="2:12" ht="12" customHeight="1">
      <c r="B123" s="13">
        <v>114</v>
      </c>
      <c r="C123" s="32" t="s">
        <v>231</v>
      </c>
      <c r="D123" s="34" t="s">
        <v>232</v>
      </c>
      <c r="E123" s="100">
        <f>' stage 1 19-20 '!E124</f>
        <v>15.5</v>
      </c>
      <c r="F123" s="103"/>
      <c r="G123" s="100">
        <f t="shared" si="5"/>
        <v>15.5</v>
      </c>
      <c r="H123" s="14">
        <v>16</v>
      </c>
      <c r="I123" s="14"/>
      <c r="J123" s="14">
        <f t="shared" si="6"/>
        <v>16</v>
      </c>
      <c r="K123" s="14">
        <f t="shared" si="7"/>
        <v>15.9</v>
      </c>
      <c r="L123" s="14" t="str">
        <f t="shared" si="4"/>
        <v>V</v>
      </c>
    </row>
    <row r="124" spans="2:12" ht="12" customHeight="1">
      <c r="B124" s="13">
        <v>115</v>
      </c>
      <c r="C124" s="32" t="s">
        <v>233</v>
      </c>
      <c r="D124" s="34" t="s">
        <v>234</v>
      </c>
      <c r="E124" s="100">
        <f>' stage 1 19-20 '!E125</f>
        <v>15</v>
      </c>
      <c r="F124" s="103"/>
      <c r="G124" s="100">
        <f t="shared" si="5"/>
        <v>15</v>
      </c>
      <c r="H124" s="14">
        <v>16</v>
      </c>
      <c r="I124" s="14"/>
      <c r="J124" s="14">
        <f t="shared" si="6"/>
        <v>16</v>
      </c>
      <c r="K124" s="14">
        <f t="shared" si="7"/>
        <v>15.8</v>
      </c>
      <c r="L124" s="14" t="str">
        <f t="shared" si="4"/>
        <v>V</v>
      </c>
    </row>
    <row r="125" spans="2:12" ht="12" customHeight="1">
      <c r="B125" s="13">
        <v>116</v>
      </c>
      <c r="C125" s="32" t="s">
        <v>235</v>
      </c>
      <c r="D125" s="34" t="s">
        <v>236</v>
      </c>
      <c r="E125" s="100">
        <f>' stage 1 19-20 '!E126</f>
        <v>15</v>
      </c>
      <c r="F125" s="103"/>
      <c r="G125" s="100">
        <f t="shared" si="5"/>
        <v>15</v>
      </c>
      <c r="H125" s="14">
        <v>15.5</v>
      </c>
      <c r="I125" s="14"/>
      <c r="J125" s="14">
        <f t="shared" si="6"/>
        <v>15.5</v>
      </c>
      <c r="K125" s="14">
        <f t="shared" si="7"/>
        <v>15.4</v>
      </c>
      <c r="L125" s="14" t="str">
        <f t="shared" si="4"/>
        <v>V</v>
      </c>
    </row>
    <row r="126" spans="2:12" ht="12" customHeight="1">
      <c r="B126" s="13">
        <v>117</v>
      </c>
      <c r="C126" s="32" t="s">
        <v>237</v>
      </c>
      <c r="D126" s="34" t="s">
        <v>238</v>
      </c>
      <c r="E126" s="100">
        <f>' stage 1 19-20 '!E127</f>
        <v>13.5</v>
      </c>
      <c r="F126" s="103"/>
      <c r="G126" s="100">
        <f t="shared" si="5"/>
        <v>13.5</v>
      </c>
      <c r="H126" s="14">
        <v>15</v>
      </c>
      <c r="I126" s="14"/>
      <c r="J126" s="14">
        <f t="shared" si="6"/>
        <v>15</v>
      </c>
      <c r="K126" s="14">
        <f t="shared" si="7"/>
        <v>14.7</v>
      </c>
      <c r="L126" s="14" t="str">
        <f t="shared" si="4"/>
        <v>V</v>
      </c>
    </row>
    <row r="127" spans="2:12" ht="12" customHeight="1">
      <c r="B127" s="13">
        <v>118</v>
      </c>
      <c r="C127" s="32" t="s">
        <v>239</v>
      </c>
      <c r="D127" s="32" t="s">
        <v>240</v>
      </c>
      <c r="E127" s="100">
        <f>' stage 1 19-20 '!E128</f>
        <v>14</v>
      </c>
      <c r="F127" s="100"/>
      <c r="G127" s="100">
        <f t="shared" si="5"/>
        <v>14</v>
      </c>
      <c r="H127" s="14">
        <v>16</v>
      </c>
      <c r="I127" s="14"/>
      <c r="J127" s="14">
        <f t="shared" si="6"/>
        <v>16</v>
      </c>
      <c r="K127" s="14">
        <f t="shared" si="7"/>
        <v>15.600000000000001</v>
      </c>
      <c r="L127" s="14" t="str">
        <f t="shared" si="4"/>
        <v>V</v>
      </c>
    </row>
    <row r="128" spans="2:12" ht="12" customHeight="1">
      <c r="B128" s="13">
        <v>119</v>
      </c>
      <c r="C128" s="32" t="s">
        <v>241</v>
      </c>
      <c r="D128" s="32" t="s">
        <v>242</v>
      </c>
      <c r="E128" s="100">
        <f>' stage 1 19-20 '!E129</f>
        <v>16</v>
      </c>
      <c r="F128" s="100"/>
      <c r="G128" s="100">
        <f t="shared" si="5"/>
        <v>16</v>
      </c>
      <c r="H128" s="14">
        <v>16</v>
      </c>
      <c r="I128" s="14"/>
      <c r="J128" s="14">
        <f t="shared" si="6"/>
        <v>16</v>
      </c>
      <c r="K128" s="14">
        <f t="shared" si="7"/>
        <v>16</v>
      </c>
      <c r="L128" s="14" t="str">
        <f t="shared" si="4"/>
        <v>V</v>
      </c>
    </row>
    <row r="129" spans="2:12" ht="12" customHeight="1">
      <c r="B129" s="13">
        <v>120</v>
      </c>
      <c r="C129" s="32" t="s">
        <v>243</v>
      </c>
      <c r="D129" s="32" t="s">
        <v>244</v>
      </c>
      <c r="E129" s="100">
        <f>' stage 1 19-20 '!E130</f>
        <v>15</v>
      </c>
      <c r="F129" s="100"/>
      <c r="G129" s="100">
        <f t="shared" si="5"/>
        <v>15</v>
      </c>
      <c r="H129" s="14">
        <v>15.5</v>
      </c>
      <c r="I129" s="14"/>
      <c r="J129" s="14">
        <f t="shared" si="6"/>
        <v>15.5</v>
      </c>
      <c r="K129" s="14">
        <f t="shared" si="7"/>
        <v>15.4</v>
      </c>
      <c r="L129" s="14" t="str">
        <f t="shared" si="4"/>
        <v>V</v>
      </c>
    </row>
    <row r="130" spans="2:12" ht="12" customHeight="1">
      <c r="B130" s="13">
        <v>121</v>
      </c>
      <c r="C130" s="32" t="s">
        <v>99</v>
      </c>
      <c r="D130" s="32" t="s">
        <v>245</v>
      </c>
      <c r="E130" s="100">
        <f>' stage 1 19-20 '!E131</f>
        <v>15</v>
      </c>
      <c r="F130" s="100"/>
      <c r="G130" s="100">
        <f t="shared" si="5"/>
        <v>15</v>
      </c>
      <c r="H130" s="14">
        <v>16</v>
      </c>
      <c r="I130" s="14"/>
      <c r="J130" s="14">
        <f t="shared" si="6"/>
        <v>16</v>
      </c>
      <c r="K130" s="14">
        <f t="shared" si="7"/>
        <v>15.8</v>
      </c>
      <c r="L130" s="14" t="str">
        <f t="shared" si="4"/>
        <v>V</v>
      </c>
    </row>
    <row r="131" spans="2:12">
      <c r="B131" s="20" t="s">
        <v>16</v>
      </c>
      <c r="D131" s="21"/>
      <c r="E131" s="104">
        <f>AVERAGE(E10:E130)</f>
        <v>14.685950413223141</v>
      </c>
      <c r="F131" s="21"/>
      <c r="G131" s="21"/>
      <c r="H131" s="22">
        <f>AVERAGE(H10:H130)</f>
        <v>15.644628099173554</v>
      </c>
      <c r="I131" s="21"/>
      <c r="J131" s="21"/>
      <c r="K131" s="24"/>
      <c r="L131" s="24"/>
    </row>
    <row r="132" spans="2:12">
      <c r="B132" s="16" t="s">
        <v>15</v>
      </c>
      <c r="C132" s="17"/>
      <c r="D132" s="18"/>
      <c r="E132" s="106"/>
      <c r="F132" s="18"/>
      <c r="G132" s="18"/>
      <c r="H132" s="18"/>
      <c r="I132" s="18"/>
      <c r="J132" s="18"/>
      <c r="K132" s="18"/>
      <c r="L132" s="18"/>
    </row>
  </sheetData>
  <mergeCells count="8">
    <mergeCell ref="E8:G8"/>
    <mergeCell ref="H8:J8"/>
    <mergeCell ref="H2:K2"/>
    <mergeCell ref="C6:L6"/>
    <mergeCell ref="C7:D7"/>
    <mergeCell ref="E7:F7"/>
    <mergeCell ref="H7:I7"/>
    <mergeCell ref="K7:L7"/>
  </mergeCells>
  <pageMargins left="0.17" right="0.7" top="0.18" bottom="0.18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B1:R132"/>
  <sheetViews>
    <sheetView topLeftCell="A52" workbookViewId="0">
      <selection activeCell="E96" sqref="E96"/>
    </sheetView>
  </sheetViews>
  <sheetFormatPr baseColWidth="10" defaultRowHeight="14.4"/>
  <cols>
    <col min="1" max="1" width="0.6640625" customWidth="1"/>
    <col min="2" max="2" width="6.33203125" customWidth="1"/>
    <col min="3" max="3" width="17.88671875" customWidth="1"/>
    <col min="4" max="4" width="16.5546875" customWidth="1"/>
    <col min="6" max="7" width="6" customWidth="1"/>
    <col min="9" max="9" width="10" customWidth="1"/>
  </cols>
  <sheetData>
    <row r="1" spans="2:9">
      <c r="B1" s="1" t="s">
        <v>250</v>
      </c>
      <c r="C1" s="1"/>
      <c r="D1" s="1"/>
      <c r="E1" s="2"/>
      <c r="F1" s="3"/>
      <c r="G1" s="3"/>
      <c r="H1" s="4"/>
      <c r="I1" s="4"/>
    </row>
    <row r="2" spans="2:9">
      <c r="B2" s="1"/>
      <c r="C2" s="1" t="s">
        <v>0</v>
      </c>
      <c r="D2" s="1"/>
      <c r="E2" s="2"/>
      <c r="F2" s="3"/>
      <c r="G2" s="3"/>
      <c r="H2" s="414"/>
      <c r="I2" s="414"/>
    </row>
    <row r="3" spans="2:9" ht="6" customHeight="1">
      <c r="B3" s="1"/>
      <c r="C3" s="1"/>
      <c r="D3" s="1"/>
      <c r="E3" s="2"/>
      <c r="F3" s="3"/>
      <c r="G3" s="3"/>
      <c r="H3" s="4"/>
      <c r="I3" s="4"/>
    </row>
    <row r="4" spans="2:9">
      <c r="B4" s="6" t="s">
        <v>1</v>
      </c>
      <c r="C4" s="6"/>
      <c r="D4" s="6"/>
      <c r="E4" s="6"/>
      <c r="F4" s="6"/>
      <c r="G4" s="6"/>
      <c r="H4" s="6"/>
      <c r="I4" s="6"/>
    </row>
    <row r="5" spans="2:9" ht="9" customHeight="1">
      <c r="B5" s="5"/>
      <c r="C5" s="6"/>
      <c r="D5" s="6"/>
      <c r="E5" s="6"/>
      <c r="F5" s="6"/>
      <c r="G5" s="6"/>
      <c r="H5" s="6"/>
      <c r="I5" s="6"/>
    </row>
    <row r="6" spans="2:9" ht="15.6">
      <c r="B6" s="5"/>
      <c r="C6" s="431" t="s">
        <v>304</v>
      </c>
      <c r="D6" s="432"/>
      <c r="E6" s="432"/>
      <c r="F6" s="432"/>
      <c r="G6" s="432"/>
      <c r="H6" s="432"/>
      <c r="I6" s="433"/>
    </row>
    <row r="7" spans="2:9">
      <c r="B7" s="5"/>
      <c r="C7" s="415" t="s">
        <v>3</v>
      </c>
      <c r="D7" s="417"/>
      <c r="E7" s="410">
        <v>1</v>
      </c>
      <c r="F7" s="411"/>
      <c r="G7" s="412"/>
      <c r="H7" s="410"/>
      <c r="I7" s="412"/>
    </row>
    <row r="8" spans="2:9" ht="12" customHeight="1">
      <c r="B8" s="5"/>
      <c r="C8" s="112"/>
      <c r="D8" s="114"/>
      <c r="E8" s="410" t="s">
        <v>249</v>
      </c>
      <c r="F8" s="411"/>
      <c r="G8" s="412"/>
      <c r="H8" s="115"/>
      <c r="I8" s="116"/>
    </row>
    <row r="9" spans="2:9">
      <c r="B9" s="25" t="s">
        <v>4</v>
      </c>
      <c r="C9" s="7" t="s">
        <v>5</v>
      </c>
      <c r="D9" s="7" t="s">
        <v>6</v>
      </c>
      <c r="E9" s="8" t="s">
        <v>298</v>
      </c>
      <c r="F9" s="9" t="s">
        <v>299</v>
      </c>
      <c r="G9" s="9" t="s">
        <v>297</v>
      </c>
      <c r="H9" s="11" t="s">
        <v>10</v>
      </c>
      <c r="I9" s="12" t="s">
        <v>11</v>
      </c>
    </row>
    <row r="10" spans="2:9" ht="12" customHeight="1">
      <c r="B10" s="13">
        <v>1</v>
      </c>
      <c r="C10" s="26" t="s">
        <v>18</v>
      </c>
      <c r="D10" s="27" t="s">
        <v>19</v>
      </c>
      <c r="E10" s="14">
        <v>16.5</v>
      </c>
      <c r="F10" s="14"/>
      <c r="G10" s="14">
        <f>E10</f>
        <v>16.5</v>
      </c>
      <c r="H10" s="14">
        <f>G10</f>
        <v>16.5</v>
      </c>
      <c r="I10" s="98" t="s">
        <v>286</v>
      </c>
    </row>
    <row r="11" spans="2:9" ht="12" customHeight="1">
      <c r="B11" s="13">
        <v>2</v>
      </c>
      <c r="C11" s="28" t="s">
        <v>20</v>
      </c>
      <c r="D11" s="27" t="s">
        <v>21</v>
      </c>
      <c r="E11" s="14">
        <v>16.5</v>
      </c>
      <c r="F11" s="14"/>
      <c r="G11" s="14">
        <f t="shared" ref="G11:G74" si="0">E11</f>
        <v>16.5</v>
      </c>
      <c r="H11" s="14">
        <f t="shared" ref="H11:H74" si="1">G11</f>
        <v>16.5</v>
      </c>
      <c r="I11" s="98" t="s">
        <v>286</v>
      </c>
    </row>
    <row r="12" spans="2:9" ht="12" customHeight="1">
      <c r="B12" s="13">
        <v>3</v>
      </c>
      <c r="C12" s="26" t="s">
        <v>22</v>
      </c>
      <c r="D12" s="27" t="s">
        <v>23</v>
      </c>
      <c r="E12" s="14">
        <v>15.5</v>
      </c>
      <c r="F12" s="14"/>
      <c r="G12" s="14">
        <f t="shared" si="0"/>
        <v>15.5</v>
      </c>
      <c r="H12" s="14">
        <f t="shared" si="1"/>
        <v>15.5</v>
      </c>
      <c r="I12" s="98" t="s">
        <v>286</v>
      </c>
    </row>
    <row r="13" spans="2:9" ht="12" customHeight="1">
      <c r="B13" s="13">
        <v>4</v>
      </c>
      <c r="C13" s="28" t="s">
        <v>24</v>
      </c>
      <c r="D13" s="27" t="s">
        <v>25</v>
      </c>
      <c r="E13" s="14">
        <v>15</v>
      </c>
      <c r="F13" s="14"/>
      <c r="G13" s="14">
        <f t="shared" si="0"/>
        <v>15</v>
      </c>
      <c r="H13" s="14">
        <f t="shared" si="1"/>
        <v>15</v>
      </c>
      <c r="I13" s="98" t="s">
        <v>286</v>
      </c>
    </row>
    <row r="14" spans="2:9" ht="12" customHeight="1">
      <c r="B14" s="13">
        <v>5</v>
      </c>
      <c r="C14" s="28" t="s">
        <v>26</v>
      </c>
      <c r="D14" s="27" t="s">
        <v>27</v>
      </c>
      <c r="E14" s="14">
        <v>15.5</v>
      </c>
      <c r="F14" s="14"/>
      <c r="G14" s="14">
        <f t="shared" si="0"/>
        <v>15.5</v>
      </c>
      <c r="H14" s="14">
        <f t="shared" si="1"/>
        <v>15.5</v>
      </c>
      <c r="I14" s="98" t="s">
        <v>286</v>
      </c>
    </row>
    <row r="15" spans="2:9" ht="12" customHeight="1">
      <c r="B15" s="13">
        <v>6</v>
      </c>
      <c r="C15" s="26" t="s">
        <v>28</v>
      </c>
      <c r="D15" s="27" t="s">
        <v>29</v>
      </c>
      <c r="E15" s="14">
        <v>15</v>
      </c>
      <c r="F15" s="14"/>
      <c r="G15" s="14">
        <f t="shared" si="0"/>
        <v>15</v>
      </c>
      <c r="H15" s="14">
        <f t="shared" si="1"/>
        <v>15</v>
      </c>
      <c r="I15" s="98" t="s">
        <v>286</v>
      </c>
    </row>
    <row r="16" spans="2:9" ht="12" customHeight="1">
      <c r="B16" s="13">
        <v>7</v>
      </c>
      <c r="C16" s="26" t="s">
        <v>30</v>
      </c>
      <c r="D16" s="27" t="s">
        <v>31</v>
      </c>
      <c r="E16" s="14">
        <v>15</v>
      </c>
      <c r="F16" s="14"/>
      <c r="G16" s="14">
        <f t="shared" si="0"/>
        <v>15</v>
      </c>
      <c r="H16" s="14">
        <f t="shared" si="1"/>
        <v>15</v>
      </c>
      <c r="I16" s="98" t="s">
        <v>286</v>
      </c>
    </row>
    <row r="17" spans="2:9" ht="12" customHeight="1">
      <c r="B17" s="13">
        <v>8</v>
      </c>
      <c r="C17" s="28" t="s">
        <v>32</v>
      </c>
      <c r="D17" s="27" t="s">
        <v>33</v>
      </c>
      <c r="E17" s="14">
        <v>14.5</v>
      </c>
      <c r="F17" s="14"/>
      <c r="G17" s="14">
        <f t="shared" si="0"/>
        <v>14.5</v>
      </c>
      <c r="H17" s="14">
        <f t="shared" si="1"/>
        <v>14.5</v>
      </c>
      <c r="I17" s="98" t="s">
        <v>286</v>
      </c>
    </row>
    <row r="18" spans="2:9" ht="12" customHeight="1">
      <c r="B18" s="13">
        <v>9</v>
      </c>
      <c r="C18" s="28" t="s">
        <v>34</v>
      </c>
      <c r="D18" s="27" t="s">
        <v>35</v>
      </c>
      <c r="E18" s="14">
        <v>15.5</v>
      </c>
      <c r="F18" s="14"/>
      <c r="G18" s="14">
        <f t="shared" si="0"/>
        <v>15.5</v>
      </c>
      <c r="H18" s="14">
        <f t="shared" si="1"/>
        <v>15.5</v>
      </c>
      <c r="I18" s="98" t="s">
        <v>286</v>
      </c>
    </row>
    <row r="19" spans="2:9" ht="12" customHeight="1">
      <c r="B19" s="13">
        <v>10</v>
      </c>
      <c r="C19" s="28" t="s">
        <v>36</v>
      </c>
      <c r="D19" s="27" t="s">
        <v>37</v>
      </c>
      <c r="E19" s="14">
        <v>14.5</v>
      </c>
      <c r="F19" s="14"/>
      <c r="G19" s="14">
        <f t="shared" si="0"/>
        <v>14.5</v>
      </c>
      <c r="H19" s="14">
        <f t="shared" si="1"/>
        <v>14.5</v>
      </c>
      <c r="I19" s="98" t="s">
        <v>286</v>
      </c>
    </row>
    <row r="20" spans="2:9" ht="12" customHeight="1">
      <c r="B20" s="13">
        <v>11</v>
      </c>
      <c r="C20" s="28" t="s">
        <v>38</v>
      </c>
      <c r="D20" s="27" t="s">
        <v>39</v>
      </c>
      <c r="E20" s="14">
        <v>16.5</v>
      </c>
      <c r="F20" s="14"/>
      <c r="G20" s="14">
        <f t="shared" si="0"/>
        <v>16.5</v>
      </c>
      <c r="H20" s="14">
        <f t="shared" si="1"/>
        <v>16.5</v>
      </c>
      <c r="I20" s="98" t="s">
        <v>286</v>
      </c>
    </row>
    <row r="21" spans="2:9" ht="12" customHeight="1">
      <c r="B21" s="13">
        <v>12</v>
      </c>
      <c r="C21" s="28" t="s">
        <v>40</v>
      </c>
      <c r="D21" s="27" t="s">
        <v>41</v>
      </c>
      <c r="E21" s="14">
        <v>16</v>
      </c>
      <c r="F21" s="14"/>
      <c r="G21" s="14">
        <f t="shared" si="0"/>
        <v>16</v>
      </c>
      <c r="H21" s="14">
        <f t="shared" si="1"/>
        <v>16</v>
      </c>
      <c r="I21" s="98" t="s">
        <v>286</v>
      </c>
    </row>
    <row r="22" spans="2:9" ht="12" customHeight="1">
      <c r="B22" s="13">
        <v>13</v>
      </c>
      <c r="C22" s="28" t="s">
        <v>42</v>
      </c>
      <c r="D22" s="27" t="s">
        <v>43</v>
      </c>
      <c r="E22" s="14">
        <v>15.5</v>
      </c>
      <c r="F22" s="14"/>
      <c r="G22" s="14">
        <f t="shared" si="0"/>
        <v>15.5</v>
      </c>
      <c r="H22" s="14">
        <f t="shared" si="1"/>
        <v>15.5</v>
      </c>
      <c r="I22" s="98" t="s">
        <v>286</v>
      </c>
    </row>
    <row r="23" spans="2:9" ht="12" customHeight="1">
      <c r="B23" s="13">
        <v>14</v>
      </c>
      <c r="C23" s="28" t="s">
        <v>44</v>
      </c>
      <c r="D23" s="27" t="s">
        <v>45</v>
      </c>
      <c r="E23" s="14">
        <v>15.5</v>
      </c>
      <c r="F23" s="14"/>
      <c r="G23" s="14">
        <f t="shared" si="0"/>
        <v>15.5</v>
      </c>
      <c r="H23" s="14">
        <f t="shared" si="1"/>
        <v>15.5</v>
      </c>
      <c r="I23" s="98" t="s">
        <v>286</v>
      </c>
    </row>
    <row r="24" spans="2:9" ht="12" customHeight="1">
      <c r="B24" s="13">
        <v>15</v>
      </c>
      <c r="C24" s="28" t="s">
        <v>46</v>
      </c>
      <c r="D24" s="27" t="s">
        <v>47</v>
      </c>
      <c r="E24" s="14">
        <v>16</v>
      </c>
      <c r="F24" s="14"/>
      <c r="G24" s="14">
        <f t="shared" si="0"/>
        <v>16</v>
      </c>
      <c r="H24" s="14">
        <f t="shared" si="1"/>
        <v>16</v>
      </c>
      <c r="I24" s="98" t="s">
        <v>286</v>
      </c>
    </row>
    <row r="25" spans="2:9" ht="12" customHeight="1">
      <c r="B25" s="13">
        <v>16</v>
      </c>
      <c r="C25" s="28" t="s">
        <v>48</v>
      </c>
      <c r="D25" s="27" t="s">
        <v>49</v>
      </c>
      <c r="E25" s="14">
        <v>15</v>
      </c>
      <c r="F25" s="14"/>
      <c r="G25" s="14">
        <f t="shared" si="0"/>
        <v>15</v>
      </c>
      <c r="H25" s="14">
        <f t="shared" si="1"/>
        <v>15</v>
      </c>
      <c r="I25" s="98" t="s">
        <v>286</v>
      </c>
    </row>
    <row r="26" spans="2:9" ht="12" customHeight="1">
      <c r="B26" s="13">
        <v>17</v>
      </c>
      <c r="C26" s="26" t="s">
        <v>50</v>
      </c>
      <c r="D26" s="27" t="s">
        <v>51</v>
      </c>
      <c r="E26" s="14">
        <v>15.5</v>
      </c>
      <c r="F26" s="14"/>
      <c r="G26" s="14">
        <f t="shared" si="0"/>
        <v>15.5</v>
      </c>
      <c r="H26" s="14">
        <f t="shared" si="1"/>
        <v>15.5</v>
      </c>
      <c r="I26" s="98" t="s">
        <v>286</v>
      </c>
    </row>
    <row r="27" spans="2:9" ht="12" customHeight="1">
      <c r="B27" s="13">
        <v>18</v>
      </c>
      <c r="C27" s="28" t="s">
        <v>52</v>
      </c>
      <c r="D27" s="27" t="s">
        <v>53</v>
      </c>
      <c r="E27" s="14">
        <v>15.5</v>
      </c>
      <c r="F27" s="14"/>
      <c r="G27" s="14">
        <f t="shared" si="0"/>
        <v>15.5</v>
      </c>
      <c r="H27" s="14">
        <f t="shared" si="1"/>
        <v>15.5</v>
      </c>
      <c r="I27" s="98" t="s">
        <v>286</v>
      </c>
    </row>
    <row r="28" spans="2:9" ht="12" customHeight="1">
      <c r="B28" s="13">
        <v>19</v>
      </c>
      <c r="C28" s="26" t="s">
        <v>246</v>
      </c>
      <c r="D28" s="27" t="s">
        <v>247</v>
      </c>
      <c r="E28" s="14">
        <v>17</v>
      </c>
      <c r="F28" s="14"/>
      <c r="G28" s="14">
        <f t="shared" si="0"/>
        <v>17</v>
      </c>
      <c r="H28" s="14">
        <f t="shared" si="1"/>
        <v>17</v>
      </c>
      <c r="I28" s="98" t="s">
        <v>286</v>
      </c>
    </row>
    <row r="29" spans="2:9" ht="12" customHeight="1">
      <c r="B29" s="13">
        <v>20</v>
      </c>
      <c r="C29" s="28" t="s">
        <v>54</v>
      </c>
      <c r="D29" s="27" t="s">
        <v>55</v>
      </c>
      <c r="E29" s="14">
        <v>16.25</v>
      </c>
      <c r="F29" s="14"/>
      <c r="G29" s="14">
        <f t="shared" si="0"/>
        <v>16.25</v>
      </c>
      <c r="H29" s="14">
        <f t="shared" si="1"/>
        <v>16.25</v>
      </c>
      <c r="I29" s="98" t="s">
        <v>286</v>
      </c>
    </row>
    <row r="30" spans="2:9" ht="12" customHeight="1">
      <c r="B30" s="13">
        <v>21</v>
      </c>
      <c r="C30" s="26" t="s">
        <v>56</v>
      </c>
      <c r="D30" s="27" t="s">
        <v>57</v>
      </c>
      <c r="E30" s="14">
        <v>15.75</v>
      </c>
      <c r="F30" s="14"/>
      <c r="G30" s="14">
        <f t="shared" si="0"/>
        <v>15.75</v>
      </c>
      <c r="H30" s="14">
        <f t="shared" si="1"/>
        <v>15.75</v>
      </c>
      <c r="I30" s="98" t="s">
        <v>286</v>
      </c>
    </row>
    <row r="31" spans="2:9" ht="12" customHeight="1">
      <c r="B31" s="13">
        <v>22</v>
      </c>
      <c r="C31" s="26" t="s">
        <v>58</v>
      </c>
      <c r="D31" s="27" t="s">
        <v>59</v>
      </c>
      <c r="E31" s="14">
        <v>16.25</v>
      </c>
      <c r="F31" s="14"/>
      <c r="G31" s="14">
        <f t="shared" si="0"/>
        <v>16.25</v>
      </c>
      <c r="H31" s="14">
        <f t="shared" si="1"/>
        <v>16.25</v>
      </c>
      <c r="I31" s="98" t="s">
        <v>286</v>
      </c>
    </row>
    <row r="32" spans="2:9" ht="12" customHeight="1">
      <c r="B32" s="13">
        <v>23</v>
      </c>
      <c r="C32" s="28" t="s">
        <v>60</v>
      </c>
      <c r="D32" s="27" t="s">
        <v>61</v>
      </c>
      <c r="E32" s="14">
        <v>15</v>
      </c>
      <c r="F32" s="14"/>
      <c r="G32" s="14">
        <f t="shared" si="0"/>
        <v>15</v>
      </c>
      <c r="H32" s="14">
        <f t="shared" si="1"/>
        <v>15</v>
      </c>
      <c r="I32" s="98" t="s">
        <v>286</v>
      </c>
    </row>
    <row r="33" spans="2:9" ht="12" customHeight="1">
      <c r="B33" s="13">
        <v>24</v>
      </c>
      <c r="C33" s="26" t="s">
        <v>62</v>
      </c>
      <c r="D33" s="27" t="s">
        <v>63</v>
      </c>
      <c r="E33" s="14">
        <v>13</v>
      </c>
      <c r="F33" s="14"/>
      <c r="G33" s="14">
        <f t="shared" si="0"/>
        <v>13</v>
      </c>
      <c r="H33" s="14">
        <f t="shared" si="1"/>
        <v>13</v>
      </c>
      <c r="I33" s="98" t="s">
        <v>286</v>
      </c>
    </row>
    <row r="34" spans="2:9" ht="12" customHeight="1">
      <c r="B34" s="13">
        <v>25</v>
      </c>
      <c r="C34" s="28" t="s">
        <v>64</v>
      </c>
      <c r="D34" s="27" t="s">
        <v>65</v>
      </c>
      <c r="E34" s="14">
        <v>15.5</v>
      </c>
      <c r="F34" s="14"/>
      <c r="G34" s="14">
        <f t="shared" si="0"/>
        <v>15.5</v>
      </c>
      <c r="H34" s="14">
        <f t="shared" si="1"/>
        <v>15.5</v>
      </c>
      <c r="I34" s="98" t="s">
        <v>286</v>
      </c>
    </row>
    <row r="35" spans="2:9" ht="12" customHeight="1">
      <c r="B35" s="13">
        <v>26</v>
      </c>
      <c r="C35" s="28" t="s">
        <v>66</v>
      </c>
      <c r="D35" s="27" t="s">
        <v>67</v>
      </c>
      <c r="E35" s="14">
        <v>15.5</v>
      </c>
      <c r="F35" s="14"/>
      <c r="G35" s="14">
        <f t="shared" si="0"/>
        <v>15.5</v>
      </c>
      <c r="H35" s="14">
        <f t="shared" si="1"/>
        <v>15.5</v>
      </c>
      <c r="I35" s="98" t="s">
        <v>286</v>
      </c>
    </row>
    <row r="36" spans="2:9" ht="12" customHeight="1">
      <c r="B36" s="13">
        <v>27</v>
      </c>
      <c r="C36" s="28" t="s">
        <v>68</v>
      </c>
      <c r="D36" s="27" t="s">
        <v>69</v>
      </c>
      <c r="E36" s="14">
        <v>15</v>
      </c>
      <c r="F36" s="14"/>
      <c r="G36" s="14">
        <f t="shared" si="0"/>
        <v>15</v>
      </c>
      <c r="H36" s="14">
        <f t="shared" si="1"/>
        <v>15</v>
      </c>
      <c r="I36" s="98" t="s">
        <v>286</v>
      </c>
    </row>
    <row r="37" spans="2:9" ht="12" customHeight="1">
      <c r="B37" s="13">
        <v>28</v>
      </c>
      <c r="C37" s="28" t="s">
        <v>70</v>
      </c>
      <c r="D37" s="27" t="s">
        <v>51</v>
      </c>
      <c r="E37" s="14">
        <v>15</v>
      </c>
      <c r="F37" s="14"/>
      <c r="G37" s="14">
        <f t="shared" si="0"/>
        <v>15</v>
      </c>
      <c r="H37" s="14">
        <f t="shared" si="1"/>
        <v>15</v>
      </c>
      <c r="I37" s="98" t="s">
        <v>286</v>
      </c>
    </row>
    <row r="38" spans="2:9" ht="12" customHeight="1">
      <c r="B38" s="13">
        <v>29</v>
      </c>
      <c r="C38" s="28" t="s">
        <v>71</v>
      </c>
      <c r="D38" s="27" t="s">
        <v>72</v>
      </c>
      <c r="E38" s="14">
        <v>16.25</v>
      </c>
      <c r="F38" s="14"/>
      <c r="G38" s="14">
        <f t="shared" si="0"/>
        <v>16.25</v>
      </c>
      <c r="H38" s="14">
        <f t="shared" si="1"/>
        <v>16.25</v>
      </c>
      <c r="I38" s="98" t="s">
        <v>286</v>
      </c>
    </row>
    <row r="39" spans="2:9" ht="12" customHeight="1">
      <c r="B39" s="13">
        <v>30</v>
      </c>
      <c r="C39" s="28" t="s">
        <v>73</v>
      </c>
      <c r="D39" s="27" t="s">
        <v>74</v>
      </c>
      <c r="E39" s="14">
        <v>16.5</v>
      </c>
      <c r="F39" s="14"/>
      <c r="G39" s="14">
        <f t="shared" si="0"/>
        <v>16.5</v>
      </c>
      <c r="H39" s="14">
        <f t="shared" si="1"/>
        <v>16.5</v>
      </c>
      <c r="I39" s="98" t="s">
        <v>286</v>
      </c>
    </row>
    <row r="40" spans="2:9" ht="12" customHeight="1">
      <c r="B40" s="13">
        <v>31</v>
      </c>
      <c r="C40" s="28" t="s">
        <v>75</v>
      </c>
      <c r="D40" s="27" t="s">
        <v>51</v>
      </c>
      <c r="E40" s="14">
        <v>14</v>
      </c>
      <c r="F40" s="14"/>
      <c r="G40" s="14">
        <f t="shared" si="0"/>
        <v>14</v>
      </c>
      <c r="H40" s="14">
        <f t="shared" si="1"/>
        <v>14</v>
      </c>
      <c r="I40" s="98" t="s">
        <v>286</v>
      </c>
    </row>
    <row r="41" spans="2:9" ht="12" customHeight="1">
      <c r="B41" s="13">
        <v>32</v>
      </c>
      <c r="C41" s="26" t="s">
        <v>76</v>
      </c>
      <c r="D41" s="27" t="s">
        <v>77</v>
      </c>
      <c r="E41" s="14">
        <v>15</v>
      </c>
      <c r="F41" s="14"/>
      <c r="G41" s="14">
        <f t="shared" si="0"/>
        <v>15</v>
      </c>
      <c r="H41" s="14">
        <f t="shared" si="1"/>
        <v>15</v>
      </c>
      <c r="I41" s="98" t="s">
        <v>286</v>
      </c>
    </row>
    <row r="42" spans="2:9" ht="12" customHeight="1">
      <c r="B42" s="13">
        <v>33</v>
      </c>
      <c r="C42" s="26" t="s">
        <v>78</v>
      </c>
      <c r="D42" s="27" t="s">
        <v>79</v>
      </c>
      <c r="E42" s="14">
        <v>15.5</v>
      </c>
      <c r="F42" s="14"/>
      <c r="G42" s="14">
        <f t="shared" si="0"/>
        <v>15.5</v>
      </c>
      <c r="H42" s="14">
        <f t="shared" si="1"/>
        <v>15.5</v>
      </c>
      <c r="I42" s="98" t="s">
        <v>286</v>
      </c>
    </row>
    <row r="43" spans="2:9" ht="12" customHeight="1">
      <c r="B43" s="13">
        <v>34</v>
      </c>
      <c r="C43" s="28" t="s">
        <v>80</v>
      </c>
      <c r="D43" s="27" t="s">
        <v>81</v>
      </c>
      <c r="E43" s="14">
        <v>15</v>
      </c>
      <c r="F43" s="14"/>
      <c r="G43" s="14">
        <f t="shared" si="0"/>
        <v>15</v>
      </c>
      <c r="H43" s="14">
        <f t="shared" si="1"/>
        <v>15</v>
      </c>
      <c r="I43" s="98" t="s">
        <v>286</v>
      </c>
    </row>
    <row r="44" spans="2:9" ht="12" customHeight="1">
      <c r="B44" s="13">
        <v>35</v>
      </c>
      <c r="C44" s="28" t="s">
        <v>82</v>
      </c>
      <c r="D44" s="27" t="s">
        <v>83</v>
      </c>
      <c r="E44" s="14">
        <v>16</v>
      </c>
      <c r="F44" s="14"/>
      <c r="G44" s="14">
        <f t="shared" si="0"/>
        <v>16</v>
      </c>
      <c r="H44" s="14">
        <f t="shared" si="1"/>
        <v>16</v>
      </c>
      <c r="I44" s="98" t="s">
        <v>286</v>
      </c>
    </row>
    <row r="45" spans="2:9" ht="12" customHeight="1">
      <c r="B45" s="13">
        <v>36</v>
      </c>
      <c r="C45" s="28" t="s">
        <v>84</v>
      </c>
      <c r="D45" s="27" t="s">
        <v>85</v>
      </c>
      <c r="E45" s="14">
        <v>15.5</v>
      </c>
      <c r="F45" s="14"/>
      <c r="G45" s="14">
        <f t="shared" si="0"/>
        <v>15.5</v>
      </c>
      <c r="H45" s="14">
        <f t="shared" si="1"/>
        <v>15.5</v>
      </c>
      <c r="I45" s="98" t="s">
        <v>286</v>
      </c>
    </row>
    <row r="46" spans="2:9" ht="12" customHeight="1">
      <c r="B46" s="13">
        <v>37</v>
      </c>
      <c r="C46" s="28" t="s">
        <v>86</v>
      </c>
      <c r="D46" s="27" t="s">
        <v>87</v>
      </c>
      <c r="E46" s="14">
        <v>16.5</v>
      </c>
      <c r="F46" s="14"/>
      <c r="G46" s="14">
        <f t="shared" si="0"/>
        <v>16.5</v>
      </c>
      <c r="H46" s="14">
        <f t="shared" si="1"/>
        <v>16.5</v>
      </c>
      <c r="I46" s="98" t="s">
        <v>286</v>
      </c>
    </row>
    <row r="47" spans="2:9" ht="12" customHeight="1">
      <c r="B47" s="13">
        <v>38</v>
      </c>
      <c r="C47" s="28" t="s">
        <v>88</v>
      </c>
      <c r="D47" s="27" t="s">
        <v>89</v>
      </c>
      <c r="E47" s="14">
        <v>16.5</v>
      </c>
      <c r="F47" s="14"/>
      <c r="G47" s="14">
        <f t="shared" si="0"/>
        <v>16.5</v>
      </c>
      <c r="H47" s="14">
        <f t="shared" si="1"/>
        <v>16.5</v>
      </c>
      <c r="I47" s="98" t="s">
        <v>286</v>
      </c>
    </row>
    <row r="48" spans="2:9" ht="12" customHeight="1">
      <c r="B48" s="13">
        <v>39</v>
      </c>
      <c r="C48" s="26" t="s">
        <v>90</v>
      </c>
      <c r="D48" s="27" t="s">
        <v>51</v>
      </c>
      <c r="E48" s="14">
        <v>16.25</v>
      </c>
      <c r="F48" s="14"/>
      <c r="G48" s="14">
        <f t="shared" si="0"/>
        <v>16.25</v>
      </c>
      <c r="H48" s="14">
        <f t="shared" si="1"/>
        <v>16.25</v>
      </c>
      <c r="I48" s="98" t="s">
        <v>286</v>
      </c>
    </row>
    <row r="49" spans="2:9" ht="12" customHeight="1">
      <c r="B49" s="13">
        <v>40</v>
      </c>
      <c r="C49" s="28" t="s">
        <v>91</v>
      </c>
      <c r="D49" s="27" t="s">
        <v>92</v>
      </c>
      <c r="E49" s="14">
        <v>13</v>
      </c>
      <c r="F49" s="14"/>
      <c r="G49" s="14">
        <f t="shared" si="0"/>
        <v>13</v>
      </c>
      <c r="H49" s="14">
        <f t="shared" si="1"/>
        <v>13</v>
      </c>
      <c r="I49" s="98" t="s">
        <v>286</v>
      </c>
    </row>
    <row r="50" spans="2:9" ht="12" customHeight="1">
      <c r="B50" s="13">
        <v>41</v>
      </c>
      <c r="C50" s="28" t="s">
        <v>93</v>
      </c>
      <c r="D50" s="27" t="s">
        <v>53</v>
      </c>
      <c r="E50" s="14">
        <v>16.5</v>
      </c>
      <c r="F50" s="14"/>
      <c r="G50" s="14">
        <f t="shared" si="0"/>
        <v>16.5</v>
      </c>
      <c r="H50" s="14">
        <f t="shared" si="1"/>
        <v>16.5</v>
      </c>
      <c r="I50" s="98" t="s">
        <v>286</v>
      </c>
    </row>
    <row r="51" spans="2:9" ht="12" customHeight="1">
      <c r="B51" s="13">
        <v>42</v>
      </c>
      <c r="C51" s="28" t="s">
        <v>94</v>
      </c>
      <c r="D51" s="27" t="s">
        <v>95</v>
      </c>
      <c r="E51" s="14">
        <v>14.5</v>
      </c>
      <c r="F51" s="14"/>
      <c r="G51" s="14">
        <f t="shared" si="0"/>
        <v>14.5</v>
      </c>
      <c r="H51" s="14">
        <f t="shared" si="1"/>
        <v>14.5</v>
      </c>
      <c r="I51" s="98" t="s">
        <v>286</v>
      </c>
    </row>
    <row r="52" spans="2:9" ht="12" customHeight="1">
      <c r="B52" s="13">
        <v>43</v>
      </c>
      <c r="C52" s="28" t="s">
        <v>96</v>
      </c>
      <c r="D52" s="27" t="s">
        <v>97</v>
      </c>
      <c r="E52" s="14">
        <v>15</v>
      </c>
      <c r="F52" s="14"/>
      <c r="G52" s="14">
        <f t="shared" si="0"/>
        <v>15</v>
      </c>
      <c r="H52" s="14">
        <f t="shared" si="1"/>
        <v>15</v>
      </c>
      <c r="I52" s="98" t="s">
        <v>286</v>
      </c>
    </row>
    <row r="53" spans="2:9" ht="12" customHeight="1">
      <c r="B53" s="13">
        <v>44</v>
      </c>
      <c r="C53" s="28" t="s">
        <v>98</v>
      </c>
      <c r="D53" s="27" t="s">
        <v>99</v>
      </c>
      <c r="E53" s="14">
        <v>14</v>
      </c>
      <c r="F53" s="14"/>
      <c r="G53" s="14">
        <f t="shared" si="0"/>
        <v>14</v>
      </c>
      <c r="H53" s="14">
        <f t="shared" si="1"/>
        <v>14</v>
      </c>
      <c r="I53" s="98" t="s">
        <v>286</v>
      </c>
    </row>
    <row r="54" spans="2:9" ht="12" customHeight="1">
      <c r="B54" s="13">
        <v>45</v>
      </c>
      <c r="C54" s="28" t="s">
        <v>100</v>
      </c>
      <c r="D54" s="27" t="s">
        <v>101</v>
      </c>
      <c r="E54" s="14">
        <v>14</v>
      </c>
      <c r="F54" s="14"/>
      <c r="G54" s="14">
        <f t="shared" si="0"/>
        <v>14</v>
      </c>
      <c r="H54" s="14">
        <f t="shared" si="1"/>
        <v>14</v>
      </c>
      <c r="I54" s="98" t="s">
        <v>286</v>
      </c>
    </row>
    <row r="55" spans="2:9" ht="12" customHeight="1">
      <c r="B55" s="13">
        <v>46</v>
      </c>
      <c r="C55" s="26" t="s">
        <v>102</v>
      </c>
      <c r="D55" s="27" t="s">
        <v>103</v>
      </c>
      <c r="E55" s="14">
        <v>15</v>
      </c>
      <c r="F55" s="14"/>
      <c r="G55" s="14">
        <f t="shared" si="0"/>
        <v>15</v>
      </c>
      <c r="H55" s="14">
        <f t="shared" si="1"/>
        <v>15</v>
      </c>
      <c r="I55" s="98" t="s">
        <v>286</v>
      </c>
    </row>
    <row r="56" spans="2:9" ht="12" customHeight="1">
      <c r="B56" s="13">
        <v>47</v>
      </c>
      <c r="C56" s="26" t="s">
        <v>104</v>
      </c>
      <c r="D56" s="27" t="s">
        <v>105</v>
      </c>
      <c r="E56" s="14">
        <v>15.5</v>
      </c>
      <c r="F56" s="14"/>
      <c r="G56" s="14">
        <f t="shared" si="0"/>
        <v>15.5</v>
      </c>
      <c r="H56" s="14">
        <f t="shared" si="1"/>
        <v>15.5</v>
      </c>
      <c r="I56" s="98" t="s">
        <v>286</v>
      </c>
    </row>
    <row r="57" spans="2:9" ht="12" customHeight="1">
      <c r="B57" s="13">
        <v>48</v>
      </c>
      <c r="C57" s="28" t="s">
        <v>106</v>
      </c>
      <c r="D57" s="27" t="s">
        <v>107</v>
      </c>
      <c r="E57" s="14">
        <v>16.25</v>
      </c>
      <c r="F57" s="14"/>
      <c r="G57" s="14">
        <f t="shared" si="0"/>
        <v>16.25</v>
      </c>
      <c r="H57" s="14">
        <f t="shared" si="1"/>
        <v>16.25</v>
      </c>
      <c r="I57" s="98" t="s">
        <v>286</v>
      </c>
    </row>
    <row r="58" spans="2:9" ht="12" customHeight="1">
      <c r="B58" s="13">
        <v>49</v>
      </c>
      <c r="C58" s="28" t="s">
        <v>108</v>
      </c>
      <c r="D58" s="27" t="s">
        <v>109</v>
      </c>
      <c r="E58" s="14">
        <v>15.5</v>
      </c>
      <c r="F58" s="14"/>
      <c r="G58" s="14">
        <f t="shared" si="0"/>
        <v>15.5</v>
      </c>
      <c r="H58" s="14">
        <f t="shared" si="1"/>
        <v>15.5</v>
      </c>
      <c r="I58" s="98" t="s">
        <v>286</v>
      </c>
    </row>
    <row r="59" spans="2:9" ht="12" customHeight="1">
      <c r="B59" s="13">
        <v>50</v>
      </c>
      <c r="C59" s="28" t="s">
        <v>110</v>
      </c>
      <c r="D59" s="27" t="s">
        <v>51</v>
      </c>
      <c r="E59" s="14">
        <v>16</v>
      </c>
      <c r="F59" s="14"/>
      <c r="G59" s="14">
        <f t="shared" si="0"/>
        <v>16</v>
      </c>
      <c r="H59" s="14">
        <f t="shared" si="1"/>
        <v>16</v>
      </c>
      <c r="I59" s="98" t="s">
        <v>286</v>
      </c>
    </row>
    <row r="60" spans="2:9" ht="12" customHeight="1">
      <c r="B60" s="13">
        <v>51</v>
      </c>
      <c r="C60" s="26" t="s">
        <v>111</v>
      </c>
      <c r="D60" s="27" t="s">
        <v>112</v>
      </c>
      <c r="E60" s="14">
        <v>17</v>
      </c>
      <c r="F60" s="14"/>
      <c r="G60" s="14">
        <f t="shared" si="0"/>
        <v>17</v>
      </c>
      <c r="H60" s="14">
        <f t="shared" si="1"/>
        <v>17</v>
      </c>
      <c r="I60" s="98" t="s">
        <v>286</v>
      </c>
    </row>
    <row r="61" spans="2:9" ht="12" customHeight="1">
      <c r="B61" s="13">
        <v>52</v>
      </c>
      <c r="C61" s="28" t="s">
        <v>113</v>
      </c>
      <c r="D61" s="27" t="s">
        <v>114</v>
      </c>
      <c r="E61" s="14">
        <v>16.5</v>
      </c>
      <c r="F61" s="14"/>
      <c r="G61" s="14">
        <f t="shared" si="0"/>
        <v>16.5</v>
      </c>
      <c r="H61" s="14">
        <f t="shared" si="1"/>
        <v>16.5</v>
      </c>
      <c r="I61" s="98" t="s">
        <v>286</v>
      </c>
    </row>
    <row r="62" spans="2:9" ht="12" customHeight="1">
      <c r="B62" s="13">
        <v>53</v>
      </c>
      <c r="C62" s="28" t="s">
        <v>115</v>
      </c>
      <c r="D62" s="27" t="s">
        <v>116</v>
      </c>
      <c r="E62" s="14">
        <v>15.5</v>
      </c>
      <c r="F62" s="14"/>
      <c r="G62" s="14">
        <f t="shared" si="0"/>
        <v>15.5</v>
      </c>
      <c r="H62" s="14">
        <f t="shared" si="1"/>
        <v>15.5</v>
      </c>
      <c r="I62" s="98" t="s">
        <v>286</v>
      </c>
    </row>
    <row r="63" spans="2:9" ht="12" customHeight="1">
      <c r="B63" s="13">
        <v>54</v>
      </c>
      <c r="C63" s="28" t="s">
        <v>117</v>
      </c>
      <c r="D63" s="27" t="s">
        <v>118</v>
      </c>
      <c r="E63" s="14">
        <v>14.5</v>
      </c>
      <c r="F63" s="14"/>
      <c r="G63" s="14">
        <f t="shared" si="0"/>
        <v>14.5</v>
      </c>
      <c r="H63" s="14">
        <f t="shared" si="1"/>
        <v>14.5</v>
      </c>
      <c r="I63" s="98" t="s">
        <v>286</v>
      </c>
    </row>
    <row r="64" spans="2:9" ht="12" customHeight="1">
      <c r="B64" s="13">
        <v>55</v>
      </c>
      <c r="C64" s="28" t="s">
        <v>119</v>
      </c>
      <c r="D64" s="27" t="s">
        <v>120</v>
      </c>
      <c r="E64" s="14">
        <v>16.5</v>
      </c>
      <c r="F64" s="14"/>
      <c r="G64" s="14">
        <f t="shared" si="0"/>
        <v>16.5</v>
      </c>
      <c r="H64" s="14">
        <f t="shared" si="1"/>
        <v>16.5</v>
      </c>
      <c r="I64" s="98" t="s">
        <v>286</v>
      </c>
    </row>
    <row r="65" spans="2:18" ht="12" customHeight="1">
      <c r="B65" s="13">
        <v>56</v>
      </c>
      <c r="C65" s="26" t="s">
        <v>121</v>
      </c>
      <c r="D65" s="27" t="s">
        <v>122</v>
      </c>
      <c r="E65" s="14">
        <v>16</v>
      </c>
      <c r="F65" s="14"/>
      <c r="G65" s="14">
        <f t="shared" si="0"/>
        <v>16</v>
      </c>
      <c r="H65" s="14">
        <f t="shared" si="1"/>
        <v>16</v>
      </c>
      <c r="I65" s="98" t="s">
        <v>286</v>
      </c>
    </row>
    <row r="66" spans="2:18" ht="12" customHeight="1">
      <c r="B66" s="13">
        <v>57</v>
      </c>
      <c r="C66" s="28" t="s">
        <v>123</v>
      </c>
      <c r="D66" s="27" t="s">
        <v>124</v>
      </c>
      <c r="E66" s="14">
        <v>15</v>
      </c>
      <c r="F66" s="14"/>
      <c r="G66" s="14">
        <f t="shared" si="0"/>
        <v>15</v>
      </c>
      <c r="H66" s="14">
        <f t="shared" si="1"/>
        <v>15</v>
      </c>
      <c r="I66" s="98" t="s">
        <v>286</v>
      </c>
    </row>
    <row r="67" spans="2:18" ht="12" customHeight="1">
      <c r="B67" s="13">
        <v>58</v>
      </c>
      <c r="C67" s="28" t="s">
        <v>125</v>
      </c>
      <c r="D67" s="27" t="s">
        <v>126</v>
      </c>
      <c r="E67" s="14">
        <v>16.5</v>
      </c>
      <c r="F67" s="14"/>
      <c r="G67" s="14">
        <f t="shared" si="0"/>
        <v>16.5</v>
      </c>
      <c r="H67" s="14">
        <f t="shared" si="1"/>
        <v>16.5</v>
      </c>
      <c r="I67" s="98" t="s">
        <v>286</v>
      </c>
    </row>
    <row r="68" spans="2:18" ht="12" customHeight="1">
      <c r="B68" s="13">
        <v>59</v>
      </c>
      <c r="C68" s="28" t="s">
        <v>127</v>
      </c>
      <c r="D68" s="27" t="s">
        <v>128</v>
      </c>
      <c r="E68" s="14">
        <v>16.25</v>
      </c>
      <c r="F68" s="14"/>
      <c r="G68" s="14">
        <f t="shared" si="0"/>
        <v>16.25</v>
      </c>
      <c r="H68" s="14">
        <f t="shared" si="1"/>
        <v>16.25</v>
      </c>
      <c r="I68" s="98" t="s">
        <v>286</v>
      </c>
    </row>
    <row r="69" spans="2:18" ht="12" customHeight="1">
      <c r="B69" s="13">
        <v>60</v>
      </c>
      <c r="C69" s="28" t="s">
        <v>129</v>
      </c>
      <c r="D69" s="27" t="s">
        <v>130</v>
      </c>
      <c r="E69" s="14">
        <v>16</v>
      </c>
      <c r="F69" s="14"/>
      <c r="G69" s="14">
        <f t="shared" si="0"/>
        <v>16</v>
      </c>
      <c r="H69" s="14">
        <f t="shared" si="1"/>
        <v>16</v>
      </c>
      <c r="I69" s="98" t="s">
        <v>286</v>
      </c>
    </row>
    <row r="70" spans="2:18" ht="12" customHeight="1">
      <c r="B70" s="13">
        <v>61</v>
      </c>
      <c r="C70" s="29" t="s">
        <v>131</v>
      </c>
      <c r="D70" s="30" t="s">
        <v>132</v>
      </c>
      <c r="E70" s="14">
        <v>13.5</v>
      </c>
      <c r="F70" s="14"/>
      <c r="G70" s="14">
        <f t="shared" si="0"/>
        <v>13.5</v>
      </c>
      <c r="H70" s="14">
        <f t="shared" si="1"/>
        <v>13.5</v>
      </c>
      <c r="I70" s="98" t="s">
        <v>286</v>
      </c>
    </row>
    <row r="71" spans="2:18" ht="12" customHeight="1">
      <c r="B71" s="13">
        <v>62</v>
      </c>
      <c r="C71" s="31" t="s">
        <v>133</v>
      </c>
      <c r="D71" s="32" t="s">
        <v>134</v>
      </c>
      <c r="E71" s="14">
        <v>15</v>
      </c>
      <c r="F71" s="14"/>
      <c r="G71" s="14">
        <f t="shared" si="0"/>
        <v>15</v>
      </c>
      <c r="H71" s="14">
        <f t="shared" si="1"/>
        <v>15</v>
      </c>
      <c r="I71" s="98" t="s">
        <v>286</v>
      </c>
    </row>
    <row r="72" spans="2:18" ht="12" customHeight="1">
      <c r="B72" s="13">
        <v>63</v>
      </c>
      <c r="C72" s="31" t="s">
        <v>135</v>
      </c>
      <c r="D72" s="32" t="s">
        <v>136</v>
      </c>
      <c r="E72" s="14">
        <v>16.25</v>
      </c>
      <c r="F72" s="14"/>
      <c r="G72" s="14">
        <f t="shared" si="0"/>
        <v>16.25</v>
      </c>
      <c r="H72" s="14">
        <f t="shared" si="1"/>
        <v>16.25</v>
      </c>
      <c r="I72" s="98" t="s">
        <v>286</v>
      </c>
    </row>
    <row r="73" spans="2:18" ht="12" customHeight="1">
      <c r="B73" s="13">
        <v>64</v>
      </c>
      <c r="C73" s="31" t="s">
        <v>137</v>
      </c>
      <c r="D73" s="32" t="s">
        <v>138</v>
      </c>
      <c r="E73" s="14">
        <v>14</v>
      </c>
      <c r="F73" s="14"/>
      <c r="G73" s="14">
        <f t="shared" si="0"/>
        <v>14</v>
      </c>
      <c r="H73" s="14">
        <f t="shared" si="1"/>
        <v>14</v>
      </c>
      <c r="I73" s="98" t="s">
        <v>286</v>
      </c>
    </row>
    <row r="74" spans="2:18" ht="12" customHeight="1">
      <c r="B74" s="13">
        <v>65</v>
      </c>
      <c r="C74" s="31" t="s">
        <v>139</v>
      </c>
      <c r="D74" s="32" t="s">
        <v>140</v>
      </c>
      <c r="E74" s="14">
        <v>15.5</v>
      </c>
      <c r="F74" s="14"/>
      <c r="G74" s="14">
        <f t="shared" si="0"/>
        <v>15.5</v>
      </c>
      <c r="H74" s="14">
        <f t="shared" si="1"/>
        <v>15.5</v>
      </c>
      <c r="I74" s="98" t="s">
        <v>286</v>
      </c>
    </row>
    <row r="75" spans="2:18" ht="12" customHeight="1">
      <c r="B75" s="13">
        <v>66</v>
      </c>
      <c r="C75" s="31" t="s">
        <v>141</v>
      </c>
      <c r="D75" s="32" t="s">
        <v>51</v>
      </c>
      <c r="E75" s="14">
        <v>17</v>
      </c>
      <c r="F75" s="14"/>
      <c r="G75" s="14">
        <f t="shared" ref="G75:G130" si="2">E75</f>
        <v>17</v>
      </c>
      <c r="H75" s="14">
        <f t="shared" ref="H75:H130" si="3">G75</f>
        <v>17</v>
      </c>
      <c r="I75" s="98" t="s">
        <v>286</v>
      </c>
    </row>
    <row r="76" spans="2:18" ht="12" customHeight="1">
      <c r="B76" s="13">
        <v>67</v>
      </c>
      <c r="C76" s="31" t="s">
        <v>142</v>
      </c>
      <c r="D76" s="37" t="s">
        <v>143</v>
      </c>
      <c r="E76" s="14">
        <v>16.25</v>
      </c>
      <c r="F76" s="14"/>
      <c r="G76" s="14">
        <f t="shared" si="2"/>
        <v>16.25</v>
      </c>
      <c r="H76" s="14">
        <f t="shared" si="3"/>
        <v>16.25</v>
      </c>
      <c r="I76" s="98" t="s">
        <v>286</v>
      </c>
      <c r="K76" t="s">
        <v>403</v>
      </c>
      <c r="L76" t="s">
        <v>404</v>
      </c>
      <c r="M76" t="s">
        <v>405</v>
      </c>
      <c r="N76" t="s">
        <v>406</v>
      </c>
      <c r="O76" t="s">
        <v>407</v>
      </c>
      <c r="P76" t="s">
        <v>408</v>
      </c>
      <c r="Q76" t="s">
        <v>401</v>
      </c>
      <c r="R76" t="s">
        <v>402</v>
      </c>
    </row>
    <row r="77" spans="2:18" ht="12" customHeight="1">
      <c r="B77" s="13">
        <v>68</v>
      </c>
      <c r="C77" s="31" t="s">
        <v>144</v>
      </c>
      <c r="D77" s="32" t="s">
        <v>145</v>
      </c>
      <c r="E77" s="14">
        <v>16.5</v>
      </c>
      <c r="F77" s="14"/>
      <c r="G77" s="14">
        <f t="shared" si="2"/>
        <v>16.5</v>
      </c>
      <c r="H77" s="14">
        <f t="shared" si="3"/>
        <v>16.5</v>
      </c>
      <c r="I77" s="98" t="s">
        <v>286</v>
      </c>
      <c r="K77" s="152">
        <v>12.188000000000001</v>
      </c>
      <c r="L77" s="152">
        <v>11.45</v>
      </c>
      <c r="M77" s="152">
        <v>13</v>
      </c>
      <c r="N77" s="152">
        <v>12.28</v>
      </c>
      <c r="O77" s="152">
        <v>13.031000000000001</v>
      </c>
      <c r="P77" s="152">
        <v>12.15</v>
      </c>
      <c r="Q77" s="152">
        <v>12.66</v>
      </c>
      <c r="R77" s="152">
        <v>14.125</v>
      </c>
    </row>
    <row r="78" spans="2:18" ht="12" customHeight="1">
      <c r="B78" s="13">
        <v>69</v>
      </c>
      <c r="C78" s="33" t="s">
        <v>146</v>
      </c>
      <c r="D78" s="32" t="s">
        <v>147</v>
      </c>
      <c r="E78" s="14">
        <v>17</v>
      </c>
      <c r="F78" s="14"/>
      <c r="G78" s="14">
        <f t="shared" si="2"/>
        <v>17</v>
      </c>
      <c r="H78" s="14">
        <f t="shared" si="3"/>
        <v>17</v>
      </c>
      <c r="I78" s="98" t="s">
        <v>286</v>
      </c>
    </row>
    <row r="79" spans="2:18" ht="12" customHeight="1">
      <c r="B79" s="13">
        <v>70</v>
      </c>
      <c r="C79" s="33" t="s">
        <v>148</v>
      </c>
      <c r="D79" s="32" t="s">
        <v>149</v>
      </c>
      <c r="E79" s="14">
        <v>16</v>
      </c>
      <c r="F79" s="14"/>
      <c r="G79" s="14">
        <f t="shared" si="2"/>
        <v>16</v>
      </c>
      <c r="H79" s="14">
        <f t="shared" si="3"/>
        <v>16</v>
      </c>
      <c r="I79" s="98" t="s">
        <v>286</v>
      </c>
      <c r="M79" s="152">
        <f>AVERAGE(K77:R77)</f>
        <v>12.6105</v>
      </c>
    </row>
    <row r="80" spans="2:18" ht="12" customHeight="1">
      <c r="B80" s="13">
        <v>71</v>
      </c>
      <c r="C80" s="33" t="s">
        <v>150</v>
      </c>
      <c r="D80" s="32" t="s">
        <v>151</v>
      </c>
      <c r="E80" s="14">
        <v>14.5</v>
      </c>
      <c r="F80" s="14"/>
      <c r="G80" s="14">
        <f t="shared" si="2"/>
        <v>14.5</v>
      </c>
      <c r="H80" s="14">
        <f t="shared" si="3"/>
        <v>14.5</v>
      </c>
      <c r="I80" s="98" t="s">
        <v>286</v>
      </c>
      <c r="M80" s="152">
        <f>AVERAGE(K77:R77)</f>
        <v>12.6105</v>
      </c>
    </row>
    <row r="81" spans="2:9" ht="12" customHeight="1">
      <c r="B81" s="13">
        <v>72</v>
      </c>
      <c r="C81" s="33" t="s">
        <v>152</v>
      </c>
      <c r="D81" s="32" t="s">
        <v>153</v>
      </c>
      <c r="E81" s="14">
        <v>16.5</v>
      </c>
      <c r="F81" s="14"/>
      <c r="G81" s="14">
        <f t="shared" si="2"/>
        <v>16.5</v>
      </c>
      <c r="H81" s="14">
        <f t="shared" si="3"/>
        <v>16.5</v>
      </c>
      <c r="I81" s="98" t="s">
        <v>286</v>
      </c>
    </row>
    <row r="82" spans="2:9" ht="12" customHeight="1">
      <c r="B82" s="13">
        <v>73</v>
      </c>
      <c r="C82" s="33" t="s">
        <v>154</v>
      </c>
      <c r="D82" s="32" t="s">
        <v>155</v>
      </c>
      <c r="E82" s="14">
        <v>16.5</v>
      </c>
      <c r="F82" s="14"/>
      <c r="G82" s="14">
        <f t="shared" si="2"/>
        <v>16.5</v>
      </c>
      <c r="H82" s="14">
        <f t="shared" si="3"/>
        <v>16.5</v>
      </c>
      <c r="I82" s="98" t="s">
        <v>286</v>
      </c>
    </row>
    <row r="83" spans="2:9" ht="12" customHeight="1">
      <c r="B83" s="13">
        <v>74</v>
      </c>
      <c r="C83" s="33" t="s">
        <v>156</v>
      </c>
      <c r="D83" s="32" t="s">
        <v>157</v>
      </c>
      <c r="E83" s="14">
        <v>14</v>
      </c>
      <c r="F83" s="14"/>
      <c r="G83" s="14">
        <f t="shared" si="2"/>
        <v>14</v>
      </c>
      <c r="H83" s="14">
        <f t="shared" si="3"/>
        <v>14</v>
      </c>
      <c r="I83" s="98" t="s">
        <v>286</v>
      </c>
    </row>
    <row r="84" spans="2:9" ht="12" customHeight="1">
      <c r="B84" s="13">
        <v>75</v>
      </c>
      <c r="C84" s="33" t="s">
        <v>158</v>
      </c>
      <c r="D84" s="32" t="s">
        <v>159</v>
      </c>
      <c r="E84" s="14">
        <v>15</v>
      </c>
      <c r="F84" s="14"/>
      <c r="G84" s="14">
        <f t="shared" si="2"/>
        <v>15</v>
      </c>
      <c r="H84" s="14">
        <f t="shared" si="3"/>
        <v>15</v>
      </c>
      <c r="I84" s="98" t="s">
        <v>286</v>
      </c>
    </row>
    <row r="85" spans="2:9" ht="12" customHeight="1">
      <c r="B85" s="13">
        <v>76</v>
      </c>
      <c r="C85" s="33" t="s">
        <v>160</v>
      </c>
      <c r="D85" s="32" t="s">
        <v>159</v>
      </c>
      <c r="E85" s="14">
        <v>16.5</v>
      </c>
      <c r="F85" s="14"/>
      <c r="G85" s="14">
        <f t="shared" si="2"/>
        <v>16.5</v>
      </c>
      <c r="H85" s="14">
        <f t="shared" si="3"/>
        <v>16.5</v>
      </c>
      <c r="I85" s="98" t="s">
        <v>286</v>
      </c>
    </row>
    <row r="86" spans="2:9" ht="12" customHeight="1">
      <c r="B86" s="13">
        <v>77</v>
      </c>
      <c r="C86" s="33" t="s">
        <v>161</v>
      </c>
      <c r="D86" s="32" t="s">
        <v>162</v>
      </c>
      <c r="E86" s="14">
        <v>17</v>
      </c>
      <c r="F86" s="14"/>
      <c r="G86" s="14">
        <f t="shared" si="2"/>
        <v>17</v>
      </c>
      <c r="H86" s="14">
        <f t="shared" si="3"/>
        <v>17</v>
      </c>
      <c r="I86" s="98" t="s">
        <v>286</v>
      </c>
    </row>
    <row r="87" spans="2:9" ht="12" customHeight="1">
      <c r="B87" s="13">
        <v>78</v>
      </c>
      <c r="C87" s="33" t="s">
        <v>163</v>
      </c>
      <c r="D87" s="32" t="s">
        <v>164</v>
      </c>
      <c r="E87" s="14">
        <v>14.5</v>
      </c>
      <c r="F87" s="14"/>
      <c r="G87" s="14">
        <f t="shared" si="2"/>
        <v>14.5</v>
      </c>
      <c r="H87" s="14">
        <f t="shared" si="3"/>
        <v>14.5</v>
      </c>
      <c r="I87" s="98" t="s">
        <v>286</v>
      </c>
    </row>
    <row r="88" spans="2:9" ht="12" customHeight="1">
      <c r="B88" s="13">
        <v>79</v>
      </c>
      <c r="C88" s="33" t="s">
        <v>165</v>
      </c>
      <c r="D88" s="32" t="s">
        <v>166</v>
      </c>
      <c r="E88" s="14">
        <v>16.5</v>
      </c>
      <c r="F88" s="14"/>
      <c r="G88" s="14">
        <f t="shared" si="2"/>
        <v>16.5</v>
      </c>
      <c r="H88" s="14">
        <f t="shared" si="3"/>
        <v>16.5</v>
      </c>
      <c r="I88" s="98" t="s">
        <v>286</v>
      </c>
    </row>
    <row r="89" spans="2:9" ht="12" customHeight="1">
      <c r="B89" s="13">
        <v>80</v>
      </c>
      <c r="C89" s="33" t="s">
        <v>167</v>
      </c>
      <c r="D89" s="32" t="s">
        <v>168</v>
      </c>
      <c r="E89" s="14">
        <v>16.25</v>
      </c>
      <c r="F89" s="14"/>
      <c r="G89" s="14">
        <f t="shared" si="2"/>
        <v>16.25</v>
      </c>
      <c r="H89" s="14">
        <f t="shared" si="3"/>
        <v>16.25</v>
      </c>
      <c r="I89" s="98" t="s">
        <v>286</v>
      </c>
    </row>
    <row r="90" spans="2:9" ht="12" customHeight="1">
      <c r="B90" s="13">
        <v>81</v>
      </c>
      <c r="C90" s="33" t="s">
        <v>169</v>
      </c>
      <c r="D90" s="32" t="s">
        <v>170</v>
      </c>
      <c r="E90" s="14">
        <v>16</v>
      </c>
      <c r="F90" s="14"/>
      <c r="G90" s="14">
        <f t="shared" si="2"/>
        <v>16</v>
      </c>
      <c r="H90" s="14">
        <f t="shared" si="3"/>
        <v>16</v>
      </c>
      <c r="I90" s="98" t="s">
        <v>286</v>
      </c>
    </row>
    <row r="91" spans="2:9" ht="12" customHeight="1">
      <c r="B91" s="13">
        <v>82</v>
      </c>
      <c r="C91" s="33" t="s">
        <v>171</v>
      </c>
      <c r="D91" s="32" t="s">
        <v>172</v>
      </c>
      <c r="E91" s="14">
        <v>16.5</v>
      </c>
      <c r="F91" s="14"/>
      <c r="G91" s="14">
        <f t="shared" si="2"/>
        <v>16.5</v>
      </c>
      <c r="H91" s="14">
        <f t="shared" si="3"/>
        <v>16.5</v>
      </c>
      <c r="I91" s="98" t="s">
        <v>286</v>
      </c>
    </row>
    <row r="92" spans="2:9" ht="12" customHeight="1">
      <c r="B92" s="13">
        <v>83</v>
      </c>
      <c r="C92" s="33" t="s">
        <v>173</v>
      </c>
      <c r="D92" s="32" t="s">
        <v>174</v>
      </c>
      <c r="E92" s="14">
        <v>16.25</v>
      </c>
      <c r="F92" s="14"/>
      <c r="G92" s="14">
        <f t="shared" si="2"/>
        <v>16.25</v>
      </c>
      <c r="H92" s="14">
        <f t="shared" si="3"/>
        <v>16.25</v>
      </c>
      <c r="I92" s="98" t="s">
        <v>286</v>
      </c>
    </row>
    <row r="93" spans="2:9" ht="12" customHeight="1">
      <c r="B93" s="13">
        <v>84</v>
      </c>
      <c r="C93" s="33" t="s">
        <v>175</v>
      </c>
      <c r="D93" s="32" t="s">
        <v>176</v>
      </c>
      <c r="E93" s="14">
        <v>15.5</v>
      </c>
      <c r="F93" s="14"/>
      <c r="G93" s="14">
        <f t="shared" si="2"/>
        <v>15.5</v>
      </c>
      <c r="H93" s="14">
        <f t="shared" si="3"/>
        <v>15.5</v>
      </c>
      <c r="I93" s="98" t="s">
        <v>286</v>
      </c>
    </row>
    <row r="94" spans="2:9" ht="12" customHeight="1">
      <c r="B94" s="13">
        <v>85</v>
      </c>
      <c r="C94" s="33" t="s">
        <v>177</v>
      </c>
      <c r="D94" s="32" t="s">
        <v>12</v>
      </c>
      <c r="E94" s="14">
        <v>13</v>
      </c>
      <c r="F94" s="14"/>
      <c r="G94" s="14">
        <f t="shared" si="2"/>
        <v>13</v>
      </c>
      <c r="H94" s="14">
        <f t="shared" si="3"/>
        <v>13</v>
      </c>
      <c r="I94" s="98" t="s">
        <v>286</v>
      </c>
    </row>
    <row r="95" spans="2:9" ht="12" customHeight="1">
      <c r="B95" s="13">
        <v>86</v>
      </c>
      <c r="C95" s="33" t="s">
        <v>178</v>
      </c>
      <c r="D95" s="32" t="s">
        <v>179</v>
      </c>
      <c r="E95" s="14">
        <v>15</v>
      </c>
      <c r="F95" s="14"/>
      <c r="G95" s="14">
        <f t="shared" si="2"/>
        <v>15</v>
      </c>
      <c r="H95" s="14">
        <f t="shared" si="3"/>
        <v>15</v>
      </c>
      <c r="I95" s="98" t="s">
        <v>286</v>
      </c>
    </row>
    <row r="96" spans="2:9" ht="12" customHeight="1">
      <c r="B96" s="13">
        <v>87</v>
      </c>
      <c r="C96" s="33" t="s">
        <v>180</v>
      </c>
      <c r="D96" s="32" t="s">
        <v>181</v>
      </c>
      <c r="E96" s="14">
        <v>13</v>
      </c>
      <c r="F96" s="14"/>
      <c r="G96" s="14">
        <f t="shared" si="2"/>
        <v>13</v>
      </c>
      <c r="H96" s="14">
        <f t="shared" si="3"/>
        <v>13</v>
      </c>
      <c r="I96" s="98" t="s">
        <v>286</v>
      </c>
    </row>
    <row r="97" spans="2:9" ht="12" customHeight="1">
      <c r="B97" s="13">
        <v>88</v>
      </c>
      <c r="C97" s="33" t="s">
        <v>182</v>
      </c>
      <c r="D97" s="32" t="s">
        <v>183</v>
      </c>
      <c r="E97" s="14">
        <v>16.5</v>
      </c>
      <c r="F97" s="14"/>
      <c r="G97" s="14">
        <f t="shared" si="2"/>
        <v>16.5</v>
      </c>
      <c r="H97" s="14">
        <f t="shared" si="3"/>
        <v>16.5</v>
      </c>
      <c r="I97" s="98" t="s">
        <v>286</v>
      </c>
    </row>
    <row r="98" spans="2:9" ht="12" customHeight="1">
      <c r="B98" s="13">
        <v>89</v>
      </c>
      <c r="C98" s="33" t="s">
        <v>184</v>
      </c>
      <c r="D98" s="32" t="s">
        <v>13</v>
      </c>
      <c r="E98" s="14">
        <v>15.5</v>
      </c>
      <c r="F98" s="14"/>
      <c r="G98" s="14">
        <f t="shared" si="2"/>
        <v>15.5</v>
      </c>
      <c r="H98" s="14">
        <f t="shared" si="3"/>
        <v>15.5</v>
      </c>
      <c r="I98" s="98" t="s">
        <v>286</v>
      </c>
    </row>
    <row r="99" spans="2:9" ht="12" customHeight="1">
      <c r="B99" s="13">
        <v>90</v>
      </c>
      <c r="C99" s="33" t="s">
        <v>185</v>
      </c>
      <c r="D99" s="32" t="s">
        <v>186</v>
      </c>
      <c r="E99" s="14">
        <v>15.5</v>
      </c>
      <c r="F99" s="14"/>
      <c r="G99" s="14">
        <f t="shared" si="2"/>
        <v>15.5</v>
      </c>
      <c r="H99" s="14">
        <f t="shared" si="3"/>
        <v>15.5</v>
      </c>
      <c r="I99" s="98" t="s">
        <v>286</v>
      </c>
    </row>
    <row r="100" spans="2:9" ht="12" customHeight="1">
      <c r="B100" s="13">
        <v>91</v>
      </c>
      <c r="C100" s="33" t="s">
        <v>187</v>
      </c>
      <c r="D100" s="32" t="s">
        <v>188</v>
      </c>
      <c r="E100" s="14">
        <v>16.5</v>
      </c>
      <c r="F100" s="14"/>
      <c r="G100" s="14">
        <f t="shared" si="2"/>
        <v>16.5</v>
      </c>
      <c r="H100" s="14">
        <f t="shared" si="3"/>
        <v>16.5</v>
      </c>
      <c r="I100" s="98" t="s">
        <v>286</v>
      </c>
    </row>
    <row r="101" spans="2:9" ht="12" customHeight="1">
      <c r="B101" s="13">
        <v>92</v>
      </c>
      <c r="C101" s="33" t="s">
        <v>189</v>
      </c>
      <c r="D101" s="32" t="s">
        <v>190</v>
      </c>
      <c r="E101" s="14">
        <v>16.25</v>
      </c>
      <c r="F101" s="14"/>
      <c r="G101" s="14">
        <f t="shared" si="2"/>
        <v>16.25</v>
      </c>
      <c r="H101" s="14">
        <f t="shared" si="3"/>
        <v>16.25</v>
      </c>
      <c r="I101" s="98" t="s">
        <v>286</v>
      </c>
    </row>
    <row r="102" spans="2:9" ht="12" customHeight="1">
      <c r="B102" s="13">
        <v>93</v>
      </c>
      <c r="C102" s="33" t="s">
        <v>191</v>
      </c>
      <c r="D102" s="32" t="s">
        <v>192</v>
      </c>
      <c r="E102" s="14">
        <v>17</v>
      </c>
      <c r="F102" s="14"/>
      <c r="G102" s="14">
        <f t="shared" si="2"/>
        <v>17</v>
      </c>
      <c r="H102" s="14">
        <f t="shared" si="3"/>
        <v>17</v>
      </c>
      <c r="I102" s="98" t="s">
        <v>286</v>
      </c>
    </row>
    <row r="103" spans="2:9" ht="12" customHeight="1">
      <c r="B103" s="13">
        <v>94</v>
      </c>
      <c r="C103" s="33" t="s">
        <v>193</v>
      </c>
      <c r="D103" s="32" t="s">
        <v>194</v>
      </c>
      <c r="E103" s="14">
        <v>15.75</v>
      </c>
      <c r="F103" s="14"/>
      <c r="G103" s="14">
        <f t="shared" si="2"/>
        <v>15.75</v>
      </c>
      <c r="H103" s="14">
        <f t="shared" si="3"/>
        <v>15.75</v>
      </c>
      <c r="I103" s="98" t="s">
        <v>286</v>
      </c>
    </row>
    <row r="104" spans="2:9" ht="12" customHeight="1">
      <c r="B104" s="13">
        <v>95</v>
      </c>
      <c r="C104" s="33" t="s">
        <v>195</v>
      </c>
      <c r="D104" s="32" t="s">
        <v>196</v>
      </c>
      <c r="E104" s="14">
        <v>15.5</v>
      </c>
      <c r="F104" s="14"/>
      <c r="G104" s="14">
        <f t="shared" si="2"/>
        <v>15.5</v>
      </c>
      <c r="H104" s="14">
        <f t="shared" si="3"/>
        <v>15.5</v>
      </c>
      <c r="I104" s="98" t="s">
        <v>286</v>
      </c>
    </row>
    <row r="105" spans="2:9" ht="12" customHeight="1">
      <c r="B105" s="13">
        <v>96</v>
      </c>
      <c r="C105" s="33" t="s">
        <v>197</v>
      </c>
      <c r="D105" s="32" t="s">
        <v>198</v>
      </c>
      <c r="E105" s="14">
        <v>16.5</v>
      </c>
      <c r="F105" s="14"/>
      <c r="G105" s="14">
        <f t="shared" si="2"/>
        <v>16.5</v>
      </c>
      <c r="H105" s="14">
        <f t="shared" si="3"/>
        <v>16.5</v>
      </c>
      <c r="I105" s="98" t="s">
        <v>286</v>
      </c>
    </row>
    <row r="106" spans="2:9" ht="12" customHeight="1">
      <c r="B106" s="13">
        <v>97</v>
      </c>
      <c r="C106" s="33" t="s">
        <v>199</v>
      </c>
      <c r="D106" s="32" t="s">
        <v>200</v>
      </c>
      <c r="E106" s="14">
        <v>16</v>
      </c>
      <c r="F106" s="14"/>
      <c r="G106" s="14">
        <f t="shared" si="2"/>
        <v>16</v>
      </c>
      <c r="H106" s="14">
        <f t="shared" si="3"/>
        <v>16</v>
      </c>
      <c r="I106" s="98" t="s">
        <v>286</v>
      </c>
    </row>
    <row r="107" spans="2:9" ht="12" customHeight="1">
      <c r="B107" s="13">
        <v>98</v>
      </c>
      <c r="C107" s="33" t="s">
        <v>201</v>
      </c>
      <c r="D107" s="32" t="s">
        <v>95</v>
      </c>
      <c r="E107" s="14">
        <v>15.75</v>
      </c>
      <c r="F107" s="14"/>
      <c r="G107" s="14">
        <f t="shared" si="2"/>
        <v>15.75</v>
      </c>
      <c r="H107" s="14">
        <f t="shared" si="3"/>
        <v>15.75</v>
      </c>
      <c r="I107" s="98" t="s">
        <v>286</v>
      </c>
    </row>
    <row r="108" spans="2:9" ht="12" customHeight="1">
      <c r="B108" s="13">
        <v>99</v>
      </c>
      <c r="C108" s="33" t="s">
        <v>202</v>
      </c>
      <c r="D108" s="32" t="s">
        <v>203</v>
      </c>
      <c r="E108" s="14">
        <v>16.5</v>
      </c>
      <c r="F108" s="14"/>
      <c r="G108" s="14">
        <f t="shared" si="2"/>
        <v>16.5</v>
      </c>
      <c r="H108" s="14">
        <f t="shared" si="3"/>
        <v>16.5</v>
      </c>
      <c r="I108" s="98" t="s">
        <v>286</v>
      </c>
    </row>
    <row r="109" spans="2:9" ht="12" customHeight="1">
      <c r="B109" s="13">
        <v>100</v>
      </c>
      <c r="C109" s="33" t="s">
        <v>204</v>
      </c>
      <c r="D109" s="32" t="s">
        <v>205</v>
      </c>
      <c r="E109" s="14">
        <v>15.75</v>
      </c>
      <c r="F109" s="14"/>
      <c r="G109" s="14">
        <f t="shared" si="2"/>
        <v>15.75</v>
      </c>
      <c r="H109" s="14">
        <f t="shared" si="3"/>
        <v>15.75</v>
      </c>
      <c r="I109" s="98" t="s">
        <v>286</v>
      </c>
    </row>
    <row r="110" spans="2:9" ht="12" customHeight="1">
      <c r="B110" s="13">
        <v>101</v>
      </c>
      <c r="C110" s="32" t="s">
        <v>206</v>
      </c>
      <c r="D110" s="34" t="s">
        <v>207</v>
      </c>
      <c r="E110" s="14">
        <v>15.5</v>
      </c>
      <c r="F110" s="14"/>
      <c r="G110" s="14">
        <f t="shared" si="2"/>
        <v>15.5</v>
      </c>
      <c r="H110" s="14">
        <f t="shared" si="3"/>
        <v>15.5</v>
      </c>
      <c r="I110" s="98" t="s">
        <v>286</v>
      </c>
    </row>
    <row r="111" spans="2:9" ht="12" customHeight="1">
      <c r="B111" s="13">
        <v>102</v>
      </c>
      <c r="C111" s="32" t="s">
        <v>208</v>
      </c>
      <c r="D111" s="34" t="s">
        <v>209</v>
      </c>
      <c r="E111" s="14">
        <v>13.5</v>
      </c>
      <c r="F111" s="14"/>
      <c r="G111" s="14">
        <f t="shared" si="2"/>
        <v>13.5</v>
      </c>
      <c r="H111" s="14">
        <f t="shared" si="3"/>
        <v>13.5</v>
      </c>
      <c r="I111" s="98" t="s">
        <v>286</v>
      </c>
    </row>
    <row r="112" spans="2:9" ht="12" customHeight="1">
      <c r="B112" s="13">
        <v>103</v>
      </c>
      <c r="C112" s="32" t="s">
        <v>210</v>
      </c>
      <c r="D112" s="34" t="s">
        <v>211</v>
      </c>
      <c r="E112" s="14">
        <v>15</v>
      </c>
      <c r="F112" s="14"/>
      <c r="G112" s="14">
        <f t="shared" si="2"/>
        <v>15</v>
      </c>
      <c r="H112" s="14">
        <f t="shared" si="3"/>
        <v>15</v>
      </c>
      <c r="I112" s="98" t="s">
        <v>286</v>
      </c>
    </row>
    <row r="113" spans="2:9" ht="12" customHeight="1">
      <c r="B113" s="13">
        <v>104</v>
      </c>
      <c r="C113" s="32" t="s">
        <v>212</v>
      </c>
      <c r="D113" s="34" t="s">
        <v>213</v>
      </c>
      <c r="E113" s="14">
        <v>14</v>
      </c>
      <c r="F113" s="14"/>
      <c r="G113" s="14">
        <f t="shared" si="2"/>
        <v>14</v>
      </c>
      <c r="H113" s="14">
        <f t="shared" si="3"/>
        <v>14</v>
      </c>
      <c r="I113" s="98" t="s">
        <v>286</v>
      </c>
    </row>
    <row r="114" spans="2:9" ht="12" customHeight="1">
      <c r="B114" s="13">
        <v>105</v>
      </c>
      <c r="C114" s="35" t="s">
        <v>214</v>
      </c>
      <c r="D114" s="36" t="s">
        <v>215</v>
      </c>
      <c r="E114" s="14">
        <v>15</v>
      </c>
      <c r="F114" s="14"/>
      <c r="G114" s="14">
        <f t="shared" si="2"/>
        <v>15</v>
      </c>
      <c r="H114" s="14">
        <f t="shared" si="3"/>
        <v>15</v>
      </c>
      <c r="I114" s="98" t="s">
        <v>286</v>
      </c>
    </row>
    <row r="115" spans="2:9" ht="12" customHeight="1">
      <c r="B115" s="13">
        <v>106</v>
      </c>
      <c r="C115" s="32" t="s">
        <v>216</v>
      </c>
      <c r="D115" s="34" t="s">
        <v>217</v>
      </c>
      <c r="E115" s="14">
        <v>16.5</v>
      </c>
      <c r="F115" s="14"/>
      <c r="G115" s="14">
        <f t="shared" si="2"/>
        <v>16.5</v>
      </c>
      <c r="H115" s="14">
        <f t="shared" si="3"/>
        <v>16.5</v>
      </c>
      <c r="I115" s="98" t="s">
        <v>286</v>
      </c>
    </row>
    <row r="116" spans="2:9" ht="12" customHeight="1">
      <c r="B116" s="13">
        <v>107</v>
      </c>
      <c r="C116" s="32" t="s">
        <v>218</v>
      </c>
      <c r="D116" s="34" t="s">
        <v>219</v>
      </c>
      <c r="E116" s="14">
        <v>16.5</v>
      </c>
      <c r="F116" s="14"/>
      <c r="G116" s="14">
        <f t="shared" si="2"/>
        <v>16.5</v>
      </c>
      <c r="H116" s="14">
        <f t="shared" si="3"/>
        <v>16.5</v>
      </c>
      <c r="I116" s="98" t="s">
        <v>286</v>
      </c>
    </row>
    <row r="117" spans="2:9" ht="12" customHeight="1">
      <c r="B117" s="13">
        <v>108</v>
      </c>
      <c r="C117" s="32" t="s">
        <v>220</v>
      </c>
      <c r="D117" s="34" t="s">
        <v>221</v>
      </c>
      <c r="E117" s="14">
        <v>16</v>
      </c>
      <c r="F117" s="14"/>
      <c r="G117" s="14">
        <f t="shared" si="2"/>
        <v>16</v>
      </c>
      <c r="H117" s="14">
        <f t="shared" si="3"/>
        <v>16</v>
      </c>
      <c r="I117" s="98" t="s">
        <v>286</v>
      </c>
    </row>
    <row r="118" spans="2:9" ht="12" customHeight="1">
      <c r="B118" s="13">
        <v>109</v>
      </c>
      <c r="C118" s="32" t="s">
        <v>222</v>
      </c>
      <c r="D118" s="34" t="s">
        <v>223</v>
      </c>
      <c r="E118" s="14">
        <v>16.5</v>
      </c>
      <c r="F118" s="14"/>
      <c r="G118" s="14">
        <f t="shared" si="2"/>
        <v>16.5</v>
      </c>
      <c r="H118" s="14">
        <f t="shared" si="3"/>
        <v>16.5</v>
      </c>
      <c r="I118" s="98" t="s">
        <v>286</v>
      </c>
    </row>
    <row r="119" spans="2:9" ht="12" customHeight="1">
      <c r="B119" s="13">
        <v>110</v>
      </c>
      <c r="C119" s="32" t="s">
        <v>224</v>
      </c>
      <c r="D119" s="34" t="s">
        <v>14</v>
      </c>
      <c r="E119" s="14">
        <v>15</v>
      </c>
      <c r="F119" s="14"/>
      <c r="G119" s="14">
        <f t="shared" si="2"/>
        <v>15</v>
      </c>
      <c r="H119" s="14">
        <f t="shared" si="3"/>
        <v>15</v>
      </c>
      <c r="I119" s="98" t="s">
        <v>286</v>
      </c>
    </row>
    <row r="120" spans="2:9" ht="12" customHeight="1">
      <c r="B120" s="13">
        <v>111</v>
      </c>
      <c r="C120" s="32" t="s">
        <v>225</v>
      </c>
      <c r="D120" s="34" t="s">
        <v>226</v>
      </c>
      <c r="E120" s="14">
        <v>15.5</v>
      </c>
      <c r="F120" s="14"/>
      <c r="G120" s="14">
        <f t="shared" si="2"/>
        <v>15.5</v>
      </c>
      <c r="H120" s="14">
        <f t="shared" si="3"/>
        <v>15.5</v>
      </c>
      <c r="I120" s="98" t="s">
        <v>286</v>
      </c>
    </row>
    <row r="121" spans="2:9" ht="12" customHeight="1">
      <c r="B121" s="13">
        <v>112</v>
      </c>
      <c r="C121" s="32" t="s">
        <v>227</v>
      </c>
      <c r="D121" s="32" t="s">
        <v>228</v>
      </c>
      <c r="E121" s="14">
        <v>15</v>
      </c>
      <c r="F121" s="14"/>
      <c r="G121" s="14">
        <f t="shared" si="2"/>
        <v>15</v>
      </c>
      <c r="H121" s="14">
        <f t="shared" si="3"/>
        <v>15</v>
      </c>
      <c r="I121" s="98" t="s">
        <v>286</v>
      </c>
    </row>
    <row r="122" spans="2:9" ht="12" customHeight="1">
      <c r="B122" s="13">
        <v>113</v>
      </c>
      <c r="C122" s="32" t="s">
        <v>229</v>
      </c>
      <c r="D122" s="34" t="s">
        <v>230</v>
      </c>
      <c r="E122" s="14">
        <v>16</v>
      </c>
      <c r="F122" s="14"/>
      <c r="G122" s="14">
        <f t="shared" si="2"/>
        <v>16</v>
      </c>
      <c r="H122" s="14">
        <f t="shared" si="3"/>
        <v>16</v>
      </c>
      <c r="I122" s="98" t="s">
        <v>286</v>
      </c>
    </row>
    <row r="123" spans="2:9" ht="12" customHeight="1">
      <c r="B123" s="13">
        <v>114</v>
      </c>
      <c r="C123" s="32" t="s">
        <v>231</v>
      </c>
      <c r="D123" s="34" t="s">
        <v>232</v>
      </c>
      <c r="E123" s="14">
        <v>16</v>
      </c>
      <c r="F123" s="14"/>
      <c r="G123" s="14">
        <f t="shared" si="2"/>
        <v>16</v>
      </c>
      <c r="H123" s="14">
        <f t="shared" si="3"/>
        <v>16</v>
      </c>
      <c r="I123" s="98" t="s">
        <v>286</v>
      </c>
    </row>
    <row r="124" spans="2:9" ht="12" customHeight="1">
      <c r="B124" s="13">
        <v>115</v>
      </c>
      <c r="C124" s="32" t="s">
        <v>233</v>
      </c>
      <c r="D124" s="34" t="s">
        <v>234</v>
      </c>
      <c r="E124" s="14">
        <v>16</v>
      </c>
      <c r="F124" s="14"/>
      <c r="G124" s="14">
        <f t="shared" si="2"/>
        <v>16</v>
      </c>
      <c r="H124" s="14">
        <f t="shared" si="3"/>
        <v>16</v>
      </c>
      <c r="I124" s="98" t="s">
        <v>286</v>
      </c>
    </row>
    <row r="125" spans="2:9" ht="12" customHeight="1">
      <c r="B125" s="13">
        <v>116</v>
      </c>
      <c r="C125" s="32" t="s">
        <v>235</v>
      </c>
      <c r="D125" s="34" t="s">
        <v>236</v>
      </c>
      <c r="E125" s="14">
        <v>16</v>
      </c>
      <c r="F125" s="14"/>
      <c r="G125" s="14">
        <f t="shared" si="2"/>
        <v>16</v>
      </c>
      <c r="H125" s="14">
        <f t="shared" si="3"/>
        <v>16</v>
      </c>
      <c r="I125" s="98" t="s">
        <v>286</v>
      </c>
    </row>
    <row r="126" spans="2:9" ht="12" customHeight="1">
      <c r="B126" s="13">
        <v>117</v>
      </c>
      <c r="C126" s="32" t="s">
        <v>237</v>
      </c>
      <c r="D126" s="34" t="s">
        <v>238</v>
      </c>
      <c r="E126" s="14">
        <v>17</v>
      </c>
      <c r="F126" s="14"/>
      <c r="G126" s="14">
        <f t="shared" si="2"/>
        <v>17</v>
      </c>
      <c r="H126" s="14">
        <f t="shared" si="3"/>
        <v>17</v>
      </c>
      <c r="I126" s="98" t="s">
        <v>286</v>
      </c>
    </row>
    <row r="127" spans="2:9" ht="12" customHeight="1">
      <c r="B127" s="13">
        <v>118</v>
      </c>
      <c r="C127" s="32" t="s">
        <v>239</v>
      </c>
      <c r="D127" s="32" t="s">
        <v>240</v>
      </c>
      <c r="E127" s="14">
        <v>15.5</v>
      </c>
      <c r="F127" s="14"/>
      <c r="G127" s="14">
        <f t="shared" si="2"/>
        <v>15.5</v>
      </c>
      <c r="H127" s="14">
        <f t="shared" si="3"/>
        <v>15.5</v>
      </c>
      <c r="I127" s="98" t="s">
        <v>286</v>
      </c>
    </row>
    <row r="128" spans="2:9" ht="12" customHeight="1">
      <c r="B128" s="13">
        <v>119</v>
      </c>
      <c r="C128" s="32" t="s">
        <v>241</v>
      </c>
      <c r="D128" s="32" t="s">
        <v>242</v>
      </c>
      <c r="E128" s="14">
        <v>16</v>
      </c>
      <c r="F128" s="14"/>
      <c r="G128" s="14">
        <f t="shared" si="2"/>
        <v>16</v>
      </c>
      <c r="H128" s="14">
        <f t="shared" si="3"/>
        <v>16</v>
      </c>
      <c r="I128" s="98" t="s">
        <v>286</v>
      </c>
    </row>
    <row r="129" spans="2:9" ht="12" customHeight="1">
      <c r="B129" s="13">
        <v>120</v>
      </c>
      <c r="C129" s="32" t="s">
        <v>243</v>
      </c>
      <c r="D129" s="32" t="s">
        <v>244</v>
      </c>
      <c r="E129" s="14">
        <v>15</v>
      </c>
      <c r="F129" s="14"/>
      <c r="G129" s="14">
        <f t="shared" si="2"/>
        <v>15</v>
      </c>
      <c r="H129" s="14">
        <f t="shared" si="3"/>
        <v>15</v>
      </c>
      <c r="I129" s="98" t="s">
        <v>286</v>
      </c>
    </row>
    <row r="130" spans="2:9" ht="12" customHeight="1">
      <c r="B130" s="13">
        <v>121</v>
      </c>
      <c r="C130" s="32" t="s">
        <v>99</v>
      </c>
      <c r="D130" s="32" t="s">
        <v>245</v>
      </c>
      <c r="E130" s="14">
        <v>15.5</v>
      </c>
      <c r="F130" s="14"/>
      <c r="G130" s="14">
        <f t="shared" si="2"/>
        <v>15.5</v>
      </c>
      <c r="H130" s="14">
        <f t="shared" si="3"/>
        <v>15.5</v>
      </c>
      <c r="I130" s="98" t="s">
        <v>286</v>
      </c>
    </row>
    <row r="131" spans="2:9" ht="12" customHeight="1">
      <c r="B131" s="20" t="s">
        <v>16</v>
      </c>
      <c r="D131" s="21"/>
      <c r="E131" s="22">
        <f>AVERAGE(E10:E130)</f>
        <v>15.59297520661157</v>
      </c>
      <c r="F131" s="21"/>
      <c r="G131" s="21"/>
      <c r="H131" s="22">
        <f>AVERAGE(H10:H130)</f>
        <v>15.59297520661157</v>
      </c>
      <c r="I131" s="24"/>
    </row>
    <row r="132" spans="2:9" ht="12" customHeight="1">
      <c r="B132" s="16" t="s">
        <v>15</v>
      </c>
      <c r="C132" s="17"/>
      <c r="D132" s="18"/>
      <c r="E132" s="18"/>
      <c r="F132" s="18"/>
      <c r="G132" s="18"/>
      <c r="H132" s="18"/>
      <c r="I132" s="18"/>
    </row>
  </sheetData>
  <mergeCells count="6">
    <mergeCell ref="E8:G8"/>
    <mergeCell ref="H2:I2"/>
    <mergeCell ref="C6:I6"/>
    <mergeCell ref="C7:D7"/>
    <mergeCell ref="H7:I7"/>
    <mergeCell ref="E7:G7"/>
  </mergeCells>
  <pageMargins left="0.25" right="0.17" top="0.18" bottom="0.18" header="0.3" footer="0.18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K135"/>
  <sheetViews>
    <sheetView topLeftCell="A23" zoomScale="142" zoomScaleNormal="142" workbookViewId="0">
      <selection activeCell="E96" sqref="E96"/>
    </sheetView>
  </sheetViews>
  <sheetFormatPr baseColWidth="10" defaultRowHeight="14.4"/>
  <cols>
    <col min="1" max="1" width="2.5546875" customWidth="1"/>
    <col min="3" max="3" width="13" customWidth="1"/>
    <col min="4" max="4" width="10.88671875" customWidth="1"/>
    <col min="5" max="5" width="9.5546875" customWidth="1"/>
    <col min="257" max="257" width="4.109375" customWidth="1"/>
    <col min="259" max="259" width="20.33203125" customWidth="1"/>
    <col min="260" max="260" width="18.33203125" customWidth="1"/>
    <col min="261" max="261" width="13.44140625" customWidth="1"/>
    <col min="513" max="513" width="4.109375" customWidth="1"/>
    <col min="515" max="515" width="20.33203125" customWidth="1"/>
    <col min="516" max="516" width="18.33203125" customWidth="1"/>
    <col min="517" max="517" width="13.44140625" customWidth="1"/>
    <col min="769" max="769" width="4.109375" customWidth="1"/>
    <col min="771" max="771" width="20.33203125" customWidth="1"/>
    <col min="772" max="772" width="18.33203125" customWidth="1"/>
    <col min="773" max="773" width="13.44140625" customWidth="1"/>
    <col min="1025" max="1025" width="4.109375" customWidth="1"/>
    <col min="1027" max="1027" width="20.33203125" customWidth="1"/>
    <col min="1028" max="1028" width="18.33203125" customWidth="1"/>
    <col min="1029" max="1029" width="13.44140625" customWidth="1"/>
    <col min="1281" max="1281" width="4.109375" customWidth="1"/>
    <col min="1283" max="1283" width="20.33203125" customWidth="1"/>
    <col min="1284" max="1284" width="18.33203125" customWidth="1"/>
    <col min="1285" max="1285" width="13.44140625" customWidth="1"/>
    <col min="1537" max="1537" width="4.109375" customWidth="1"/>
    <col min="1539" max="1539" width="20.33203125" customWidth="1"/>
    <col min="1540" max="1540" width="18.33203125" customWidth="1"/>
    <col min="1541" max="1541" width="13.44140625" customWidth="1"/>
    <col min="1793" max="1793" width="4.109375" customWidth="1"/>
    <col min="1795" max="1795" width="20.33203125" customWidth="1"/>
    <col min="1796" max="1796" width="18.33203125" customWidth="1"/>
    <col min="1797" max="1797" width="13.44140625" customWidth="1"/>
    <col min="2049" max="2049" width="4.109375" customWidth="1"/>
    <col min="2051" max="2051" width="20.33203125" customWidth="1"/>
    <col min="2052" max="2052" width="18.33203125" customWidth="1"/>
    <col min="2053" max="2053" width="13.44140625" customWidth="1"/>
    <col min="2305" max="2305" width="4.109375" customWidth="1"/>
    <col min="2307" max="2307" width="20.33203125" customWidth="1"/>
    <col min="2308" max="2308" width="18.33203125" customWidth="1"/>
    <col min="2309" max="2309" width="13.44140625" customWidth="1"/>
    <col min="2561" max="2561" width="4.109375" customWidth="1"/>
    <col min="2563" max="2563" width="20.33203125" customWidth="1"/>
    <col min="2564" max="2564" width="18.33203125" customWidth="1"/>
    <col min="2565" max="2565" width="13.44140625" customWidth="1"/>
    <col min="2817" max="2817" width="4.109375" customWidth="1"/>
    <col min="2819" max="2819" width="20.33203125" customWidth="1"/>
    <col min="2820" max="2820" width="18.33203125" customWidth="1"/>
    <col min="2821" max="2821" width="13.44140625" customWidth="1"/>
    <col min="3073" max="3073" width="4.109375" customWidth="1"/>
    <col min="3075" max="3075" width="20.33203125" customWidth="1"/>
    <col min="3076" max="3076" width="18.33203125" customWidth="1"/>
    <col min="3077" max="3077" width="13.44140625" customWidth="1"/>
    <col min="3329" max="3329" width="4.109375" customWidth="1"/>
    <col min="3331" max="3331" width="20.33203125" customWidth="1"/>
    <col min="3332" max="3332" width="18.33203125" customWidth="1"/>
    <col min="3333" max="3333" width="13.44140625" customWidth="1"/>
    <col min="3585" max="3585" width="4.109375" customWidth="1"/>
    <col min="3587" max="3587" width="20.33203125" customWidth="1"/>
    <col min="3588" max="3588" width="18.33203125" customWidth="1"/>
    <col min="3589" max="3589" width="13.44140625" customWidth="1"/>
    <col min="3841" max="3841" width="4.109375" customWidth="1"/>
    <col min="3843" max="3843" width="20.33203125" customWidth="1"/>
    <col min="3844" max="3844" width="18.33203125" customWidth="1"/>
    <col min="3845" max="3845" width="13.44140625" customWidth="1"/>
    <col min="4097" max="4097" width="4.109375" customWidth="1"/>
    <col min="4099" max="4099" width="20.33203125" customWidth="1"/>
    <col min="4100" max="4100" width="18.33203125" customWidth="1"/>
    <col min="4101" max="4101" width="13.44140625" customWidth="1"/>
    <col min="4353" max="4353" width="4.109375" customWidth="1"/>
    <col min="4355" max="4355" width="20.33203125" customWidth="1"/>
    <col min="4356" max="4356" width="18.33203125" customWidth="1"/>
    <col min="4357" max="4357" width="13.44140625" customWidth="1"/>
    <col min="4609" max="4609" width="4.109375" customWidth="1"/>
    <col min="4611" max="4611" width="20.33203125" customWidth="1"/>
    <col min="4612" max="4612" width="18.33203125" customWidth="1"/>
    <col min="4613" max="4613" width="13.44140625" customWidth="1"/>
    <col min="4865" max="4865" width="4.109375" customWidth="1"/>
    <col min="4867" max="4867" width="20.33203125" customWidth="1"/>
    <col min="4868" max="4868" width="18.33203125" customWidth="1"/>
    <col min="4869" max="4869" width="13.44140625" customWidth="1"/>
    <col min="5121" max="5121" width="4.109375" customWidth="1"/>
    <col min="5123" max="5123" width="20.33203125" customWidth="1"/>
    <col min="5124" max="5124" width="18.33203125" customWidth="1"/>
    <col min="5125" max="5125" width="13.44140625" customWidth="1"/>
    <col min="5377" max="5377" width="4.109375" customWidth="1"/>
    <col min="5379" max="5379" width="20.33203125" customWidth="1"/>
    <col min="5380" max="5380" width="18.33203125" customWidth="1"/>
    <col min="5381" max="5381" width="13.44140625" customWidth="1"/>
    <col min="5633" max="5633" width="4.109375" customWidth="1"/>
    <col min="5635" max="5635" width="20.33203125" customWidth="1"/>
    <col min="5636" max="5636" width="18.33203125" customWidth="1"/>
    <col min="5637" max="5637" width="13.44140625" customWidth="1"/>
    <col min="5889" max="5889" width="4.109375" customWidth="1"/>
    <col min="5891" max="5891" width="20.33203125" customWidth="1"/>
    <col min="5892" max="5892" width="18.33203125" customWidth="1"/>
    <col min="5893" max="5893" width="13.44140625" customWidth="1"/>
    <col min="6145" max="6145" width="4.109375" customWidth="1"/>
    <col min="6147" max="6147" width="20.33203125" customWidth="1"/>
    <col min="6148" max="6148" width="18.33203125" customWidth="1"/>
    <col min="6149" max="6149" width="13.44140625" customWidth="1"/>
    <col min="6401" max="6401" width="4.109375" customWidth="1"/>
    <col min="6403" max="6403" width="20.33203125" customWidth="1"/>
    <col min="6404" max="6404" width="18.33203125" customWidth="1"/>
    <col min="6405" max="6405" width="13.44140625" customWidth="1"/>
    <col min="6657" max="6657" width="4.109375" customWidth="1"/>
    <col min="6659" max="6659" width="20.33203125" customWidth="1"/>
    <col min="6660" max="6660" width="18.33203125" customWidth="1"/>
    <col min="6661" max="6661" width="13.44140625" customWidth="1"/>
    <col min="6913" max="6913" width="4.109375" customWidth="1"/>
    <col min="6915" max="6915" width="20.33203125" customWidth="1"/>
    <col min="6916" max="6916" width="18.33203125" customWidth="1"/>
    <col min="6917" max="6917" width="13.44140625" customWidth="1"/>
    <col min="7169" max="7169" width="4.109375" customWidth="1"/>
    <col min="7171" max="7171" width="20.33203125" customWidth="1"/>
    <col min="7172" max="7172" width="18.33203125" customWidth="1"/>
    <col min="7173" max="7173" width="13.44140625" customWidth="1"/>
    <col min="7425" max="7425" width="4.109375" customWidth="1"/>
    <col min="7427" max="7427" width="20.33203125" customWidth="1"/>
    <col min="7428" max="7428" width="18.33203125" customWidth="1"/>
    <col min="7429" max="7429" width="13.44140625" customWidth="1"/>
    <col min="7681" max="7681" width="4.109375" customWidth="1"/>
    <col min="7683" max="7683" width="20.33203125" customWidth="1"/>
    <col min="7684" max="7684" width="18.33203125" customWidth="1"/>
    <col min="7685" max="7685" width="13.44140625" customWidth="1"/>
    <col min="7937" max="7937" width="4.109375" customWidth="1"/>
    <col min="7939" max="7939" width="20.33203125" customWidth="1"/>
    <col min="7940" max="7940" width="18.33203125" customWidth="1"/>
    <col min="7941" max="7941" width="13.44140625" customWidth="1"/>
    <col min="8193" max="8193" width="4.109375" customWidth="1"/>
    <col min="8195" max="8195" width="20.33203125" customWidth="1"/>
    <col min="8196" max="8196" width="18.33203125" customWidth="1"/>
    <col min="8197" max="8197" width="13.44140625" customWidth="1"/>
    <col min="8449" max="8449" width="4.109375" customWidth="1"/>
    <col min="8451" max="8451" width="20.33203125" customWidth="1"/>
    <col min="8452" max="8452" width="18.33203125" customWidth="1"/>
    <col min="8453" max="8453" width="13.44140625" customWidth="1"/>
    <col min="8705" max="8705" width="4.109375" customWidth="1"/>
    <col min="8707" max="8707" width="20.33203125" customWidth="1"/>
    <col min="8708" max="8708" width="18.33203125" customWidth="1"/>
    <col min="8709" max="8709" width="13.44140625" customWidth="1"/>
    <col min="8961" max="8961" width="4.109375" customWidth="1"/>
    <col min="8963" max="8963" width="20.33203125" customWidth="1"/>
    <col min="8964" max="8964" width="18.33203125" customWidth="1"/>
    <col min="8965" max="8965" width="13.44140625" customWidth="1"/>
    <col min="9217" max="9217" width="4.109375" customWidth="1"/>
    <col min="9219" max="9219" width="20.33203125" customWidth="1"/>
    <col min="9220" max="9220" width="18.33203125" customWidth="1"/>
    <col min="9221" max="9221" width="13.44140625" customWidth="1"/>
    <col min="9473" max="9473" width="4.109375" customWidth="1"/>
    <col min="9475" max="9475" width="20.33203125" customWidth="1"/>
    <col min="9476" max="9476" width="18.33203125" customWidth="1"/>
    <col min="9477" max="9477" width="13.44140625" customWidth="1"/>
    <col min="9729" max="9729" width="4.109375" customWidth="1"/>
    <col min="9731" max="9731" width="20.33203125" customWidth="1"/>
    <col min="9732" max="9732" width="18.33203125" customWidth="1"/>
    <col min="9733" max="9733" width="13.44140625" customWidth="1"/>
    <col min="9985" max="9985" width="4.109375" customWidth="1"/>
    <col min="9987" max="9987" width="20.33203125" customWidth="1"/>
    <col min="9988" max="9988" width="18.33203125" customWidth="1"/>
    <col min="9989" max="9989" width="13.44140625" customWidth="1"/>
    <col min="10241" max="10241" width="4.109375" customWidth="1"/>
    <col min="10243" max="10243" width="20.33203125" customWidth="1"/>
    <col min="10244" max="10244" width="18.33203125" customWidth="1"/>
    <col min="10245" max="10245" width="13.44140625" customWidth="1"/>
    <col min="10497" max="10497" width="4.109375" customWidth="1"/>
    <col min="10499" max="10499" width="20.33203125" customWidth="1"/>
    <col min="10500" max="10500" width="18.33203125" customWidth="1"/>
    <col min="10501" max="10501" width="13.44140625" customWidth="1"/>
    <col min="10753" max="10753" width="4.109375" customWidth="1"/>
    <col min="10755" max="10755" width="20.33203125" customWidth="1"/>
    <col min="10756" max="10756" width="18.33203125" customWidth="1"/>
    <col min="10757" max="10757" width="13.44140625" customWidth="1"/>
    <col min="11009" max="11009" width="4.109375" customWidth="1"/>
    <col min="11011" max="11011" width="20.33203125" customWidth="1"/>
    <col min="11012" max="11012" width="18.33203125" customWidth="1"/>
    <col min="11013" max="11013" width="13.44140625" customWidth="1"/>
    <col min="11265" max="11265" width="4.109375" customWidth="1"/>
    <col min="11267" max="11267" width="20.33203125" customWidth="1"/>
    <col min="11268" max="11268" width="18.33203125" customWidth="1"/>
    <col min="11269" max="11269" width="13.44140625" customWidth="1"/>
    <col min="11521" max="11521" width="4.109375" customWidth="1"/>
    <col min="11523" max="11523" width="20.33203125" customWidth="1"/>
    <col min="11524" max="11524" width="18.33203125" customWidth="1"/>
    <col min="11525" max="11525" width="13.44140625" customWidth="1"/>
    <col min="11777" max="11777" width="4.109375" customWidth="1"/>
    <col min="11779" max="11779" width="20.33203125" customWidth="1"/>
    <col min="11780" max="11780" width="18.33203125" customWidth="1"/>
    <col min="11781" max="11781" width="13.44140625" customWidth="1"/>
    <col min="12033" max="12033" width="4.109375" customWidth="1"/>
    <col min="12035" max="12035" width="20.33203125" customWidth="1"/>
    <col min="12036" max="12036" width="18.33203125" customWidth="1"/>
    <col min="12037" max="12037" width="13.44140625" customWidth="1"/>
    <col min="12289" max="12289" width="4.109375" customWidth="1"/>
    <col min="12291" max="12291" width="20.33203125" customWidth="1"/>
    <col min="12292" max="12292" width="18.33203125" customWidth="1"/>
    <col min="12293" max="12293" width="13.44140625" customWidth="1"/>
    <col min="12545" max="12545" width="4.109375" customWidth="1"/>
    <col min="12547" max="12547" width="20.33203125" customWidth="1"/>
    <col min="12548" max="12548" width="18.33203125" customWidth="1"/>
    <col min="12549" max="12549" width="13.44140625" customWidth="1"/>
    <col min="12801" max="12801" width="4.109375" customWidth="1"/>
    <col min="12803" max="12803" width="20.33203125" customWidth="1"/>
    <col min="12804" max="12804" width="18.33203125" customWidth="1"/>
    <col min="12805" max="12805" width="13.44140625" customWidth="1"/>
    <col min="13057" max="13057" width="4.109375" customWidth="1"/>
    <col min="13059" max="13059" width="20.33203125" customWidth="1"/>
    <col min="13060" max="13060" width="18.33203125" customWidth="1"/>
    <col min="13061" max="13061" width="13.44140625" customWidth="1"/>
    <col min="13313" max="13313" width="4.109375" customWidth="1"/>
    <col min="13315" max="13315" width="20.33203125" customWidth="1"/>
    <col min="13316" max="13316" width="18.33203125" customWidth="1"/>
    <col min="13317" max="13317" width="13.44140625" customWidth="1"/>
    <col min="13569" max="13569" width="4.109375" customWidth="1"/>
    <col min="13571" max="13571" width="20.33203125" customWidth="1"/>
    <col min="13572" max="13572" width="18.33203125" customWidth="1"/>
    <col min="13573" max="13573" width="13.44140625" customWidth="1"/>
    <col min="13825" max="13825" width="4.109375" customWidth="1"/>
    <col min="13827" max="13827" width="20.33203125" customWidth="1"/>
    <col min="13828" max="13828" width="18.33203125" customWidth="1"/>
    <col min="13829" max="13829" width="13.44140625" customWidth="1"/>
    <col min="14081" max="14081" width="4.109375" customWidth="1"/>
    <col min="14083" max="14083" width="20.33203125" customWidth="1"/>
    <col min="14084" max="14084" width="18.33203125" customWidth="1"/>
    <col min="14085" max="14085" width="13.44140625" customWidth="1"/>
    <col min="14337" max="14337" width="4.109375" customWidth="1"/>
    <col min="14339" max="14339" width="20.33203125" customWidth="1"/>
    <col min="14340" max="14340" width="18.33203125" customWidth="1"/>
    <col min="14341" max="14341" width="13.44140625" customWidth="1"/>
    <col min="14593" max="14593" width="4.109375" customWidth="1"/>
    <col min="14595" max="14595" width="20.33203125" customWidth="1"/>
    <col min="14596" max="14596" width="18.33203125" customWidth="1"/>
    <col min="14597" max="14597" width="13.44140625" customWidth="1"/>
    <col min="14849" max="14849" width="4.109375" customWidth="1"/>
    <col min="14851" max="14851" width="20.33203125" customWidth="1"/>
    <col min="14852" max="14852" width="18.33203125" customWidth="1"/>
    <col min="14853" max="14853" width="13.44140625" customWidth="1"/>
    <col min="15105" max="15105" width="4.109375" customWidth="1"/>
    <col min="15107" max="15107" width="20.33203125" customWidth="1"/>
    <col min="15108" max="15108" width="18.33203125" customWidth="1"/>
    <col min="15109" max="15109" width="13.44140625" customWidth="1"/>
    <col min="15361" max="15361" width="4.109375" customWidth="1"/>
    <col min="15363" max="15363" width="20.33203125" customWidth="1"/>
    <col min="15364" max="15364" width="18.33203125" customWidth="1"/>
    <col min="15365" max="15365" width="13.44140625" customWidth="1"/>
    <col min="15617" max="15617" width="4.109375" customWidth="1"/>
    <col min="15619" max="15619" width="20.33203125" customWidth="1"/>
    <col min="15620" max="15620" width="18.33203125" customWidth="1"/>
    <col min="15621" max="15621" width="13.44140625" customWidth="1"/>
    <col min="15873" max="15873" width="4.109375" customWidth="1"/>
    <col min="15875" max="15875" width="20.33203125" customWidth="1"/>
    <col min="15876" max="15876" width="18.33203125" customWidth="1"/>
    <col min="15877" max="15877" width="13.44140625" customWidth="1"/>
    <col min="16129" max="16129" width="4.109375" customWidth="1"/>
    <col min="16131" max="16131" width="20.33203125" customWidth="1"/>
    <col min="16132" max="16132" width="18.33203125" customWidth="1"/>
    <col min="16133" max="16133" width="13.44140625" customWidth="1"/>
  </cols>
  <sheetData>
    <row r="1" spans="1:11" ht="15.6">
      <c r="A1" s="119" t="s">
        <v>254</v>
      </c>
      <c r="B1" s="119"/>
      <c r="C1" s="120"/>
      <c r="D1" s="121" t="s">
        <v>255</v>
      </c>
      <c r="E1" s="18"/>
      <c r="F1" s="18"/>
      <c r="G1" s="18"/>
    </row>
    <row r="2" spans="1:11" ht="15.6">
      <c r="A2" s="119" t="s">
        <v>256</v>
      </c>
      <c r="B2" s="119"/>
      <c r="C2" s="120"/>
      <c r="D2" s="18"/>
      <c r="E2" s="18"/>
      <c r="F2" s="18"/>
      <c r="G2" s="18"/>
    </row>
    <row r="3" spans="1:11" ht="15.6">
      <c r="A3" s="119" t="s">
        <v>257</v>
      </c>
      <c r="B3" s="119"/>
      <c r="C3" s="120"/>
      <c r="D3" s="18"/>
      <c r="E3" s="18"/>
      <c r="F3" s="18"/>
      <c r="G3" s="18"/>
    </row>
    <row r="4" spans="1:11" ht="15.6">
      <c r="A4" s="119" t="s">
        <v>258</v>
      </c>
      <c r="B4" s="119"/>
      <c r="C4" s="120"/>
      <c r="D4" s="18"/>
      <c r="E4" s="18"/>
      <c r="F4" s="18"/>
      <c r="G4" s="18"/>
    </row>
    <row r="5" spans="1:11" ht="3.75" customHeight="1">
      <c r="A5" s="119"/>
      <c r="B5" s="119"/>
      <c r="C5" s="119"/>
      <c r="D5" s="120"/>
      <c r="E5" s="18"/>
      <c r="F5" s="18"/>
      <c r="G5" s="18"/>
      <c r="K5" s="122"/>
    </row>
    <row r="6" spans="1:11" ht="21">
      <c r="A6" s="119"/>
      <c r="B6" s="123"/>
      <c r="C6" s="124" t="s">
        <v>287</v>
      </c>
      <c r="D6" s="124"/>
      <c r="E6" s="18"/>
      <c r="F6" s="18"/>
      <c r="G6" s="18"/>
      <c r="H6" s="122"/>
    </row>
    <row r="7" spans="1:11" ht="21">
      <c r="A7" s="119"/>
      <c r="B7" s="125" t="s">
        <v>288</v>
      </c>
      <c r="C7" s="124"/>
      <c r="D7" s="124"/>
      <c r="E7" s="18"/>
      <c r="F7" s="18"/>
      <c r="G7" s="18"/>
    </row>
    <row r="8" spans="1:11" ht="15.6">
      <c r="A8" s="119"/>
      <c r="B8" s="119"/>
      <c r="C8" s="119"/>
      <c r="D8" s="120"/>
      <c r="E8" s="18"/>
      <c r="F8" s="126"/>
      <c r="G8" s="18"/>
    </row>
    <row r="9" spans="1:11" ht="15.6">
      <c r="A9" s="119"/>
      <c r="B9" s="436" t="s">
        <v>261</v>
      </c>
      <c r="C9" s="436" t="s">
        <v>262</v>
      </c>
      <c r="D9" s="436" t="s">
        <v>263</v>
      </c>
      <c r="E9" s="436" t="s">
        <v>289</v>
      </c>
      <c r="F9" s="434" t="s">
        <v>290</v>
      </c>
      <c r="G9" s="434" t="s">
        <v>291</v>
      </c>
    </row>
    <row r="10" spans="1:11" ht="15.6">
      <c r="A10" s="119"/>
      <c r="B10" s="437"/>
      <c r="C10" s="437"/>
      <c r="D10" s="437"/>
      <c r="E10" s="437"/>
      <c r="F10" s="435"/>
      <c r="G10" s="435"/>
    </row>
    <row r="11" spans="1:11" ht="15.6">
      <c r="A11" s="119"/>
      <c r="B11" s="127">
        <v>1</v>
      </c>
      <c r="C11" s="128" t="s">
        <v>18</v>
      </c>
      <c r="D11" s="27" t="s">
        <v>19</v>
      </c>
      <c r="E11" s="129">
        <v>12.25</v>
      </c>
      <c r="F11" s="130">
        <v>17.5</v>
      </c>
      <c r="G11" s="100">
        <f>(E11*0.7)+(F11*0.3)</f>
        <v>13.824999999999999</v>
      </c>
    </row>
    <row r="12" spans="1:11" ht="15.6">
      <c r="A12" s="119"/>
      <c r="B12" s="127">
        <v>2</v>
      </c>
      <c r="C12" s="131" t="s">
        <v>20</v>
      </c>
      <c r="D12" s="27" t="s">
        <v>21</v>
      </c>
      <c r="E12" s="129">
        <v>11.25</v>
      </c>
      <c r="F12" s="130">
        <v>18.5</v>
      </c>
      <c r="G12" s="100">
        <f t="shared" ref="G12:G75" si="0">(E12*0.7)+(F12*0.3)</f>
        <v>13.424999999999999</v>
      </c>
    </row>
    <row r="13" spans="1:11" ht="15.6">
      <c r="A13" s="119"/>
      <c r="B13" s="127">
        <v>3</v>
      </c>
      <c r="C13" s="128" t="s">
        <v>22</v>
      </c>
      <c r="D13" s="27" t="s">
        <v>23</v>
      </c>
      <c r="E13" s="129">
        <v>15</v>
      </c>
      <c r="F13" s="130">
        <v>14.5</v>
      </c>
      <c r="G13" s="100">
        <f t="shared" si="0"/>
        <v>14.85</v>
      </c>
    </row>
    <row r="14" spans="1:11" ht="15.6">
      <c r="A14" s="119"/>
      <c r="B14" s="127">
        <v>4</v>
      </c>
      <c r="C14" s="131" t="s">
        <v>24</v>
      </c>
      <c r="D14" s="27" t="s">
        <v>25</v>
      </c>
      <c r="E14" s="129">
        <v>14.5</v>
      </c>
      <c r="F14" s="130">
        <v>17.5</v>
      </c>
      <c r="G14" s="100">
        <f t="shared" si="0"/>
        <v>15.399999999999999</v>
      </c>
    </row>
    <row r="15" spans="1:11" ht="15.6">
      <c r="A15" s="119"/>
      <c r="B15" s="127">
        <v>5</v>
      </c>
      <c r="C15" s="131" t="s">
        <v>26</v>
      </c>
      <c r="D15" s="27" t="s">
        <v>27</v>
      </c>
      <c r="E15" s="129">
        <v>17.75</v>
      </c>
      <c r="F15" s="130">
        <v>19</v>
      </c>
      <c r="G15" s="100">
        <f t="shared" si="0"/>
        <v>18.125</v>
      </c>
    </row>
    <row r="16" spans="1:11" ht="15.6">
      <c r="A16" s="119"/>
      <c r="B16" s="127">
        <v>6</v>
      </c>
      <c r="C16" s="128" t="s">
        <v>28</v>
      </c>
      <c r="D16" s="27" t="s">
        <v>29</v>
      </c>
      <c r="E16" s="129">
        <v>17</v>
      </c>
      <c r="F16" s="130">
        <v>17.5</v>
      </c>
      <c r="G16" s="100">
        <f t="shared" si="0"/>
        <v>17.149999999999999</v>
      </c>
    </row>
    <row r="17" spans="1:7" ht="15.6">
      <c r="A17" s="119"/>
      <c r="B17" s="127">
        <v>7</v>
      </c>
      <c r="C17" s="128" t="s">
        <v>30</v>
      </c>
      <c r="D17" s="27" t="s">
        <v>31</v>
      </c>
      <c r="E17" s="129">
        <v>12.25</v>
      </c>
      <c r="F17" s="130">
        <v>18</v>
      </c>
      <c r="G17" s="100">
        <f t="shared" si="0"/>
        <v>13.974999999999998</v>
      </c>
    </row>
    <row r="18" spans="1:7" ht="15.6">
      <c r="A18" s="119"/>
      <c r="B18" s="127">
        <v>8</v>
      </c>
      <c r="C18" s="131" t="s">
        <v>32</v>
      </c>
      <c r="D18" s="27" t="s">
        <v>33</v>
      </c>
      <c r="E18" s="129">
        <v>17.25</v>
      </c>
      <c r="F18" s="130">
        <v>18</v>
      </c>
      <c r="G18" s="100">
        <f t="shared" si="0"/>
        <v>17.474999999999998</v>
      </c>
    </row>
    <row r="19" spans="1:7" ht="15.6">
      <c r="A19" s="119"/>
      <c r="B19" s="127">
        <v>9</v>
      </c>
      <c r="C19" s="131" t="s">
        <v>34</v>
      </c>
      <c r="D19" s="27" t="s">
        <v>35</v>
      </c>
      <c r="E19" s="129">
        <v>16</v>
      </c>
      <c r="F19" s="130">
        <v>18</v>
      </c>
      <c r="G19" s="100">
        <f t="shared" si="0"/>
        <v>16.599999999999998</v>
      </c>
    </row>
    <row r="20" spans="1:7" ht="15.6">
      <c r="A20" s="119"/>
      <c r="B20" s="127">
        <v>10</v>
      </c>
      <c r="C20" s="131" t="s">
        <v>36</v>
      </c>
      <c r="D20" s="27" t="s">
        <v>37</v>
      </c>
      <c r="E20" s="129">
        <v>15</v>
      </c>
      <c r="F20" s="130">
        <v>18</v>
      </c>
      <c r="G20" s="100">
        <f t="shared" si="0"/>
        <v>15.899999999999999</v>
      </c>
    </row>
    <row r="21" spans="1:7" ht="15.6">
      <c r="A21" s="119"/>
      <c r="B21" s="127">
        <v>11</v>
      </c>
      <c r="C21" s="131" t="s">
        <v>38</v>
      </c>
      <c r="D21" s="27" t="s">
        <v>39</v>
      </c>
      <c r="E21" s="129">
        <v>15.5</v>
      </c>
      <c r="F21" s="130">
        <v>18</v>
      </c>
      <c r="G21" s="100">
        <f t="shared" si="0"/>
        <v>16.25</v>
      </c>
    </row>
    <row r="22" spans="1:7" ht="15.6">
      <c r="A22" s="119"/>
      <c r="B22" s="127">
        <v>12</v>
      </c>
      <c r="C22" s="131" t="s">
        <v>40</v>
      </c>
      <c r="D22" s="27" t="s">
        <v>41</v>
      </c>
      <c r="E22" s="129">
        <v>16.5</v>
      </c>
      <c r="F22" s="130">
        <v>20</v>
      </c>
      <c r="G22" s="100">
        <f t="shared" si="0"/>
        <v>17.549999999999997</v>
      </c>
    </row>
    <row r="23" spans="1:7" ht="15.6">
      <c r="A23" s="119"/>
      <c r="B23" s="127">
        <v>13</v>
      </c>
      <c r="C23" s="131" t="s">
        <v>42</v>
      </c>
      <c r="D23" s="27" t="s">
        <v>43</v>
      </c>
      <c r="E23" s="129">
        <v>14.5</v>
      </c>
      <c r="F23" s="130">
        <v>19</v>
      </c>
      <c r="G23" s="100">
        <f t="shared" si="0"/>
        <v>15.849999999999998</v>
      </c>
    </row>
    <row r="24" spans="1:7" ht="15.6">
      <c r="A24" s="119"/>
      <c r="B24" s="127">
        <v>14</v>
      </c>
      <c r="C24" s="131" t="s">
        <v>44</v>
      </c>
      <c r="D24" s="27" t="s">
        <v>45</v>
      </c>
      <c r="E24" s="129">
        <v>18.5</v>
      </c>
      <c r="F24" s="130">
        <v>19</v>
      </c>
      <c r="G24" s="100">
        <f t="shared" si="0"/>
        <v>18.649999999999999</v>
      </c>
    </row>
    <row r="25" spans="1:7" ht="15.6">
      <c r="A25" s="119"/>
      <c r="B25" s="127">
        <v>15</v>
      </c>
      <c r="C25" s="131" t="s">
        <v>46</v>
      </c>
      <c r="D25" s="27" t="s">
        <v>47</v>
      </c>
      <c r="E25" s="129">
        <v>20</v>
      </c>
      <c r="F25" s="130">
        <v>16</v>
      </c>
      <c r="G25" s="100">
        <f t="shared" si="0"/>
        <v>18.8</v>
      </c>
    </row>
    <row r="26" spans="1:7" ht="15.6">
      <c r="A26" s="119"/>
      <c r="B26" s="127">
        <v>16</v>
      </c>
      <c r="C26" s="131" t="s">
        <v>48</v>
      </c>
      <c r="D26" s="27" t="s">
        <v>49</v>
      </c>
      <c r="E26" s="129">
        <v>11.75</v>
      </c>
      <c r="F26" s="130">
        <v>18</v>
      </c>
      <c r="G26" s="100">
        <f t="shared" si="0"/>
        <v>13.625</v>
      </c>
    </row>
    <row r="27" spans="1:7" ht="15.6">
      <c r="A27" s="119"/>
      <c r="B27" s="127">
        <v>17</v>
      </c>
      <c r="C27" s="128" t="s">
        <v>50</v>
      </c>
      <c r="D27" s="27" t="s">
        <v>51</v>
      </c>
      <c r="E27" s="129">
        <v>16</v>
      </c>
      <c r="F27" s="130">
        <v>14.5</v>
      </c>
      <c r="G27" s="100">
        <f t="shared" si="0"/>
        <v>15.549999999999999</v>
      </c>
    </row>
    <row r="28" spans="1:7" ht="15.6">
      <c r="A28" s="119"/>
      <c r="B28" s="127">
        <v>18</v>
      </c>
      <c r="C28" s="131" t="s">
        <v>52</v>
      </c>
      <c r="D28" s="27" t="s">
        <v>53</v>
      </c>
      <c r="E28" s="129">
        <v>15.25</v>
      </c>
      <c r="F28" s="130">
        <v>15</v>
      </c>
      <c r="G28" s="100">
        <f t="shared" si="0"/>
        <v>15.174999999999999</v>
      </c>
    </row>
    <row r="29" spans="1:7" ht="15.6">
      <c r="A29" s="119"/>
      <c r="B29" s="127">
        <v>19</v>
      </c>
      <c r="C29" s="128" t="s">
        <v>246</v>
      </c>
      <c r="D29" s="27" t="s">
        <v>247</v>
      </c>
      <c r="E29" s="132">
        <v>13</v>
      </c>
      <c r="F29" s="130">
        <v>17.5</v>
      </c>
      <c r="G29" s="100">
        <f t="shared" si="0"/>
        <v>14.35</v>
      </c>
    </row>
    <row r="30" spans="1:7" ht="15.6">
      <c r="A30" s="119"/>
      <c r="B30" s="127">
        <v>20</v>
      </c>
      <c r="C30" s="131" t="s">
        <v>54</v>
      </c>
      <c r="D30" s="27" t="s">
        <v>55</v>
      </c>
      <c r="E30" s="132">
        <v>15.5</v>
      </c>
      <c r="F30" s="130">
        <v>18</v>
      </c>
      <c r="G30" s="100">
        <f t="shared" si="0"/>
        <v>16.25</v>
      </c>
    </row>
    <row r="31" spans="1:7" ht="15.6">
      <c r="A31" s="119"/>
      <c r="B31" s="127">
        <v>21</v>
      </c>
      <c r="C31" s="128" t="s">
        <v>56</v>
      </c>
      <c r="D31" s="27" t="s">
        <v>57</v>
      </c>
      <c r="E31" s="129">
        <v>18</v>
      </c>
      <c r="F31" s="130">
        <v>20</v>
      </c>
      <c r="G31" s="100">
        <f t="shared" si="0"/>
        <v>18.600000000000001</v>
      </c>
    </row>
    <row r="32" spans="1:7" ht="15.6">
      <c r="A32" s="119"/>
      <c r="B32" s="127">
        <v>22</v>
      </c>
      <c r="C32" s="128" t="s">
        <v>58</v>
      </c>
      <c r="D32" s="27" t="s">
        <v>59</v>
      </c>
      <c r="E32" s="129">
        <v>17</v>
      </c>
      <c r="F32" s="130">
        <v>20</v>
      </c>
      <c r="G32" s="100">
        <f t="shared" si="0"/>
        <v>17.899999999999999</v>
      </c>
    </row>
    <row r="33" spans="1:7" ht="15.6">
      <c r="A33" s="119"/>
      <c r="B33" s="127">
        <v>23</v>
      </c>
      <c r="C33" s="131" t="s">
        <v>60</v>
      </c>
      <c r="D33" s="27" t="s">
        <v>61</v>
      </c>
      <c r="E33" s="129">
        <v>12</v>
      </c>
      <c r="F33" s="130">
        <v>17.5</v>
      </c>
      <c r="G33" s="100">
        <f t="shared" si="0"/>
        <v>13.649999999999999</v>
      </c>
    </row>
    <row r="34" spans="1:7" ht="15.6">
      <c r="A34" s="119"/>
      <c r="B34" s="127">
        <v>24</v>
      </c>
      <c r="C34" s="128" t="s">
        <v>62</v>
      </c>
      <c r="D34" s="27" t="s">
        <v>63</v>
      </c>
      <c r="E34" s="129">
        <v>15</v>
      </c>
      <c r="F34" s="130">
        <v>18</v>
      </c>
      <c r="G34" s="100">
        <f t="shared" si="0"/>
        <v>15.899999999999999</v>
      </c>
    </row>
    <row r="35" spans="1:7" ht="15.6">
      <c r="A35" s="119"/>
      <c r="B35" s="127">
        <v>25</v>
      </c>
      <c r="C35" s="131" t="s">
        <v>64</v>
      </c>
      <c r="D35" s="27" t="s">
        <v>65</v>
      </c>
      <c r="E35" s="129">
        <v>13.75</v>
      </c>
      <c r="F35" s="130">
        <v>18</v>
      </c>
      <c r="G35" s="100">
        <f t="shared" si="0"/>
        <v>15.024999999999999</v>
      </c>
    </row>
    <row r="36" spans="1:7" ht="15.6">
      <c r="A36" s="119"/>
      <c r="B36" s="127">
        <v>26</v>
      </c>
      <c r="C36" s="131" t="s">
        <v>66</v>
      </c>
      <c r="D36" s="27" t="s">
        <v>67</v>
      </c>
      <c r="E36" s="129">
        <v>15.75</v>
      </c>
      <c r="F36" s="130">
        <v>17.5</v>
      </c>
      <c r="G36" s="100">
        <f t="shared" si="0"/>
        <v>16.274999999999999</v>
      </c>
    </row>
    <row r="37" spans="1:7" ht="15.6">
      <c r="A37" s="119"/>
      <c r="B37" s="127">
        <v>27</v>
      </c>
      <c r="C37" s="131" t="s">
        <v>68</v>
      </c>
      <c r="D37" s="27" t="s">
        <v>69</v>
      </c>
      <c r="E37" s="129">
        <v>17</v>
      </c>
      <c r="F37" s="130">
        <v>17.5</v>
      </c>
      <c r="G37" s="100">
        <f t="shared" si="0"/>
        <v>17.149999999999999</v>
      </c>
    </row>
    <row r="38" spans="1:7" ht="15.6">
      <c r="A38" s="119"/>
      <c r="B38" s="127">
        <v>28</v>
      </c>
      <c r="C38" s="131" t="s">
        <v>70</v>
      </c>
      <c r="D38" s="27" t="s">
        <v>51</v>
      </c>
      <c r="E38" s="129">
        <v>11.5</v>
      </c>
      <c r="F38" s="130">
        <v>18</v>
      </c>
      <c r="G38" s="100">
        <f t="shared" si="0"/>
        <v>13.45</v>
      </c>
    </row>
    <row r="39" spans="1:7" ht="15.6">
      <c r="A39" s="119"/>
      <c r="B39" s="127">
        <v>29</v>
      </c>
      <c r="C39" s="131" t="s">
        <v>71</v>
      </c>
      <c r="D39" s="27" t="s">
        <v>72</v>
      </c>
      <c r="E39" s="129">
        <v>15</v>
      </c>
      <c r="F39" s="130">
        <v>17.5</v>
      </c>
      <c r="G39" s="100">
        <f t="shared" si="0"/>
        <v>15.75</v>
      </c>
    </row>
    <row r="40" spans="1:7" ht="15.6">
      <c r="A40" s="119"/>
      <c r="B40" s="127">
        <v>30</v>
      </c>
      <c r="C40" s="131" t="s">
        <v>73</v>
      </c>
      <c r="D40" s="27" t="s">
        <v>74</v>
      </c>
      <c r="E40" s="129">
        <v>12.5</v>
      </c>
      <c r="F40" s="130">
        <v>17</v>
      </c>
      <c r="G40" s="100">
        <f t="shared" si="0"/>
        <v>13.85</v>
      </c>
    </row>
    <row r="41" spans="1:7" ht="15.6">
      <c r="A41" s="119"/>
      <c r="B41" s="127">
        <v>31</v>
      </c>
      <c r="C41" s="131" t="s">
        <v>75</v>
      </c>
      <c r="D41" s="27" t="s">
        <v>51</v>
      </c>
      <c r="E41" s="129">
        <v>14.5</v>
      </c>
      <c r="F41" s="130">
        <v>20</v>
      </c>
      <c r="G41" s="100">
        <f t="shared" si="0"/>
        <v>16.149999999999999</v>
      </c>
    </row>
    <row r="42" spans="1:7" ht="15.6">
      <c r="A42" s="119"/>
      <c r="B42" s="127">
        <v>32</v>
      </c>
      <c r="C42" s="128" t="s">
        <v>76</v>
      </c>
      <c r="D42" s="27" t="s">
        <v>77</v>
      </c>
      <c r="E42" s="132">
        <v>10.25</v>
      </c>
      <c r="F42" s="130">
        <v>17.5</v>
      </c>
      <c r="G42" s="100">
        <f t="shared" si="0"/>
        <v>12.425000000000001</v>
      </c>
    </row>
    <row r="43" spans="1:7" ht="15.6">
      <c r="A43" s="119"/>
      <c r="B43" s="127">
        <v>33</v>
      </c>
      <c r="C43" s="128" t="s">
        <v>78</v>
      </c>
      <c r="D43" s="27" t="s">
        <v>79</v>
      </c>
      <c r="E43" s="129">
        <v>18</v>
      </c>
      <c r="F43" s="130">
        <v>20</v>
      </c>
      <c r="G43" s="100">
        <f t="shared" si="0"/>
        <v>18.600000000000001</v>
      </c>
    </row>
    <row r="44" spans="1:7" ht="15.6">
      <c r="A44" s="119"/>
      <c r="B44" s="127">
        <v>34</v>
      </c>
      <c r="C44" s="131" t="s">
        <v>80</v>
      </c>
      <c r="D44" s="27" t="s">
        <v>81</v>
      </c>
      <c r="E44" s="129">
        <v>18.5</v>
      </c>
      <c r="F44" s="130">
        <v>20</v>
      </c>
      <c r="G44" s="100">
        <f t="shared" si="0"/>
        <v>18.95</v>
      </c>
    </row>
    <row r="45" spans="1:7" ht="15.6">
      <c r="A45" s="119"/>
      <c r="B45" s="127">
        <v>35</v>
      </c>
      <c r="C45" s="131" t="s">
        <v>82</v>
      </c>
      <c r="D45" s="27" t="s">
        <v>83</v>
      </c>
      <c r="E45" s="129">
        <v>16.5</v>
      </c>
      <c r="F45" s="130">
        <v>18</v>
      </c>
      <c r="G45" s="100">
        <f t="shared" si="0"/>
        <v>16.95</v>
      </c>
    </row>
    <row r="46" spans="1:7" ht="15.6">
      <c r="A46" s="119"/>
      <c r="B46" s="127">
        <v>36</v>
      </c>
      <c r="C46" s="131" t="s">
        <v>84</v>
      </c>
      <c r="D46" s="27" t="s">
        <v>85</v>
      </c>
      <c r="E46" s="129">
        <v>15.75</v>
      </c>
      <c r="F46" s="130">
        <v>18</v>
      </c>
      <c r="G46" s="100">
        <f t="shared" si="0"/>
        <v>16.424999999999997</v>
      </c>
    </row>
    <row r="47" spans="1:7" ht="15.6">
      <c r="A47" s="119"/>
      <c r="B47" s="127">
        <v>37</v>
      </c>
      <c r="C47" s="131" t="s">
        <v>86</v>
      </c>
      <c r="D47" s="27" t="s">
        <v>87</v>
      </c>
      <c r="E47" s="129">
        <v>18.25</v>
      </c>
      <c r="F47" s="130">
        <v>19</v>
      </c>
      <c r="G47" s="100">
        <f t="shared" si="0"/>
        <v>18.474999999999998</v>
      </c>
    </row>
    <row r="48" spans="1:7" ht="15.6">
      <c r="A48" s="119"/>
      <c r="B48" s="127">
        <v>38</v>
      </c>
      <c r="C48" s="131" t="s">
        <v>88</v>
      </c>
      <c r="D48" s="27" t="s">
        <v>89</v>
      </c>
      <c r="E48" s="129">
        <v>16.5</v>
      </c>
      <c r="F48" s="130">
        <v>17.5</v>
      </c>
      <c r="G48" s="100">
        <f t="shared" si="0"/>
        <v>16.799999999999997</v>
      </c>
    </row>
    <row r="49" spans="1:7" ht="15.6">
      <c r="A49" s="119"/>
      <c r="B49" s="127">
        <v>39</v>
      </c>
      <c r="C49" s="128" t="s">
        <v>90</v>
      </c>
      <c r="D49" s="27" t="s">
        <v>51</v>
      </c>
      <c r="E49" s="129">
        <v>16.75</v>
      </c>
      <c r="F49" s="130">
        <v>18</v>
      </c>
      <c r="G49" s="100">
        <f t="shared" si="0"/>
        <v>17.125</v>
      </c>
    </row>
    <row r="50" spans="1:7" ht="15.6">
      <c r="A50" s="119"/>
      <c r="B50" s="127">
        <v>40</v>
      </c>
      <c r="C50" s="131" t="s">
        <v>91</v>
      </c>
      <c r="D50" s="27" t="s">
        <v>92</v>
      </c>
      <c r="E50" s="129">
        <v>15</v>
      </c>
      <c r="F50" s="130">
        <v>18</v>
      </c>
      <c r="G50" s="100">
        <f t="shared" si="0"/>
        <v>15.899999999999999</v>
      </c>
    </row>
    <row r="51" spans="1:7" ht="15.6">
      <c r="A51" s="119"/>
      <c r="B51" s="127">
        <v>41</v>
      </c>
      <c r="C51" s="131" t="s">
        <v>93</v>
      </c>
      <c r="D51" s="27" t="s">
        <v>53</v>
      </c>
      <c r="E51" s="129">
        <v>11.25</v>
      </c>
      <c r="F51" s="130">
        <v>15</v>
      </c>
      <c r="G51" s="100">
        <f t="shared" si="0"/>
        <v>12.375</v>
      </c>
    </row>
    <row r="52" spans="1:7" ht="15.6">
      <c r="A52" s="119"/>
      <c r="B52" s="127">
        <v>42</v>
      </c>
      <c r="C52" s="131" t="s">
        <v>94</v>
      </c>
      <c r="D52" s="27" t="s">
        <v>95</v>
      </c>
      <c r="E52" s="129">
        <v>17.5</v>
      </c>
      <c r="F52" s="130">
        <v>18</v>
      </c>
      <c r="G52" s="100">
        <f t="shared" si="0"/>
        <v>17.649999999999999</v>
      </c>
    </row>
    <row r="53" spans="1:7" ht="15.6">
      <c r="A53" s="119"/>
      <c r="B53" s="127">
        <v>43</v>
      </c>
      <c r="C53" s="131" t="s">
        <v>96</v>
      </c>
      <c r="D53" s="27" t="s">
        <v>97</v>
      </c>
      <c r="E53" s="129">
        <v>13</v>
      </c>
      <c r="F53" s="130">
        <v>19</v>
      </c>
      <c r="G53" s="100">
        <f t="shared" si="0"/>
        <v>14.8</v>
      </c>
    </row>
    <row r="54" spans="1:7" ht="15.6">
      <c r="A54" s="119"/>
      <c r="B54" s="127">
        <v>44</v>
      </c>
      <c r="C54" s="131" t="s">
        <v>98</v>
      </c>
      <c r="D54" s="27" t="s">
        <v>99</v>
      </c>
      <c r="E54" s="129">
        <v>19.5</v>
      </c>
      <c r="F54" s="130">
        <v>18</v>
      </c>
      <c r="G54" s="100">
        <f t="shared" si="0"/>
        <v>19.049999999999997</v>
      </c>
    </row>
    <row r="55" spans="1:7" ht="15.6">
      <c r="A55" s="119"/>
      <c r="B55" s="127">
        <v>45</v>
      </c>
      <c r="C55" s="131" t="s">
        <v>100</v>
      </c>
      <c r="D55" s="27" t="s">
        <v>101</v>
      </c>
      <c r="E55" s="129">
        <v>14.75</v>
      </c>
      <c r="F55" s="130">
        <v>18</v>
      </c>
      <c r="G55" s="100">
        <f t="shared" si="0"/>
        <v>15.724999999999998</v>
      </c>
    </row>
    <row r="56" spans="1:7" ht="15.6">
      <c r="A56" s="119"/>
      <c r="B56" s="127">
        <v>46</v>
      </c>
      <c r="C56" s="128" t="s">
        <v>102</v>
      </c>
      <c r="D56" s="27" t="s">
        <v>103</v>
      </c>
      <c r="E56" s="129">
        <v>16.5</v>
      </c>
      <c r="F56" s="130">
        <v>18</v>
      </c>
      <c r="G56" s="100">
        <f t="shared" si="0"/>
        <v>16.95</v>
      </c>
    </row>
    <row r="57" spans="1:7" ht="15.6">
      <c r="A57" s="119"/>
      <c r="B57" s="127">
        <v>47</v>
      </c>
      <c r="C57" s="128" t="s">
        <v>104</v>
      </c>
      <c r="D57" s="27" t="s">
        <v>105</v>
      </c>
      <c r="E57" s="129">
        <v>14.5</v>
      </c>
      <c r="F57" s="130">
        <v>19</v>
      </c>
      <c r="G57" s="100">
        <f t="shared" si="0"/>
        <v>15.849999999999998</v>
      </c>
    </row>
    <row r="58" spans="1:7" ht="15.6">
      <c r="A58" s="119"/>
      <c r="B58" s="127">
        <v>48</v>
      </c>
      <c r="C58" s="131" t="s">
        <v>106</v>
      </c>
      <c r="D58" s="27" t="s">
        <v>107</v>
      </c>
      <c r="E58" s="129">
        <v>13</v>
      </c>
      <c r="F58" s="130">
        <v>18</v>
      </c>
      <c r="G58" s="100">
        <f t="shared" si="0"/>
        <v>14.5</v>
      </c>
    </row>
    <row r="59" spans="1:7" ht="15.6">
      <c r="A59" s="119"/>
      <c r="B59" s="127">
        <v>49</v>
      </c>
      <c r="C59" s="131" t="s">
        <v>108</v>
      </c>
      <c r="D59" s="27" t="s">
        <v>109</v>
      </c>
      <c r="E59" s="129">
        <v>14.75</v>
      </c>
      <c r="F59" s="130">
        <v>18</v>
      </c>
      <c r="G59" s="100">
        <f t="shared" si="0"/>
        <v>15.724999999999998</v>
      </c>
    </row>
    <row r="60" spans="1:7" ht="15.6">
      <c r="A60" s="119"/>
      <c r="B60" s="127">
        <v>50</v>
      </c>
      <c r="C60" s="131" t="s">
        <v>110</v>
      </c>
      <c r="D60" s="27" t="s">
        <v>51</v>
      </c>
      <c r="E60" s="129">
        <v>16.5</v>
      </c>
      <c r="F60" s="130">
        <v>14</v>
      </c>
      <c r="G60" s="100">
        <f t="shared" si="0"/>
        <v>15.75</v>
      </c>
    </row>
    <row r="61" spans="1:7" ht="15.6">
      <c r="A61" s="119"/>
      <c r="B61" s="127">
        <v>51</v>
      </c>
      <c r="C61" s="128" t="s">
        <v>111</v>
      </c>
      <c r="D61" s="27" t="s">
        <v>112</v>
      </c>
      <c r="E61" s="129">
        <v>17.25</v>
      </c>
      <c r="F61" s="130">
        <v>19</v>
      </c>
      <c r="G61" s="100">
        <f t="shared" si="0"/>
        <v>17.774999999999999</v>
      </c>
    </row>
    <row r="62" spans="1:7" ht="15.6">
      <c r="A62" s="119"/>
      <c r="B62" s="127">
        <v>52</v>
      </c>
      <c r="C62" s="131" t="s">
        <v>113</v>
      </c>
      <c r="D62" s="27" t="s">
        <v>114</v>
      </c>
      <c r="E62" s="129">
        <v>15</v>
      </c>
      <c r="F62" s="130">
        <v>18</v>
      </c>
      <c r="G62" s="100">
        <f t="shared" si="0"/>
        <v>15.899999999999999</v>
      </c>
    </row>
    <row r="63" spans="1:7" ht="15.6">
      <c r="A63" s="119"/>
      <c r="B63" s="127">
        <v>53</v>
      </c>
      <c r="C63" s="131" t="s">
        <v>115</v>
      </c>
      <c r="D63" s="27" t="s">
        <v>116</v>
      </c>
      <c r="E63" s="129">
        <v>17.25</v>
      </c>
      <c r="F63" s="130">
        <v>16</v>
      </c>
      <c r="G63" s="100">
        <f t="shared" si="0"/>
        <v>16.875</v>
      </c>
    </row>
    <row r="64" spans="1:7" ht="15.6">
      <c r="A64" s="119"/>
      <c r="B64" s="127">
        <v>54</v>
      </c>
      <c r="C64" s="131" t="s">
        <v>117</v>
      </c>
      <c r="D64" s="27" t="s">
        <v>118</v>
      </c>
      <c r="E64" s="129">
        <v>15</v>
      </c>
      <c r="F64" s="130">
        <v>17.5</v>
      </c>
      <c r="G64" s="100">
        <f t="shared" si="0"/>
        <v>15.75</v>
      </c>
    </row>
    <row r="65" spans="1:7" ht="15.6">
      <c r="A65" s="119"/>
      <c r="B65" s="127">
        <v>55</v>
      </c>
      <c r="C65" s="131" t="s">
        <v>119</v>
      </c>
      <c r="D65" s="27" t="s">
        <v>120</v>
      </c>
      <c r="E65" s="129">
        <v>18</v>
      </c>
      <c r="F65" s="130">
        <v>19</v>
      </c>
      <c r="G65" s="100">
        <f t="shared" si="0"/>
        <v>18.3</v>
      </c>
    </row>
    <row r="66" spans="1:7" ht="15.6">
      <c r="A66" s="119"/>
      <c r="B66" s="127">
        <v>56</v>
      </c>
      <c r="C66" s="128" t="s">
        <v>121</v>
      </c>
      <c r="D66" s="27" t="s">
        <v>122</v>
      </c>
      <c r="E66" s="129">
        <v>17</v>
      </c>
      <c r="F66" s="130">
        <v>15</v>
      </c>
      <c r="G66" s="100">
        <f t="shared" si="0"/>
        <v>16.399999999999999</v>
      </c>
    </row>
    <row r="67" spans="1:7" ht="15.6">
      <c r="A67" s="119"/>
      <c r="B67" s="127">
        <v>57</v>
      </c>
      <c r="C67" s="131" t="s">
        <v>123</v>
      </c>
      <c r="D67" s="27" t="s">
        <v>124</v>
      </c>
      <c r="E67" s="129">
        <v>12.5</v>
      </c>
      <c r="F67" s="130">
        <v>17</v>
      </c>
      <c r="G67" s="100">
        <f t="shared" si="0"/>
        <v>13.85</v>
      </c>
    </row>
    <row r="68" spans="1:7" ht="15.6">
      <c r="A68" s="119"/>
      <c r="B68" s="127">
        <v>58</v>
      </c>
      <c r="C68" s="131" t="s">
        <v>125</v>
      </c>
      <c r="D68" s="27" t="s">
        <v>126</v>
      </c>
      <c r="E68" s="129">
        <v>18.25</v>
      </c>
      <c r="F68" s="130">
        <v>20</v>
      </c>
      <c r="G68" s="100">
        <f t="shared" si="0"/>
        <v>18.774999999999999</v>
      </c>
    </row>
    <row r="69" spans="1:7" ht="15.6">
      <c r="A69" s="119"/>
      <c r="B69" s="127">
        <v>59</v>
      </c>
      <c r="C69" s="131" t="s">
        <v>127</v>
      </c>
      <c r="D69" s="27" t="s">
        <v>128</v>
      </c>
      <c r="E69" s="129">
        <v>19</v>
      </c>
      <c r="F69" s="130">
        <v>20</v>
      </c>
      <c r="G69" s="100">
        <f t="shared" si="0"/>
        <v>19.299999999999997</v>
      </c>
    </row>
    <row r="70" spans="1:7" ht="15.6">
      <c r="A70" s="119"/>
      <c r="B70" s="127">
        <v>60</v>
      </c>
      <c r="C70" s="131" t="s">
        <v>129</v>
      </c>
      <c r="D70" s="27" t="s">
        <v>130</v>
      </c>
      <c r="E70" s="129">
        <v>20</v>
      </c>
      <c r="F70" s="130">
        <v>19</v>
      </c>
      <c r="G70" s="100">
        <f t="shared" si="0"/>
        <v>19.7</v>
      </c>
    </row>
    <row r="71" spans="1:7" ht="15.6">
      <c r="A71" s="119"/>
      <c r="B71" s="127">
        <v>61</v>
      </c>
      <c r="C71" s="133" t="s">
        <v>131</v>
      </c>
      <c r="D71" s="134" t="s">
        <v>132</v>
      </c>
      <c r="E71" s="129">
        <v>14.75</v>
      </c>
      <c r="F71" s="130">
        <v>18</v>
      </c>
      <c r="G71" s="100">
        <f t="shared" si="0"/>
        <v>15.724999999999998</v>
      </c>
    </row>
    <row r="72" spans="1:7" ht="15.6">
      <c r="A72" s="119"/>
      <c r="B72" s="135">
        <v>62</v>
      </c>
      <c r="C72" s="136" t="s">
        <v>133</v>
      </c>
      <c r="D72" s="32" t="s">
        <v>134</v>
      </c>
      <c r="E72" s="129">
        <v>19.5</v>
      </c>
      <c r="F72" s="130">
        <v>16.5</v>
      </c>
      <c r="G72" s="100">
        <f t="shared" si="0"/>
        <v>18.599999999999998</v>
      </c>
    </row>
    <row r="73" spans="1:7" ht="15.6">
      <c r="A73" s="119"/>
      <c r="B73" s="127">
        <v>63</v>
      </c>
      <c r="C73" s="136" t="s">
        <v>135</v>
      </c>
      <c r="D73" s="32" t="s">
        <v>136</v>
      </c>
      <c r="E73" s="129">
        <v>19.25</v>
      </c>
      <c r="F73" s="130">
        <v>17</v>
      </c>
      <c r="G73" s="100">
        <f t="shared" si="0"/>
        <v>18.574999999999999</v>
      </c>
    </row>
    <row r="74" spans="1:7" ht="15.6">
      <c r="A74" s="119"/>
      <c r="B74" s="135">
        <v>64</v>
      </c>
      <c r="C74" s="136" t="s">
        <v>137</v>
      </c>
      <c r="D74" s="32" t="s">
        <v>138</v>
      </c>
      <c r="E74" s="129">
        <v>17.5</v>
      </c>
      <c r="F74" s="130">
        <v>20</v>
      </c>
      <c r="G74" s="100">
        <f t="shared" si="0"/>
        <v>18.25</v>
      </c>
    </row>
    <row r="75" spans="1:7" ht="15.6">
      <c r="A75" s="119"/>
      <c r="B75" s="127">
        <v>65</v>
      </c>
      <c r="C75" s="136" t="s">
        <v>139</v>
      </c>
      <c r="D75" s="32" t="s">
        <v>140</v>
      </c>
      <c r="E75" s="129">
        <v>17</v>
      </c>
      <c r="F75" s="130">
        <v>18</v>
      </c>
      <c r="G75" s="100">
        <f t="shared" si="0"/>
        <v>17.299999999999997</v>
      </c>
    </row>
    <row r="76" spans="1:7" ht="15.6">
      <c r="A76" s="119"/>
      <c r="B76" s="135">
        <v>66</v>
      </c>
      <c r="C76" s="136" t="s">
        <v>141</v>
      </c>
      <c r="D76" s="32" t="s">
        <v>51</v>
      </c>
      <c r="E76" s="129">
        <v>13</v>
      </c>
      <c r="F76" s="130">
        <v>18</v>
      </c>
      <c r="G76" s="100">
        <f t="shared" ref="G76:G131" si="1">(E76*0.7)+(F76*0.3)</f>
        <v>14.5</v>
      </c>
    </row>
    <row r="77" spans="1:7" ht="15.6">
      <c r="A77" s="119"/>
      <c r="B77" s="127">
        <v>67</v>
      </c>
      <c r="C77" s="136" t="s">
        <v>142</v>
      </c>
      <c r="D77" s="32" t="s">
        <v>143</v>
      </c>
      <c r="E77" s="129">
        <v>14.5</v>
      </c>
      <c r="F77" s="130">
        <v>17.5</v>
      </c>
      <c r="G77" s="100">
        <f t="shared" si="1"/>
        <v>15.399999999999999</v>
      </c>
    </row>
    <row r="78" spans="1:7" ht="15.6">
      <c r="A78" s="119"/>
      <c r="B78" s="135">
        <v>68</v>
      </c>
      <c r="C78" s="136" t="s">
        <v>144</v>
      </c>
      <c r="D78" s="32" t="s">
        <v>145</v>
      </c>
      <c r="E78" s="129">
        <v>15.25</v>
      </c>
      <c r="F78" s="130">
        <v>18.5</v>
      </c>
      <c r="G78" s="100">
        <f t="shared" si="1"/>
        <v>16.224999999999998</v>
      </c>
    </row>
    <row r="79" spans="1:7" ht="15.6">
      <c r="A79" s="119"/>
      <c r="B79" s="127">
        <v>69</v>
      </c>
      <c r="C79" s="33" t="s">
        <v>146</v>
      </c>
      <c r="D79" s="32" t="s">
        <v>147</v>
      </c>
      <c r="E79" s="129">
        <v>14</v>
      </c>
      <c r="F79" s="130">
        <v>19</v>
      </c>
      <c r="G79" s="100">
        <f t="shared" si="1"/>
        <v>15.5</v>
      </c>
    </row>
    <row r="80" spans="1:7" ht="15.6">
      <c r="A80" s="119"/>
      <c r="B80" s="135">
        <v>70</v>
      </c>
      <c r="C80" s="33" t="s">
        <v>148</v>
      </c>
      <c r="D80" s="32" t="s">
        <v>149</v>
      </c>
      <c r="E80" s="129">
        <v>19</v>
      </c>
      <c r="F80" s="130">
        <v>17.5</v>
      </c>
      <c r="G80" s="100">
        <f t="shared" si="1"/>
        <v>18.549999999999997</v>
      </c>
    </row>
    <row r="81" spans="1:7" ht="15.6">
      <c r="A81" s="119"/>
      <c r="B81" s="127">
        <v>71</v>
      </c>
      <c r="C81" s="33" t="s">
        <v>150</v>
      </c>
      <c r="D81" s="32" t="s">
        <v>151</v>
      </c>
      <c r="E81" s="129">
        <v>17</v>
      </c>
      <c r="F81" s="130">
        <v>18</v>
      </c>
      <c r="G81" s="100">
        <f t="shared" si="1"/>
        <v>17.299999999999997</v>
      </c>
    </row>
    <row r="82" spans="1:7" ht="15.6">
      <c r="A82" s="119"/>
      <c r="B82" s="135">
        <v>72</v>
      </c>
      <c r="C82" s="33" t="s">
        <v>152</v>
      </c>
      <c r="D82" s="32" t="s">
        <v>153</v>
      </c>
      <c r="E82" s="129">
        <v>20</v>
      </c>
      <c r="F82" s="130">
        <v>20</v>
      </c>
      <c r="G82" s="100">
        <f t="shared" si="1"/>
        <v>20</v>
      </c>
    </row>
    <row r="83" spans="1:7" ht="15.6">
      <c r="A83" s="119"/>
      <c r="B83" s="127">
        <v>73</v>
      </c>
      <c r="C83" s="33" t="s">
        <v>154</v>
      </c>
      <c r="D83" s="32" t="s">
        <v>155</v>
      </c>
      <c r="E83" s="129">
        <v>16.25</v>
      </c>
      <c r="F83" s="130">
        <v>20</v>
      </c>
      <c r="G83" s="100">
        <f t="shared" si="1"/>
        <v>17.375</v>
      </c>
    </row>
    <row r="84" spans="1:7" ht="15.6">
      <c r="A84" s="119"/>
      <c r="B84" s="135">
        <v>74</v>
      </c>
      <c r="C84" s="33" t="s">
        <v>156</v>
      </c>
      <c r="D84" s="32" t="s">
        <v>157</v>
      </c>
      <c r="E84" s="129">
        <v>15</v>
      </c>
      <c r="F84" s="130">
        <v>20</v>
      </c>
      <c r="G84" s="100">
        <f t="shared" si="1"/>
        <v>16.5</v>
      </c>
    </row>
    <row r="85" spans="1:7" ht="15.6">
      <c r="A85" s="119"/>
      <c r="B85" s="127">
        <v>75</v>
      </c>
      <c r="C85" s="33" t="s">
        <v>158</v>
      </c>
      <c r="D85" s="32" t="s">
        <v>159</v>
      </c>
      <c r="E85" s="129">
        <v>20</v>
      </c>
      <c r="F85" s="130">
        <v>19</v>
      </c>
      <c r="G85" s="100">
        <f t="shared" si="1"/>
        <v>19.7</v>
      </c>
    </row>
    <row r="86" spans="1:7" ht="15.6">
      <c r="A86" s="119"/>
      <c r="B86" s="135">
        <v>76</v>
      </c>
      <c r="C86" s="33" t="s">
        <v>160</v>
      </c>
      <c r="D86" s="32" t="s">
        <v>159</v>
      </c>
      <c r="E86" s="129">
        <v>15</v>
      </c>
      <c r="F86" s="130">
        <v>19</v>
      </c>
      <c r="G86" s="100">
        <f t="shared" si="1"/>
        <v>16.2</v>
      </c>
    </row>
    <row r="87" spans="1:7" ht="15.6">
      <c r="A87" s="119"/>
      <c r="B87" s="127">
        <v>77</v>
      </c>
      <c r="C87" s="33" t="s">
        <v>161</v>
      </c>
      <c r="D87" s="32" t="s">
        <v>162</v>
      </c>
      <c r="E87" s="129">
        <v>14.25</v>
      </c>
      <c r="F87" s="130">
        <v>18</v>
      </c>
      <c r="G87" s="100">
        <f t="shared" si="1"/>
        <v>15.375</v>
      </c>
    </row>
    <row r="88" spans="1:7" ht="15.6">
      <c r="A88" s="119"/>
      <c r="B88" s="135">
        <v>78</v>
      </c>
      <c r="C88" s="33" t="s">
        <v>163</v>
      </c>
      <c r="D88" s="32" t="s">
        <v>164</v>
      </c>
      <c r="E88" s="129">
        <v>16.5</v>
      </c>
      <c r="F88" s="130">
        <v>17.5</v>
      </c>
      <c r="G88" s="100">
        <f t="shared" si="1"/>
        <v>16.799999999999997</v>
      </c>
    </row>
    <row r="89" spans="1:7" ht="15.6">
      <c r="A89" s="119"/>
      <c r="B89" s="127">
        <v>79</v>
      </c>
      <c r="C89" s="33" t="s">
        <v>165</v>
      </c>
      <c r="D89" s="32" t="s">
        <v>166</v>
      </c>
      <c r="E89" s="129">
        <v>15.5</v>
      </c>
      <c r="F89" s="130">
        <v>18</v>
      </c>
      <c r="G89" s="100">
        <f t="shared" si="1"/>
        <v>16.25</v>
      </c>
    </row>
    <row r="90" spans="1:7" ht="15.6">
      <c r="A90" s="119"/>
      <c r="B90" s="135">
        <v>80</v>
      </c>
      <c r="C90" s="33" t="s">
        <v>167</v>
      </c>
      <c r="D90" s="32" t="s">
        <v>168</v>
      </c>
      <c r="E90" s="129">
        <v>14.5</v>
      </c>
      <c r="F90" s="130">
        <v>15</v>
      </c>
      <c r="G90" s="100">
        <f t="shared" si="1"/>
        <v>14.649999999999999</v>
      </c>
    </row>
    <row r="91" spans="1:7" ht="15.6">
      <c r="A91" s="119"/>
      <c r="B91" s="127">
        <v>81</v>
      </c>
      <c r="C91" s="33" t="s">
        <v>169</v>
      </c>
      <c r="D91" s="32" t="s">
        <v>170</v>
      </c>
      <c r="E91" s="129">
        <v>16.25</v>
      </c>
      <c r="F91" s="130">
        <v>18</v>
      </c>
      <c r="G91" s="100">
        <f t="shared" si="1"/>
        <v>16.774999999999999</v>
      </c>
    </row>
    <row r="92" spans="1:7" ht="15.6">
      <c r="A92" s="119"/>
      <c r="B92" s="135">
        <v>82</v>
      </c>
      <c r="C92" s="33" t="s">
        <v>171</v>
      </c>
      <c r="D92" s="32" t="s">
        <v>172</v>
      </c>
      <c r="E92" s="129">
        <v>14.5</v>
      </c>
      <c r="F92" s="130">
        <v>19</v>
      </c>
      <c r="G92" s="100">
        <f t="shared" si="1"/>
        <v>15.849999999999998</v>
      </c>
    </row>
    <row r="93" spans="1:7" ht="15.6">
      <c r="A93" s="119"/>
      <c r="B93" s="127">
        <v>83</v>
      </c>
      <c r="C93" s="33" t="s">
        <v>173</v>
      </c>
      <c r="D93" s="32" t="s">
        <v>174</v>
      </c>
      <c r="E93" s="129">
        <v>14</v>
      </c>
      <c r="F93" s="130">
        <v>14</v>
      </c>
      <c r="G93" s="100">
        <f t="shared" si="1"/>
        <v>14</v>
      </c>
    </row>
    <row r="94" spans="1:7" ht="15.6">
      <c r="A94" s="119"/>
      <c r="B94" s="135">
        <v>84</v>
      </c>
      <c r="C94" s="33" t="s">
        <v>175</v>
      </c>
      <c r="D94" s="32" t="s">
        <v>176</v>
      </c>
      <c r="E94" s="129">
        <v>15</v>
      </c>
      <c r="F94" s="130">
        <v>19</v>
      </c>
      <c r="G94" s="100">
        <f t="shared" si="1"/>
        <v>16.2</v>
      </c>
    </row>
    <row r="95" spans="1:7" ht="15.6">
      <c r="A95" s="119"/>
      <c r="B95" s="127">
        <v>85</v>
      </c>
      <c r="C95" s="33" t="s">
        <v>177</v>
      </c>
      <c r="D95" s="32" t="s">
        <v>12</v>
      </c>
      <c r="E95" s="129">
        <v>19</v>
      </c>
      <c r="F95" s="130">
        <v>19</v>
      </c>
      <c r="G95" s="100">
        <f t="shared" si="1"/>
        <v>19</v>
      </c>
    </row>
    <row r="96" spans="1:7" ht="15.6">
      <c r="A96" s="119"/>
      <c r="B96" s="135">
        <v>86</v>
      </c>
      <c r="C96" s="33" t="s">
        <v>178</v>
      </c>
      <c r="D96" s="32" t="s">
        <v>179</v>
      </c>
      <c r="E96" s="129">
        <v>13.5</v>
      </c>
      <c r="F96" s="130">
        <v>18</v>
      </c>
      <c r="G96" s="100">
        <f t="shared" si="1"/>
        <v>14.849999999999998</v>
      </c>
    </row>
    <row r="97" spans="1:7" ht="15.6">
      <c r="A97" s="119"/>
      <c r="B97" s="127">
        <v>87</v>
      </c>
      <c r="C97" s="33" t="s">
        <v>180</v>
      </c>
      <c r="D97" s="32" t="s">
        <v>181</v>
      </c>
      <c r="E97" s="129">
        <v>8.5</v>
      </c>
      <c r="F97" s="130">
        <v>19</v>
      </c>
      <c r="G97" s="100">
        <f t="shared" si="1"/>
        <v>11.649999999999999</v>
      </c>
    </row>
    <row r="98" spans="1:7" ht="15.6">
      <c r="A98" s="119"/>
      <c r="B98" s="135">
        <v>88</v>
      </c>
      <c r="C98" s="33" t="s">
        <v>182</v>
      </c>
      <c r="D98" s="32" t="s">
        <v>183</v>
      </c>
      <c r="E98" s="129">
        <v>9</v>
      </c>
      <c r="F98" s="130">
        <v>19</v>
      </c>
      <c r="G98" s="100">
        <f t="shared" si="1"/>
        <v>12</v>
      </c>
    </row>
    <row r="99" spans="1:7" ht="15.6">
      <c r="A99" s="119"/>
      <c r="B99" s="127">
        <v>89</v>
      </c>
      <c r="C99" s="33" t="s">
        <v>184</v>
      </c>
      <c r="D99" s="32" t="s">
        <v>13</v>
      </c>
      <c r="E99" s="129">
        <v>15.75</v>
      </c>
      <c r="F99" s="130">
        <v>15</v>
      </c>
      <c r="G99" s="100">
        <f t="shared" si="1"/>
        <v>15.524999999999999</v>
      </c>
    </row>
    <row r="100" spans="1:7" ht="15.6">
      <c r="A100" s="119"/>
      <c r="B100" s="135">
        <v>90</v>
      </c>
      <c r="C100" s="33" t="s">
        <v>185</v>
      </c>
      <c r="D100" s="32" t="s">
        <v>186</v>
      </c>
      <c r="E100" s="129">
        <v>17</v>
      </c>
      <c r="F100" s="130">
        <v>18.5</v>
      </c>
      <c r="G100" s="100">
        <f t="shared" si="1"/>
        <v>17.45</v>
      </c>
    </row>
    <row r="101" spans="1:7" ht="15.6">
      <c r="A101" s="119"/>
      <c r="B101" s="127">
        <v>91</v>
      </c>
      <c r="C101" s="33" t="s">
        <v>187</v>
      </c>
      <c r="D101" s="32" t="s">
        <v>188</v>
      </c>
      <c r="E101" s="129">
        <v>16</v>
      </c>
      <c r="F101" s="130">
        <v>17.5</v>
      </c>
      <c r="G101" s="100">
        <f t="shared" si="1"/>
        <v>16.45</v>
      </c>
    </row>
    <row r="102" spans="1:7" ht="15.6">
      <c r="A102" s="119"/>
      <c r="B102" s="135">
        <v>92</v>
      </c>
      <c r="C102" s="33" t="s">
        <v>189</v>
      </c>
      <c r="D102" s="32" t="s">
        <v>190</v>
      </c>
      <c r="E102" s="129">
        <v>16.5</v>
      </c>
      <c r="F102" s="130">
        <v>15</v>
      </c>
      <c r="G102" s="100">
        <f t="shared" si="1"/>
        <v>16.049999999999997</v>
      </c>
    </row>
    <row r="103" spans="1:7" ht="15.6">
      <c r="A103" s="119"/>
      <c r="B103" s="127">
        <v>93</v>
      </c>
      <c r="C103" s="33" t="s">
        <v>191</v>
      </c>
      <c r="D103" s="32" t="s">
        <v>192</v>
      </c>
      <c r="E103" s="129">
        <v>14.5</v>
      </c>
      <c r="F103" s="130">
        <v>19</v>
      </c>
      <c r="G103" s="100">
        <f t="shared" si="1"/>
        <v>15.849999999999998</v>
      </c>
    </row>
    <row r="104" spans="1:7" ht="15.6">
      <c r="A104" s="119"/>
      <c r="B104" s="135">
        <v>94</v>
      </c>
      <c r="C104" s="33" t="s">
        <v>193</v>
      </c>
      <c r="D104" s="32" t="s">
        <v>194</v>
      </c>
      <c r="E104" s="129">
        <v>15.5</v>
      </c>
      <c r="F104" s="130">
        <v>17.5</v>
      </c>
      <c r="G104" s="100">
        <f t="shared" si="1"/>
        <v>16.100000000000001</v>
      </c>
    </row>
    <row r="105" spans="1:7" ht="15.6">
      <c r="A105" s="119"/>
      <c r="B105" s="127">
        <v>95</v>
      </c>
      <c r="C105" s="33" t="s">
        <v>195</v>
      </c>
      <c r="D105" s="32" t="s">
        <v>196</v>
      </c>
      <c r="E105" s="129">
        <v>18.75</v>
      </c>
      <c r="F105" s="130">
        <v>17.5</v>
      </c>
      <c r="G105" s="100">
        <f t="shared" si="1"/>
        <v>18.375</v>
      </c>
    </row>
    <row r="106" spans="1:7" ht="15.6">
      <c r="A106" s="119"/>
      <c r="B106" s="135">
        <v>96</v>
      </c>
      <c r="C106" s="33" t="s">
        <v>197</v>
      </c>
      <c r="D106" s="32" t="s">
        <v>198</v>
      </c>
      <c r="E106" s="129">
        <v>15.25</v>
      </c>
      <c r="F106" s="130">
        <v>19</v>
      </c>
      <c r="G106" s="100">
        <f t="shared" si="1"/>
        <v>16.375</v>
      </c>
    </row>
    <row r="107" spans="1:7" ht="15.6">
      <c r="A107" s="119"/>
      <c r="B107" s="127">
        <v>97</v>
      </c>
      <c r="C107" s="33" t="s">
        <v>199</v>
      </c>
      <c r="D107" s="32" t="s">
        <v>200</v>
      </c>
      <c r="E107" s="129">
        <v>14</v>
      </c>
      <c r="F107" s="130">
        <v>15</v>
      </c>
      <c r="G107" s="100">
        <f t="shared" si="1"/>
        <v>14.299999999999999</v>
      </c>
    </row>
    <row r="108" spans="1:7" ht="15.6">
      <c r="A108" s="119"/>
      <c r="B108" s="135">
        <v>98</v>
      </c>
      <c r="C108" s="33" t="s">
        <v>201</v>
      </c>
      <c r="D108" s="32" t="s">
        <v>95</v>
      </c>
      <c r="E108" s="129">
        <v>19</v>
      </c>
      <c r="F108" s="130">
        <v>20</v>
      </c>
      <c r="G108" s="100">
        <f t="shared" si="1"/>
        <v>19.299999999999997</v>
      </c>
    </row>
    <row r="109" spans="1:7" ht="15.6">
      <c r="A109" s="119"/>
      <c r="B109" s="127">
        <v>99</v>
      </c>
      <c r="C109" s="33" t="s">
        <v>202</v>
      </c>
      <c r="D109" s="32" t="s">
        <v>203</v>
      </c>
      <c r="E109" s="129">
        <v>17.5</v>
      </c>
      <c r="F109" s="130">
        <v>19</v>
      </c>
      <c r="G109" s="100">
        <f t="shared" si="1"/>
        <v>17.95</v>
      </c>
    </row>
    <row r="110" spans="1:7" ht="15.6">
      <c r="A110" s="119"/>
      <c r="B110" s="135">
        <v>100</v>
      </c>
      <c r="C110" s="33" t="s">
        <v>204</v>
      </c>
      <c r="D110" s="32" t="s">
        <v>205</v>
      </c>
      <c r="E110" s="129">
        <v>12.25</v>
      </c>
      <c r="F110" s="130">
        <v>17.5</v>
      </c>
      <c r="G110" s="100">
        <f t="shared" si="1"/>
        <v>13.824999999999999</v>
      </c>
    </row>
    <row r="111" spans="1:7" ht="15.6">
      <c r="A111" s="119"/>
      <c r="B111" s="127">
        <v>101</v>
      </c>
      <c r="C111" s="32" t="s">
        <v>206</v>
      </c>
      <c r="D111" s="137" t="s">
        <v>207</v>
      </c>
      <c r="E111" s="129">
        <v>20</v>
      </c>
      <c r="F111" s="130">
        <v>18</v>
      </c>
      <c r="G111" s="100">
        <f t="shared" si="1"/>
        <v>19.399999999999999</v>
      </c>
    </row>
    <row r="112" spans="1:7" ht="15.6">
      <c r="A112" s="119"/>
      <c r="B112" s="135">
        <v>102</v>
      </c>
      <c r="C112" s="32" t="s">
        <v>208</v>
      </c>
      <c r="D112" s="137" t="s">
        <v>209</v>
      </c>
      <c r="E112" s="129">
        <v>16.5</v>
      </c>
      <c r="F112" s="130">
        <v>17</v>
      </c>
      <c r="G112" s="100">
        <f t="shared" si="1"/>
        <v>16.649999999999999</v>
      </c>
    </row>
    <row r="113" spans="1:7" ht="15.6">
      <c r="A113" s="119"/>
      <c r="B113" s="127">
        <v>103</v>
      </c>
      <c r="C113" s="32" t="s">
        <v>210</v>
      </c>
      <c r="D113" s="137" t="s">
        <v>211</v>
      </c>
      <c r="E113" s="129">
        <v>18</v>
      </c>
      <c r="F113" s="130">
        <v>20</v>
      </c>
      <c r="G113" s="100">
        <f t="shared" si="1"/>
        <v>18.600000000000001</v>
      </c>
    </row>
    <row r="114" spans="1:7" ht="15.6">
      <c r="A114" s="119"/>
      <c r="B114" s="135">
        <v>104</v>
      </c>
      <c r="C114" s="32" t="s">
        <v>212</v>
      </c>
      <c r="D114" s="137" t="s">
        <v>213</v>
      </c>
      <c r="E114" s="129">
        <v>14</v>
      </c>
      <c r="F114" s="130">
        <v>16</v>
      </c>
      <c r="G114" s="100">
        <f t="shared" si="1"/>
        <v>14.599999999999998</v>
      </c>
    </row>
    <row r="115" spans="1:7" ht="15.6">
      <c r="A115" s="119"/>
      <c r="B115" s="127">
        <v>105</v>
      </c>
      <c r="C115" s="35" t="s">
        <v>214</v>
      </c>
      <c r="D115" s="138" t="s">
        <v>215</v>
      </c>
      <c r="E115" s="139" t="s">
        <v>292</v>
      </c>
      <c r="F115" s="139" t="s">
        <v>292</v>
      </c>
      <c r="G115" s="139" t="s">
        <v>292</v>
      </c>
    </row>
    <row r="116" spans="1:7" ht="15.6">
      <c r="A116" s="119"/>
      <c r="B116" s="135">
        <v>106</v>
      </c>
      <c r="C116" s="32" t="s">
        <v>216</v>
      </c>
      <c r="D116" s="137" t="s">
        <v>217</v>
      </c>
      <c r="E116" s="129">
        <v>15.25</v>
      </c>
      <c r="F116" s="130">
        <v>19</v>
      </c>
      <c r="G116" s="100">
        <f t="shared" si="1"/>
        <v>16.375</v>
      </c>
    </row>
    <row r="117" spans="1:7" ht="15.6">
      <c r="A117" s="119"/>
      <c r="B117" s="127">
        <v>107</v>
      </c>
      <c r="C117" s="32" t="s">
        <v>218</v>
      </c>
      <c r="D117" s="137" t="s">
        <v>219</v>
      </c>
      <c r="E117" s="129">
        <v>20</v>
      </c>
      <c r="F117" s="130">
        <v>20</v>
      </c>
      <c r="G117" s="100">
        <f t="shared" si="1"/>
        <v>20</v>
      </c>
    </row>
    <row r="118" spans="1:7" ht="15.6">
      <c r="A118" s="119"/>
      <c r="B118" s="135">
        <v>108</v>
      </c>
      <c r="C118" s="32" t="s">
        <v>220</v>
      </c>
      <c r="D118" s="137" t="s">
        <v>221</v>
      </c>
      <c r="E118" s="129">
        <v>19.5</v>
      </c>
      <c r="F118" s="130">
        <v>17.5</v>
      </c>
      <c r="G118" s="100">
        <f t="shared" si="1"/>
        <v>18.899999999999999</v>
      </c>
    </row>
    <row r="119" spans="1:7" ht="15.6">
      <c r="A119" s="119"/>
      <c r="B119" s="127">
        <v>109</v>
      </c>
      <c r="C119" s="32" t="s">
        <v>222</v>
      </c>
      <c r="D119" s="137" t="s">
        <v>223</v>
      </c>
      <c r="E119" s="129">
        <v>14.5</v>
      </c>
      <c r="F119" s="130">
        <v>19</v>
      </c>
      <c r="G119" s="100">
        <f t="shared" si="1"/>
        <v>15.849999999999998</v>
      </c>
    </row>
    <row r="120" spans="1:7" ht="15.6">
      <c r="A120" s="119"/>
      <c r="B120" s="135">
        <v>110</v>
      </c>
      <c r="C120" s="32" t="s">
        <v>224</v>
      </c>
      <c r="D120" s="137" t="s">
        <v>14</v>
      </c>
      <c r="E120" s="129">
        <v>16.25</v>
      </c>
      <c r="F120" s="130">
        <v>15</v>
      </c>
      <c r="G120" s="100">
        <f t="shared" si="1"/>
        <v>15.875</v>
      </c>
    </row>
    <row r="121" spans="1:7" ht="15.6">
      <c r="A121" s="119"/>
      <c r="B121" s="127">
        <v>111</v>
      </c>
      <c r="C121" s="32" t="s">
        <v>225</v>
      </c>
      <c r="D121" s="137" t="s">
        <v>226</v>
      </c>
      <c r="E121" s="129">
        <v>13.5</v>
      </c>
      <c r="F121" s="130">
        <v>19</v>
      </c>
      <c r="G121" s="100">
        <f t="shared" si="1"/>
        <v>15.149999999999999</v>
      </c>
    </row>
    <row r="122" spans="1:7" ht="15.6">
      <c r="A122" s="120"/>
      <c r="B122" s="135">
        <v>112</v>
      </c>
      <c r="C122" s="32" t="s">
        <v>227</v>
      </c>
      <c r="D122" s="32" t="s">
        <v>228</v>
      </c>
      <c r="E122" s="129">
        <v>17.5</v>
      </c>
      <c r="F122" s="130">
        <v>20</v>
      </c>
      <c r="G122" s="100">
        <f t="shared" si="1"/>
        <v>18.25</v>
      </c>
    </row>
    <row r="123" spans="1:7" ht="15.6">
      <c r="A123" s="119"/>
      <c r="B123" s="127">
        <v>113</v>
      </c>
      <c r="C123" s="32" t="s">
        <v>229</v>
      </c>
      <c r="D123" s="137" t="s">
        <v>230</v>
      </c>
      <c r="E123" s="129">
        <v>17.5</v>
      </c>
      <c r="F123" s="130">
        <v>15.5</v>
      </c>
      <c r="G123" s="100">
        <f t="shared" si="1"/>
        <v>16.899999999999999</v>
      </c>
    </row>
    <row r="124" spans="1:7" ht="15.6">
      <c r="A124" s="119"/>
      <c r="B124" s="135">
        <v>114</v>
      </c>
      <c r="C124" s="32" t="s">
        <v>231</v>
      </c>
      <c r="D124" s="137" t="s">
        <v>232</v>
      </c>
      <c r="E124" s="129">
        <v>15</v>
      </c>
      <c r="F124" s="130">
        <v>18</v>
      </c>
      <c r="G124" s="100">
        <f t="shared" si="1"/>
        <v>15.899999999999999</v>
      </c>
    </row>
    <row r="125" spans="1:7" ht="15.6">
      <c r="A125" s="119"/>
      <c r="B125" s="127">
        <v>115</v>
      </c>
      <c r="C125" s="32" t="s">
        <v>233</v>
      </c>
      <c r="D125" s="137" t="s">
        <v>234</v>
      </c>
      <c r="E125" s="129">
        <v>15.25</v>
      </c>
      <c r="F125" s="130">
        <v>18</v>
      </c>
      <c r="G125" s="100">
        <f t="shared" si="1"/>
        <v>16.074999999999999</v>
      </c>
    </row>
    <row r="126" spans="1:7" ht="15.6">
      <c r="A126" s="119"/>
      <c r="B126" s="135">
        <v>116</v>
      </c>
      <c r="C126" s="32" t="s">
        <v>235</v>
      </c>
      <c r="D126" s="137" t="s">
        <v>236</v>
      </c>
      <c r="E126" s="129">
        <v>16.5</v>
      </c>
      <c r="F126" s="130">
        <v>18</v>
      </c>
      <c r="G126" s="100">
        <f t="shared" si="1"/>
        <v>16.95</v>
      </c>
    </row>
    <row r="127" spans="1:7" ht="15.6">
      <c r="A127" s="119"/>
      <c r="B127" s="127">
        <v>117</v>
      </c>
      <c r="C127" s="32" t="s">
        <v>237</v>
      </c>
      <c r="D127" s="137" t="s">
        <v>238</v>
      </c>
      <c r="E127" s="129">
        <v>15.5</v>
      </c>
      <c r="F127" s="130">
        <v>19</v>
      </c>
      <c r="G127" s="100">
        <f t="shared" si="1"/>
        <v>16.55</v>
      </c>
    </row>
    <row r="128" spans="1:7" ht="15.6">
      <c r="A128" s="120"/>
      <c r="B128" s="135">
        <v>118</v>
      </c>
      <c r="C128" s="32" t="s">
        <v>239</v>
      </c>
      <c r="D128" s="32" t="s">
        <v>240</v>
      </c>
      <c r="E128" s="129">
        <v>16</v>
      </c>
      <c r="F128" s="130">
        <v>18</v>
      </c>
      <c r="G128" s="100">
        <f t="shared" si="1"/>
        <v>16.599999999999998</v>
      </c>
    </row>
    <row r="129" spans="1:7" ht="15.6">
      <c r="A129" s="120"/>
      <c r="B129" s="127">
        <v>119</v>
      </c>
      <c r="C129" s="32" t="s">
        <v>241</v>
      </c>
      <c r="D129" s="32" t="s">
        <v>242</v>
      </c>
      <c r="E129" s="129">
        <v>17</v>
      </c>
      <c r="F129" s="130">
        <v>15.5</v>
      </c>
      <c r="G129" s="100">
        <f t="shared" si="1"/>
        <v>16.549999999999997</v>
      </c>
    </row>
    <row r="130" spans="1:7" ht="15.6">
      <c r="A130" s="120"/>
      <c r="B130" s="135">
        <v>120</v>
      </c>
      <c r="C130" s="32" t="s">
        <v>243</v>
      </c>
      <c r="D130" s="32" t="s">
        <v>244</v>
      </c>
      <c r="E130" s="129">
        <v>17.5</v>
      </c>
      <c r="F130" s="130">
        <v>17.5</v>
      </c>
      <c r="G130" s="100">
        <f t="shared" si="1"/>
        <v>17.5</v>
      </c>
    </row>
    <row r="131" spans="1:7" ht="15.6">
      <c r="A131" s="120"/>
      <c r="B131" s="127">
        <v>121</v>
      </c>
      <c r="C131" s="32" t="s">
        <v>99</v>
      </c>
      <c r="D131" s="32" t="s">
        <v>245</v>
      </c>
      <c r="E131" s="129">
        <v>16.5</v>
      </c>
      <c r="F131" s="100">
        <v>17.5</v>
      </c>
      <c r="G131" s="100">
        <f t="shared" si="1"/>
        <v>16.799999999999997</v>
      </c>
    </row>
    <row r="132" spans="1:7" ht="15.6">
      <c r="A132" s="18"/>
      <c r="B132" s="140" t="s">
        <v>293</v>
      </c>
      <c r="C132" s="141"/>
      <c r="D132" s="140" t="s">
        <v>294</v>
      </c>
      <c r="E132" s="142"/>
      <c r="F132" s="143" t="s">
        <v>277</v>
      </c>
      <c r="G132" s="144"/>
    </row>
    <row r="133" spans="1:7" ht="15.6">
      <c r="A133" s="18"/>
      <c r="B133" s="140" t="s">
        <v>295</v>
      </c>
      <c r="C133" s="140"/>
      <c r="D133" s="145">
        <f>AVERAGE(G11:G131)</f>
        <v>16.427083333333332</v>
      </c>
      <c r="E133" s="146"/>
      <c r="F133" s="146"/>
      <c r="G133" s="18"/>
    </row>
    <row r="134" spans="1:7">
      <c r="A134" s="18"/>
      <c r="B134" s="146"/>
      <c r="C134" s="146" t="s">
        <v>296</v>
      </c>
      <c r="D134" s="146"/>
      <c r="E134" s="146"/>
      <c r="F134" s="146"/>
      <c r="G134" s="18"/>
    </row>
    <row r="135" spans="1:7">
      <c r="A135" s="18"/>
      <c r="B135" s="146"/>
      <c r="C135" s="146"/>
      <c r="D135" s="146"/>
      <c r="E135" s="146"/>
      <c r="F135" s="146"/>
      <c r="G135" s="18"/>
    </row>
  </sheetData>
  <mergeCells count="6">
    <mergeCell ref="G9:G10"/>
    <mergeCell ref="B9:B10"/>
    <mergeCell ref="C9:C10"/>
    <mergeCell ref="D9:D10"/>
    <mergeCell ref="E9:E10"/>
    <mergeCell ref="F9:F10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K133"/>
  <sheetViews>
    <sheetView topLeftCell="A71" zoomScale="112" zoomScaleNormal="112" workbookViewId="0">
      <selection activeCell="E96" sqref="E96"/>
    </sheetView>
  </sheetViews>
  <sheetFormatPr baseColWidth="10" defaultColWidth="11.44140625" defaultRowHeight="13.2"/>
  <cols>
    <col min="1" max="1" width="4.5546875" style="49" customWidth="1"/>
    <col min="2" max="2" width="5.6640625" style="49" customWidth="1"/>
    <col min="3" max="3" width="17.6640625" style="49" customWidth="1"/>
    <col min="4" max="4" width="23.109375" style="49" customWidth="1"/>
    <col min="5" max="5" width="9.44140625" style="47" customWidth="1"/>
    <col min="6" max="6" width="10" style="48" customWidth="1"/>
    <col min="7" max="7" width="11.44140625" style="47"/>
    <col min="8" max="16384" width="11.44140625" style="49"/>
  </cols>
  <sheetData>
    <row r="1" spans="1:11" ht="15.6">
      <c r="A1" s="44" t="s">
        <v>254</v>
      </c>
      <c r="B1" s="44"/>
      <c r="C1" s="45"/>
      <c r="D1" s="46" t="s">
        <v>255</v>
      </c>
      <c r="I1" s="50"/>
      <c r="J1" s="50"/>
      <c r="K1" s="50"/>
    </row>
    <row r="2" spans="1:11" ht="12" customHeight="1">
      <c r="A2" s="44" t="s">
        <v>256</v>
      </c>
      <c r="B2" s="44"/>
      <c r="C2" s="45"/>
      <c r="I2" s="50"/>
      <c r="J2" s="50"/>
      <c r="K2" s="50"/>
    </row>
    <row r="3" spans="1:11" ht="13.5" customHeight="1">
      <c r="A3" s="44" t="s">
        <v>257</v>
      </c>
      <c r="B3" s="44"/>
      <c r="C3" s="45"/>
      <c r="I3" s="50"/>
      <c r="J3" s="50"/>
      <c r="K3" s="50"/>
    </row>
    <row r="4" spans="1:11" ht="16.5" customHeight="1">
      <c r="A4" s="44" t="s">
        <v>258</v>
      </c>
      <c r="B4" s="44"/>
      <c r="C4" s="45"/>
      <c r="I4" s="50"/>
      <c r="J4" s="50"/>
      <c r="K4" s="50"/>
    </row>
    <row r="5" spans="1:11" ht="3.75" customHeight="1">
      <c r="A5" s="44"/>
      <c r="B5" s="44"/>
      <c r="C5" s="44"/>
      <c r="D5" s="45"/>
      <c r="I5" s="50"/>
      <c r="J5" s="50"/>
      <c r="K5" s="50"/>
    </row>
    <row r="6" spans="1:11" ht="18" customHeight="1">
      <c r="A6" s="44"/>
      <c r="B6" s="408" t="s">
        <v>259</v>
      </c>
      <c r="C6" s="408"/>
      <c r="D6" s="408"/>
      <c r="E6" s="408"/>
      <c r="F6" s="408"/>
      <c r="G6" s="408"/>
      <c r="I6" s="50"/>
      <c r="J6" s="50"/>
      <c r="K6" s="50"/>
    </row>
    <row r="7" spans="1:11" ht="18" customHeight="1">
      <c r="A7" s="44"/>
      <c r="B7" s="51" t="s">
        <v>260</v>
      </c>
      <c r="C7" s="51"/>
      <c r="D7" s="83" t="s">
        <v>279</v>
      </c>
      <c r="E7" s="52"/>
      <c r="F7" s="52"/>
      <c r="G7" s="52"/>
      <c r="I7" s="50"/>
      <c r="J7" s="50"/>
      <c r="K7" s="50"/>
    </row>
    <row r="8" spans="1:11" ht="11.25" customHeight="1">
      <c r="A8" s="44"/>
      <c r="B8" s="44"/>
      <c r="C8" s="44"/>
      <c r="D8" s="45"/>
      <c r="I8" s="50"/>
      <c r="J8" s="50"/>
      <c r="K8" s="50"/>
    </row>
    <row r="9" spans="1:11" ht="15.6">
      <c r="A9" s="44"/>
      <c r="B9" s="409" t="s">
        <v>261</v>
      </c>
      <c r="C9" s="409" t="s">
        <v>262</v>
      </c>
      <c r="D9" s="409" t="s">
        <v>263</v>
      </c>
      <c r="E9" s="438" t="s">
        <v>264</v>
      </c>
      <c r="F9" s="439" t="s">
        <v>265</v>
      </c>
      <c r="G9" s="438" t="s">
        <v>266</v>
      </c>
      <c r="I9" s="50"/>
      <c r="J9" s="50"/>
      <c r="K9" s="50"/>
    </row>
    <row r="10" spans="1:11" ht="3" customHeight="1">
      <c r="A10" s="44"/>
      <c r="B10" s="409"/>
      <c r="C10" s="409"/>
      <c r="D10" s="409"/>
      <c r="E10" s="438"/>
      <c r="F10" s="439"/>
      <c r="G10" s="438"/>
      <c r="I10" s="50"/>
      <c r="J10" s="50"/>
      <c r="K10" s="50"/>
    </row>
    <row r="11" spans="1:11" ht="12" customHeight="1">
      <c r="A11" s="44"/>
      <c r="B11" s="53">
        <v>1</v>
      </c>
      <c r="C11" s="54" t="s">
        <v>18</v>
      </c>
      <c r="D11" s="55" t="s">
        <v>19</v>
      </c>
      <c r="E11" s="56">
        <v>8</v>
      </c>
      <c r="F11" s="56">
        <v>20</v>
      </c>
      <c r="G11" s="57">
        <f>E11*0.8+F11*0.2</f>
        <v>10.4</v>
      </c>
      <c r="I11" s="50"/>
      <c r="J11" s="50"/>
      <c r="K11" s="50"/>
    </row>
    <row r="12" spans="1:11" ht="12" customHeight="1">
      <c r="A12" s="44"/>
      <c r="B12" s="53">
        <v>2</v>
      </c>
      <c r="C12" s="58" t="s">
        <v>20</v>
      </c>
      <c r="D12" s="55" t="s">
        <v>21</v>
      </c>
      <c r="E12" s="56">
        <v>11</v>
      </c>
      <c r="F12" s="56">
        <v>20</v>
      </c>
      <c r="G12" s="57">
        <f t="shared" ref="G12:G75" si="0">E12*0.8+F12*0.2</f>
        <v>12.8</v>
      </c>
      <c r="I12" s="50"/>
      <c r="J12" s="50"/>
      <c r="K12" s="50"/>
    </row>
    <row r="13" spans="1:11" ht="12" customHeight="1">
      <c r="A13" s="44"/>
      <c r="B13" s="53">
        <v>3</v>
      </c>
      <c r="C13" s="54" t="s">
        <v>22</v>
      </c>
      <c r="D13" s="55" t="s">
        <v>23</v>
      </c>
      <c r="E13" s="56">
        <v>13</v>
      </c>
      <c r="F13" s="56">
        <v>20</v>
      </c>
      <c r="G13" s="57">
        <f t="shared" si="0"/>
        <v>14.4</v>
      </c>
      <c r="I13" s="50"/>
      <c r="J13" s="50"/>
      <c r="K13" s="50"/>
    </row>
    <row r="14" spans="1:11" ht="12" customHeight="1">
      <c r="A14" s="44"/>
      <c r="B14" s="53">
        <v>4</v>
      </c>
      <c r="C14" s="58" t="s">
        <v>24</v>
      </c>
      <c r="D14" s="55" t="s">
        <v>25</v>
      </c>
      <c r="E14" s="56">
        <v>10</v>
      </c>
      <c r="F14" s="56">
        <v>20</v>
      </c>
      <c r="G14" s="57">
        <f t="shared" si="0"/>
        <v>12</v>
      </c>
      <c r="I14" s="50"/>
      <c r="J14" s="50"/>
      <c r="K14" s="50"/>
    </row>
    <row r="15" spans="1:11" ht="12" customHeight="1">
      <c r="A15" s="44"/>
      <c r="B15" s="53">
        <v>5</v>
      </c>
      <c r="C15" s="58" t="s">
        <v>26</v>
      </c>
      <c r="D15" s="55" t="s">
        <v>27</v>
      </c>
      <c r="E15" s="56">
        <v>19</v>
      </c>
      <c r="F15" s="56">
        <v>20</v>
      </c>
      <c r="G15" s="57">
        <f t="shared" si="0"/>
        <v>19.200000000000003</v>
      </c>
      <c r="I15" s="50"/>
      <c r="J15" s="50"/>
      <c r="K15" s="50"/>
    </row>
    <row r="16" spans="1:11" ht="12" customHeight="1">
      <c r="A16" s="44"/>
      <c r="B16" s="53">
        <v>6</v>
      </c>
      <c r="C16" s="54" t="s">
        <v>28</v>
      </c>
      <c r="D16" s="55" t="s">
        <v>29</v>
      </c>
      <c r="E16" s="56">
        <v>10</v>
      </c>
      <c r="F16" s="56">
        <v>20</v>
      </c>
      <c r="G16" s="57">
        <f t="shared" si="0"/>
        <v>12</v>
      </c>
      <c r="I16" s="50"/>
      <c r="J16" s="50"/>
      <c r="K16" s="50"/>
    </row>
    <row r="17" spans="1:11" ht="12" customHeight="1">
      <c r="A17" s="44"/>
      <c r="B17" s="53">
        <v>7</v>
      </c>
      <c r="C17" s="54" t="s">
        <v>30</v>
      </c>
      <c r="D17" s="55" t="s">
        <v>31</v>
      </c>
      <c r="E17" s="56">
        <v>4</v>
      </c>
      <c r="F17" s="56">
        <v>16</v>
      </c>
      <c r="G17" s="57">
        <f t="shared" si="0"/>
        <v>6.4</v>
      </c>
      <c r="I17" s="50"/>
      <c r="J17" s="50"/>
      <c r="K17" s="50"/>
    </row>
    <row r="18" spans="1:11" ht="12" customHeight="1">
      <c r="A18" s="44"/>
      <c r="B18" s="53">
        <v>8</v>
      </c>
      <c r="C18" s="58" t="s">
        <v>32</v>
      </c>
      <c r="D18" s="55" t="s">
        <v>33</v>
      </c>
      <c r="E18" s="56">
        <v>17</v>
      </c>
      <c r="F18" s="56">
        <v>20</v>
      </c>
      <c r="G18" s="57">
        <f t="shared" si="0"/>
        <v>17.600000000000001</v>
      </c>
      <c r="I18" s="50"/>
      <c r="J18" s="50"/>
      <c r="K18" s="50"/>
    </row>
    <row r="19" spans="1:11" ht="12" customHeight="1">
      <c r="A19" s="44"/>
      <c r="B19" s="53">
        <v>9</v>
      </c>
      <c r="C19" s="58" t="s">
        <v>34</v>
      </c>
      <c r="D19" s="55" t="s">
        <v>35</v>
      </c>
      <c r="E19" s="56">
        <v>18.5</v>
      </c>
      <c r="F19" s="56">
        <v>20</v>
      </c>
      <c r="G19" s="57">
        <f t="shared" si="0"/>
        <v>18.8</v>
      </c>
      <c r="I19" s="50"/>
      <c r="J19" s="50"/>
      <c r="K19" s="50"/>
    </row>
    <row r="20" spans="1:11" ht="12" customHeight="1">
      <c r="A20" s="44"/>
      <c r="B20" s="53">
        <v>10</v>
      </c>
      <c r="C20" s="58" t="s">
        <v>36</v>
      </c>
      <c r="D20" s="55" t="s">
        <v>37</v>
      </c>
      <c r="E20" s="56">
        <v>5.5</v>
      </c>
      <c r="F20" s="56">
        <v>20</v>
      </c>
      <c r="G20" s="57">
        <f t="shared" si="0"/>
        <v>8.4</v>
      </c>
      <c r="I20" s="50"/>
      <c r="J20" s="50"/>
      <c r="K20" s="50"/>
    </row>
    <row r="21" spans="1:11" ht="12" customHeight="1">
      <c r="A21" s="44"/>
      <c r="B21" s="53">
        <v>11</v>
      </c>
      <c r="C21" s="58" t="s">
        <v>38</v>
      </c>
      <c r="D21" s="55" t="s">
        <v>39</v>
      </c>
      <c r="E21" s="56">
        <v>18.5</v>
      </c>
      <c r="F21" s="56">
        <v>20</v>
      </c>
      <c r="G21" s="57">
        <f t="shared" si="0"/>
        <v>18.8</v>
      </c>
      <c r="I21" s="50"/>
      <c r="J21" s="50"/>
      <c r="K21" s="50"/>
    </row>
    <row r="22" spans="1:11" ht="12" customHeight="1">
      <c r="A22" s="44"/>
      <c r="B22" s="53">
        <v>12</v>
      </c>
      <c r="C22" s="58" t="s">
        <v>40</v>
      </c>
      <c r="D22" s="55" t="s">
        <v>41</v>
      </c>
      <c r="E22" s="56">
        <v>13</v>
      </c>
      <c r="F22" s="56">
        <v>20</v>
      </c>
      <c r="G22" s="57">
        <f t="shared" si="0"/>
        <v>14.4</v>
      </c>
      <c r="I22" s="50"/>
      <c r="J22" s="50"/>
      <c r="K22" s="50"/>
    </row>
    <row r="23" spans="1:11" ht="12" customHeight="1">
      <c r="A23" s="44"/>
      <c r="B23" s="53">
        <v>13</v>
      </c>
      <c r="C23" s="58" t="s">
        <v>42</v>
      </c>
      <c r="D23" s="55" t="s">
        <v>43</v>
      </c>
      <c r="E23" s="56">
        <v>19</v>
      </c>
      <c r="F23" s="56">
        <v>20</v>
      </c>
      <c r="G23" s="57">
        <f t="shared" si="0"/>
        <v>19.200000000000003</v>
      </c>
      <c r="I23" s="50"/>
      <c r="J23" s="50"/>
      <c r="K23" s="50"/>
    </row>
    <row r="24" spans="1:11" ht="12" customHeight="1">
      <c r="A24" s="44"/>
      <c r="B24" s="53">
        <v>14</v>
      </c>
      <c r="C24" s="58" t="s">
        <v>44</v>
      </c>
      <c r="D24" s="55" t="s">
        <v>45</v>
      </c>
      <c r="E24" s="56">
        <v>17</v>
      </c>
      <c r="F24" s="56">
        <v>20</v>
      </c>
      <c r="G24" s="57">
        <f t="shared" si="0"/>
        <v>17.600000000000001</v>
      </c>
      <c r="I24" s="50"/>
      <c r="J24" s="50"/>
      <c r="K24" s="50"/>
    </row>
    <row r="25" spans="1:11" ht="12" customHeight="1">
      <c r="A25" s="44"/>
      <c r="B25" s="53">
        <v>15</v>
      </c>
      <c r="C25" s="58" t="s">
        <v>46</v>
      </c>
      <c r="D25" s="55" t="s">
        <v>47</v>
      </c>
      <c r="E25" s="56">
        <v>16</v>
      </c>
      <c r="F25" s="56">
        <v>20</v>
      </c>
      <c r="G25" s="57">
        <f t="shared" si="0"/>
        <v>16.8</v>
      </c>
      <c r="I25" s="50"/>
      <c r="J25" s="50"/>
      <c r="K25" s="50"/>
    </row>
    <row r="26" spans="1:11" ht="12" customHeight="1">
      <c r="A26" s="44"/>
      <c r="B26" s="53">
        <v>16</v>
      </c>
      <c r="C26" s="58" t="s">
        <v>48</v>
      </c>
      <c r="D26" s="55" t="s">
        <v>49</v>
      </c>
      <c r="E26" s="56">
        <v>10</v>
      </c>
      <c r="F26" s="56">
        <v>20</v>
      </c>
      <c r="G26" s="57">
        <f t="shared" si="0"/>
        <v>12</v>
      </c>
      <c r="I26" s="50"/>
      <c r="J26" s="50"/>
      <c r="K26" s="50"/>
    </row>
    <row r="27" spans="1:11" ht="12" customHeight="1">
      <c r="A27" s="44"/>
      <c r="B27" s="53">
        <v>17</v>
      </c>
      <c r="C27" s="54" t="s">
        <v>50</v>
      </c>
      <c r="D27" s="55" t="s">
        <v>51</v>
      </c>
      <c r="E27" s="56">
        <v>18</v>
      </c>
      <c r="F27" s="56">
        <v>20</v>
      </c>
      <c r="G27" s="57">
        <f t="shared" si="0"/>
        <v>18.399999999999999</v>
      </c>
      <c r="I27" s="50"/>
      <c r="J27" s="50"/>
      <c r="K27" s="50"/>
    </row>
    <row r="28" spans="1:11" ht="12" customHeight="1">
      <c r="A28" s="44"/>
      <c r="B28" s="53">
        <v>18</v>
      </c>
      <c r="C28" s="58" t="s">
        <v>52</v>
      </c>
      <c r="D28" s="55" t="s">
        <v>53</v>
      </c>
      <c r="E28" s="56">
        <v>16</v>
      </c>
      <c r="F28" s="56">
        <v>20</v>
      </c>
      <c r="G28" s="57">
        <f t="shared" si="0"/>
        <v>16.8</v>
      </c>
      <c r="I28" s="50"/>
      <c r="J28" s="50"/>
      <c r="K28" s="50"/>
    </row>
    <row r="29" spans="1:11" ht="12" customHeight="1">
      <c r="A29" s="44"/>
      <c r="B29" s="53">
        <v>19</v>
      </c>
      <c r="C29" s="54" t="s">
        <v>246</v>
      </c>
      <c r="D29" s="55" t="s">
        <v>247</v>
      </c>
      <c r="E29" s="56">
        <v>6</v>
      </c>
      <c r="F29" s="56">
        <v>20</v>
      </c>
      <c r="G29" s="57">
        <f t="shared" si="0"/>
        <v>8.8000000000000007</v>
      </c>
      <c r="I29" s="50"/>
      <c r="J29" s="50"/>
      <c r="K29" s="50"/>
    </row>
    <row r="30" spans="1:11" ht="12" customHeight="1">
      <c r="A30" s="44"/>
      <c r="B30" s="53">
        <v>20</v>
      </c>
      <c r="C30" s="58" t="s">
        <v>54</v>
      </c>
      <c r="D30" s="55" t="s">
        <v>55</v>
      </c>
      <c r="E30" s="56">
        <v>16.5</v>
      </c>
      <c r="F30" s="56">
        <v>20</v>
      </c>
      <c r="G30" s="57">
        <f t="shared" si="0"/>
        <v>17.200000000000003</v>
      </c>
      <c r="I30" s="50"/>
      <c r="J30" s="50"/>
      <c r="K30" s="50"/>
    </row>
    <row r="31" spans="1:11" ht="12" customHeight="1">
      <c r="A31" s="44"/>
      <c r="B31" s="53">
        <v>21</v>
      </c>
      <c r="C31" s="54" t="s">
        <v>56</v>
      </c>
      <c r="D31" s="55" t="s">
        <v>57</v>
      </c>
      <c r="E31" s="56">
        <v>18</v>
      </c>
      <c r="F31" s="56">
        <v>20</v>
      </c>
      <c r="G31" s="57">
        <f t="shared" si="0"/>
        <v>18.399999999999999</v>
      </c>
      <c r="I31" s="50"/>
      <c r="J31" s="50"/>
      <c r="K31" s="50"/>
    </row>
    <row r="32" spans="1:11" ht="12" customHeight="1">
      <c r="A32" s="44"/>
      <c r="B32" s="53">
        <v>22</v>
      </c>
      <c r="C32" s="54" t="s">
        <v>58</v>
      </c>
      <c r="D32" s="55" t="s">
        <v>59</v>
      </c>
      <c r="E32" s="56">
        <v>16.5</v>
      </c>
      <c r="F32" s="56">
        <v>20</v>
      </c>
      <c r="G32" s="57">
        <f t="shared" si="0"/>
        <v>17.200000000000003</v>
      </c>
      <c r="I32" s="50"/>
      <c r="J32" s="50"/>
      <c r="K32" s="50"/>
    </row>
    <row r="33" spans="1:11" ht="12" customHeight="1">
      <c r="A33" s="44"/>
      <c r="B33" s="53">
        <v>23</v>
      </c>
      <c r="C33" s="58" t="s">
        <v>60</v>
      </c>
      <c r="D33" s="55" t="s">
        <v>61</v>
      </c>
      <c r="E33" s="56">
        <v>11</v>
      </c>
      <c r="F33" s="56">
        <v>20</v>
      </c>
      <c r="G33" s="57">
        <f t="shared" si="0"/>
        <v>12.8</v>
      </c>
      <c r="I33" s="50"/>
      <c r="J33" s="50"/>
      <c r="K33" s="50"/>
    </row>
    <row r="34" spans="1:11" ht="12" customHeight="1">
      <c r="A34" s="44"/>
      <c r="B34" s="53">
        <v>24</v>
      </c>
      <c r="C34" s="54" t="s">
        <v>62</v>
      </c>
      <c r="D34" s="55" t="s">
        <v>63</v>
      </c>
      <c r="E34" s="56">
        <v>7</v>
      </c>
      <c r="F34" s="56">
        <v>20</v>
      </c>
      <c r="G34" s="57">
        <f t="shared" si="0"/>
        <v>9.6000000000000014</v>
      </c>
      <c r="I34" s="50"/>
      <c r="J34" s="50"/>
      <c r="K34" s="50"/>
    </row>
    <row r="35" spans="1:11" ht="12" customHeight="1">
      <c r="A35" s="44"/>
      <c r="B35" s="53">
        <v>25</v>
      </c>
      <c r="C35" s="58" t="s">
        <v>64</v>
      </c>
      <c r="D35" s="55" t="s">
        <v>65</v>
      </c>
      <c r="E35" s="56">
        <v>5.5</v>
      </c>
      <c r="F35" s="56">
        <v>20</v>
      </c>
      <c r="G35" s="57">
        <f t="shared" si="0"/>
        <v>8.4</v>
      </c>
      <c r="I35" s="50"/>
      <c r="J35" s="50"/>
      <c r="K35" s="50"/>
    </row>
    <row r="36" spans="1:11" ht="12" customHeight="1">
      <c r="A36" s="44"/>
      <c r="B36" s="53">
        <v>26</v>
      </c>
      <c r="C36" s="58" t="s">
        <v>66</v>
      </c>
      <c r="D36" s="55" t="s">
        <v>67</v>
      </c>
      <c r="E36" s="56">
        <v>8</v>
      </c>
      <c r="F36" s="56">
        <v>20</v>
      </c>
      <c r="G36" s="57">
        <f t="shared" si="0"/>
        <v>10.4</v>
      </c>
      <c r="I36" s="50"/>
      <c r="J36" s="50"/>
      <c r="K36" s="50"/>
    </row>
    <row r="37" spans="1:11" ht="12" customHeight="1">
      <c r="A37" s="44"/>
      <c r="B37" s="53">
        <v>27</v>
      </c>
      <c r="C37" s="58" t="s">
        <v>68</v>
      </c>
      <c r="D37" s="55" t="s">
        <v>69</v>
      </c>
      <c r="E37" s="56">
        <v>17.5</v>
      </c>
      <c r="F37" s="56">
        <v>20</v>
      </c>
      <c r="G37" s="57">
        <f t="shared" si="0"/>
        <v>18</v>
      </c>
      <c r="I37" s="50"/>
      <c r="J37" s="50"/>
      <c r="K37" s="50"/>
    </row>
    <row r="38" spans="1:11" ht="12" customHeight="1">
      <c r="A38" s="44"/>
      <c r="B38" s="53">
        <v>28</v>
      </c>
      <c r="C38" s="58" t="s">
        <v>70</v>
      </c>
      <c r="D38" s="55" t="s">
        <v>51</v>
      </c>
      <c r="E38" s="56">
        <v>17</v>
      </c>
      <c r="F38" s="56">
        <v>20</v>
      </c>
      <c r="G38" s="57">
        <f t="shared" si="0"/>
        <v>17.600000000000001</v>
      </c>
      <c r="I38" s="50"/>
      <c r="J38" s="50"/>
      <c r="K38" s="50"/>
    </row>
    <row r="39" spans="1:11" ht="12" customHeight="1">
      <c r="A39" s="44"/>
      <c r="B39" s="53">
        <v>29</v>
      </c>
      <c r="C39" s="58" t="s">
        <v>71</v>
      </c>
      <c r="D39" s="55" t="s">
        <v>72</v>
      </c>
      <c r="E39" s="56">
        <v>19</v>
      </c>
      <c r="F39" s="56">
        <v>20</v>
      </c>
      <c r="G39" s="57">
        <f t="shared" si="0"/>
        <v>19.200000000000003</v>
      </c>
      <c r="I39" s="50"/>
      <c r="J39" s="50"/>
      <c r="K39" s="50"/>
    </row>
    <row r="40" spans="1:11" ht="12" customHeight="1">
      <c r="A40" s="44"/>
      <c r="B40" s="53">
        <v>30</v>
      </c>
      <c r="C40" s="58" t="s">
        <v>73</v>
      </c>
      <c r="D40" s="55" t="s">
        <v>74</v>
      </c>
      <c r="E40" s="56">
        <v>11.5</v>
      </c>
      <c r="F40" s="56">
        <v>20</v>
      </c>
      <c r="G40" s="57">
        <f t="shared" si="0"/>
        <v>13.200000000000001</v>
      </c>
      <c r="I40" s="50"/>
      <c r="J40" s="50"/>
      <c r="K40" s="50"/>
    </row>
    <row r="41" spans="1:11" ht="12" customHeight="1">
      <c r="A41" s="44"/>
      <c r="B41" s="53">
        <v>31</v>
      </c>
      <c r="C41" s="58" t="s">
        <v>75</v>
      </c>
      <c r="D41" s="55" t="s">
        <v>51</v>
      </c>
      <c r="E41" s="56">
        <v>14.5</v>
      </c>
      <c r="F41" s="56">
        <v>20</v>
      </c>
      <c r="G41" s="57">
        <f t="shared" si="0"/>
        <v>15.600000000000001</v>
      </c>
      <c r="I41" s="50"/>
      <c r="J41" s="50"/>
      <c r="K41" s="50"/>
    </row>
    <row r="42" spans="1:11" ht="12" customHeight="1">
      <c r="A42" s="44"/>
      <c r="B42" s="53">
        <v>32</v>
      </c>
      <c r="C42" s="54" t="s">
        <v>76</v>
      </c>
      <c r="D42" s="55" t="s">
        <v>77</v>
      </c>
      <c r="E42" s="56">
        <v>5</v>
      </c>
      <c r="F42" s="56">
        <v>20</v>
      </c>
      <c r="G42" s="57">
        <f t="shared" si="0"/>
        <v>8</v>
      </c>
      <c r="I42" s="50"/>
      <c r="J42" s="50"/>
      <c r="K42" s="50"/>
    </row>
    <row r="43" spans="1:11" ht="12" customHeight="1">
      <c r="A43" s="44"/>
      <c r="B43" s="53">
        <v>33</v>
      </c>
      <c r="C43" s="54" t="s">
        <v>78</v>
      </c>
      <c r="D43" s="55" t="s">
        <v>79</v>
      </c>
      <c r="E43" s="56">
        <v>13</v>
      </c>
      <c r="F43" s="56">
        <v>20</v>
      </c>
      <c r="G43" s="57">
        <f t="shared" si="0"/>
        <v>14.4</v>
      </c>
      <c r="I43" s="50"/>
      <c r="J43" s="50"/>
      <c r="K43" s="50"/>
    </row>
    <row r="44" spans="1:11" ht="12" customHeight="1">
      <c r="A44" s="44"/>
      <c r="B44" s="53">
        <v>34</v>
      </c>
      <c r="C44" s="58" t="s">
        <v>80</v>
      </c>
      <c r="D44" s="55" t="s">
        <v>81</v>
      </c>
      <c r="E44" s="56">
        <v>19</v>
      </c>
      <c r="F44" s="56">
        <v>20</v>
      </c>
      <c r="G44" s="57">
        <f t="shared" si="0"/>
        <v>19.200000000000003</v>
      </c>
      <c r="I44" s="50"/>
      <c r="J44" s="50"/>
      <c r="K44" s="50"/>
    </row>
    <row r="45" spans="1:11" ht="12" customHeight="1">
      <c r="A45" s="44"/>
      <c r="B45" s="53">
        <v>35</v>
      </c>
      <c r="C45" s="58" t="s">
        <v>82</v>
      </c>
      <c r="D45" s="55" t="s">
        <v>83</v>
      </c>
      <c r="E45" s="56">
        <v>17</v>
      </c>
      <c r="F45" s="56">
        <v>20</v>
      </c>
      <c r="G45" s="57">
        <f t="shared" si="0"/>
        <v>17.600000000000001</v>
      </c>
      <c r="I45" s="50"/>
      <c r="J45" s="50"/>
      <c r="K45" s="50"/>
    </row>
    <row r="46" spans="1:11" ht="12" customHeight="1">
      <c r="A46" s="44"/>
      <c r="B46" s="53">
        <v>36</v>
      </c>
      <c r="C46" s="58" t="s">
        <v>84</v>
      </c>
      <c r="D46" s="55" t="s">
        <v>85</v>
      </c>
      <c r="E46" s="56">
        <v>17</v>
      </c>
      <c r="F46" s="56">
        <v>20</v>
      </c>
      <c r="G46" s="57">
        <f t="shared" si="0"/>
        <v>17.600000000000001</v>
      </c>
      <c r="I46" s="50"/>
      <c r="J46" s="50"/>
      <c r="K46" s="50"/>
    </row>
    <row r="47" spans="1:11" ht="12" customHeight="1">
      <c r="A47" s="44"/>
      <c r="B47" s="53">
        <v>37</v>
      </c>
      <c r="C47" s="58" t="s">
        <v>86</v>
      </c>
      <c r="D47" s="55" t="s">
        <v>87</v>
      </c>
      <c r="E47" s="56">
        <v>18.5</v>
      </c>
      <c r="F47" s="56">
        <v>20</v>
      </c>
      <c r="G47" s="57">
        <f t="shared" si="0"/>
        <v>18.8</v>
      </c>
      <c r="I47" s="50"/>
      <c r="J47" s="50"/>
      <c r="K47" s="50"/>
    </row>
    <row r="48" spans="1:11" ht="12" customHeight="1">
      <c r="A48" s="44"/>
      <c r="B48" s="53">
        <v>38</v>
      </c>
      <c r="C48" s="58" t="s">
        <v>88</v>
      </c>
      <c r="D48" s="55" t="s">
        <v>89</v>
      </c>
      <c r="E48" s="56">
        <v>16.5</v>
      </c>
      <c r="F48" s="56">
        <v>20</v>
      </c>
      <c r="G48" s="57">
        <f t="shared" si="0"/>
        <v>17.200000000000003</v>
      </c>
      <c r="I48" s="50"/>
      <c r="J48" s="50"/>
      <c r="K48" s="50"/>
    </row>
    <row r="49" spans="1:11" ht="12" customHeight="1">
      <c r="A49" s="44"/>
      <c r="B49" s="53">
        <v>39</v>
      </c>
      <c r="C49" s="54" t="s">
        <v>90</v>
      </c>
      <c r="D49" s="55" t="s">
        <v>51</v>
      </c>
      <c r="E49" s="56">
        <v>19</v>
      </c>
      <c r="F49" s="56">
        <v>20</v>
      </c>
      <c r="G49" s="57">
        <f t="shared" si="0"/>
        <v>19.200000000000003</v>
      </c>
      <c r="I49" s="50"/>
      <c r="J49" s="50"/>
      <c r="K49" s="50"/>
    </row>
    <row r="50" spans="1:11" ht="12" customHeight="1">
      <c r="A50" s="44"/>
      <c r="B50" s="53">
        <v>40</v>
      </c>
      <c r="C50" s="58" t="s">
        <v>91</v>
      </c>
      <c r="D50" s="55" t="s">
        <v>92</v>
      </c>
      <c r="E50" s="56">
        <v>18</v>
      </c>
      <c r="F50" s="56">
        <v>20</v>
      </c>
      <c r="G50" s="57">
        <f t="shared" si="0"/>
        <v>18.399999999999999</v>
      </c>
      <c r="I50" s="50"/>
      <c r="J50" s="50"/>
      <c r="K50" s="50"/>
    </row>
    <row r="51" spans="1:11" ht="12" customHeight="1">
      <c r="A51" s="44"/>
      <c r="B51" s="53">
        <v>41</v>
      </c>
      <c r="C51" s="58" t="s">
        <v>93</v>
      </c>
      <c r="D51" s="55" t="s">
        <v>53</v>
      </c>
      <c r="E51" s="56">
        <v>10.5</v>
      </c>
      <c r="F51" s="56">
        <v>20</v>
      </c>
      <c r="G51" s="57">
        <f t="shared" si="0"/>
        <v>12.4</v>
      </c>
      <c r="I51" s="50"/>
      <c r="J51" s="50"/>
      <c r="K51" s="50"/>
    </row>
    <row r="52" spans="1:11" ht="12" customHeight="1">
      <c r="A52" s="44"/>
      <c r="B52" s="53">
        <v>42</v>
      </c>
      <c r="C52" s="58" t="s">
        <v>94</v>
      </c>
      <c r="D52" s="55" t="s">
        <v>95</v>
      </c>
      <c r="E52" s="56">
        <v>17</v>
      </c>
      <c r="F52" s="56">
        <v>20</v>
      </c>
      <c r="G52" s="57">
        <f t="shared" si="0"/>
        <v>17.600000000000001</v>
      </c>
      <c r="I52" s="50"/>
      <c r="J52" s="50"/>
      <c r="K52" s="50"/>
    </row>
    <row r="53" spans="1:11" ht="12" customHeight="1">
      <c r="A53" s="44"/>
      <c r="B53" s="53">
        <v>43</v>
      </c>
      <c r="C53" s="58" t="s">
        <v>96</v>
      </c>
      <c r="D53" s="55" t="s">
        <v>97</v>
      </c>
      <c r="E53" s="56">
        <v>11.5</v>
      </c>
      <c r="F53" s="56">
        <v>20</v>
      </c>
      <c r="G53" s="57">
        <f t="shared" si="0"/>
        <v>13.200000000000001</v>
      </c>
      <c r="I53" s="50"/>
      <c r="J53" s="50"/>
      <c r="K53" s="50"/>
    </row>
    <row r="54" spans="1:11" ht="12" customHeight="1">
      <c r="A54" s="44"/>
      <c r="B54" s="53">
        <v>44</v>
      </c>
      <c r="C54" s="58" t="s">
        <v>98</v>
      </c>
      <c r="D54" s="55" t="s">
        <v>99</v>
      </c>
      <c r="E54" s="56">
        <v>18</v>
      </c>
      <c r="F54" s="56">
        <v>20</v>
      </c>
      <c r="G54" s="57">
        <f t="shared" si="0"/>
        <v>18.399999999999999</v>
      </c>
      <c r="I54" s="50"/>
      <c r="J54" s="50"/>
      <c r="K54" s="50"/>
    </row>
    <row r="55" spans="1:11" ht="12" customHeight="1">
      <c r="A55" s="44"/>
      <c r="B55" s="53">
        <v>45</v>
      </c>
      <c r="C55" s="58" t="s">
        <v>100</v>
      </c>
      <c r="D55" s="55" t="s">
        <v>101</v>
      </c>
      <c r="E55" s="56">
        <v>18</v>
      </c>
      <c r="F55" s="56">
        <v>20</v>
      </c>
      <c r="G55" s="57">
        <f t="shared" si="0"/>
        <v>18.399999999999999</v>
      </c>
      <c r="I55" s="50"/>
      <c r="J55" s="50"/>
      <c r="K55" s="50"/>
    </row>
    <row r="56" spans="1:11" ht="12" customHeight="1">
      <c r="A56" s="44"/>
      <c r="B56" s="53">
        <v>46</v>
      </c>
      <c r="C56" s="54" t="s">
        <v>102</v>
      </c>
      <c r="D56" s="55" t="s">
        <v>103</v>
      </c>
      <c r="E56" s="56">
        <v>13</v>
      </c>
      <c r="F56" s="56">
        <v>20</v>
      </c>
      <c r="G56" s="57">
        <f t="shared" si="0"/>
        <v>14.4</v>
      </c>
      <c r="I56" s="50"/>
      <c r="J56" s="50"/>
      <c r="K56" s="50"/>
    </row>
    <row r="57" spans="1:11" ht="12" customHeight="1">
      <c r="A57" s="44"/>
      <c r="B57" s="53">
        <v>47</v>
      </c>
      <c r="C57" s="54" t="s">
        <v>104</v>
      </c>
      <c r="D57" s="55" t="s">
        <v>105</v>
      </c>
      <c r="E57" s="56">
        <v>12.5</v>
      </c>
      <c r="F57" s="56">
        <v>20</v>
      </c>
      <c r="G57" s="57">
        <f t="shared" si="0"/>
        <v>14</v>
      </c>
      <c r="I57" s="50"/>
      <c r="J57" s="50"/>
      <c r="K57" s="50"/>
    </row>
    <row r="58" spans="1:11" ht="12" customHeight="1">
      <c r="A58" s="44"/>
      <c r="B58" s="53">
        <v>48</v>
      </c>
      <c r="C58" s="58" t="s">
        <v>106</v>
      </c>
      <c r="D58" s="55" t="s">
        <v>107</v>
      </c>
      <c r="E58" s="56">
        <v>14.5</v>
      </c>
      <c r="F58" s="56">
        <v>20</v>
      </c>
      <c r="G58" s="57">
        <f t="shared" si="0"/>
        <v>15.600000000000001</v>
      </c>
      <c r="I58" s="50"/>
      <c r="J58" s="50"/>
      <c r="K58" s="50"/>
    </row>
    <row r="59" spans="1:11" ht="12" customHeight="1">
      <c r="A59" s="44"/>
      <c r="B59" s="53">
        <v>49</v>
      </c>
      <c r="C59" s="58" t="s">
        <v>108</v>
      </c>
      <c r="D59" s="55" t="s">
        <v>109</v>
      </c>
      <c r="E59" s="56">
        <v>12</v>
      </c>
      <c r="F59" s="56">
        <v>20</v>
      </c>
      <c r="G59" s="57">
        <f t="shared" si="0"/>
        <v>13.600000000000001</v>
      </c>
      <c r="I59" s="50"/>
      <c r="J59" s="50"/>
      <c r="K59" s="50"/>
    </row>
    <row r="60" spans="1:11" ht="12" customHeight="1">
      <c r="A60" s="44"/>
      <c r="B60" s="53">
        <v>50</v>
      </c>
      <c r="C60" s="58" t="s">
        <v>110</v>
      </c>
      <c r="D60" s="55" t="s">
        <v>51</v>
      </c>
      <c r="E60" s="56">
        <v>13.5</v>
      </c>
      <c r="F60" s="56">
        <v>20</v>
      </c>
      <c r="G60" s="57">
        <f t="shared" si="0"/>
        <v>14.8</v>
      </c>
      <c r="I60" s="50"/>
      <c r="J60" s="50"/>
      <c r="K60" s="50"/>
    </row>
    <row r="61" spans="1:11" ht="12" customHeight="1">
      <c r="A61" s="44"/>
      <c r="B61" s="53">
        <v>51</v>
      </c>
      <c r="C61" s="54" t="s">
        <v>111</v>
      </c>
      <c r="D61" s="55" t="s">
        <v>112</v>
      </c>
      <c r="E61" s="56">
        <v>13</v>
      </c>
      <c r="F61" s="56">
        <v>20</v>
      </c>
      <c r="G61" s="57">
        <f t="shared" si="0"/>
        <v>14.4</v>
      </c>
      <c r="I61" s="50"/>
      <c r="J61" s="50"/>
      <c r="K61" s="50"/>
    </row>
    <row r="62" spans="1:11" ht="12" customHeight="1">
      <c r="A62" s="44"/>
      <c r="B62" s="53">
        <v>52</v>
      </c>
      <c r="C62" s="58" t="s">
        <v>113</v>
      </c>
      <c r="D62" s="55" t="s">
        <v>114</v>
      </c>
      <c r="E62" s="56">
        <v>17</v>
      </c>
      <c r="F62" s="56">
        <v>20</v>
      </c>
      <c r="G62" s="57">
        <f t="shared" si="0"/>
        <v>17.600000000000001</v>
      </c>
      <c r="I62" s="50"/>
      <c r="J62" s="50"/>
      <c r="K62" s="50"/>
    </row>
    <row r="63" spans="1:11" ht="12" customHeight="1">
      <c r="A63" s="44"/>
      <c r="B63" s="53">
        <v>53</v>
      </c>
      <c r="C63" s="58" t="s">
        <v>115</v>
      </c>
      <c r="D63" s="55" t="s">
        <v>116</v>
      </c>
      <c r="E63" s="56">
        <v>15.5</v>
      </c>
      <c r="F63" s="56">
        <v>20</v>
      </c>
      <c r="G63" s="57">
        <f t="shared" si="0"/>
        <v>16.399999999999999</v>
      </c>
      <c r="I63" s="50"/>
      <c r="J63" s="50"/>
      <c r="K63" s="50"/>
    </row>
    <row r="64" spans="1:11" ht="12" customHeight="1">
      <c r="A64" s="44"/>
      <c r="B64" s="53">
        <v>54</v>
      </c>
      <c r="C64" s="58" t="s">
        <v>117</v>
      </c>
      <c r="D64" s="55" t="s">
        <v>118</v>
      </c>
      <c r="E64" s="56">
        <v>14</v>
      </c>
      <c r="F64" s="56">
        <v>20</v>
      </c>
      <c r="G64" s="57">
        <f t="shared" si="0"/>
        <v>15.200000000000001</v>
      </c>
      <c r="I64" s="50"/>
      <c r="J64" s="50"/>
      <c r="K64" s="50"/>
    </row>
    <row r="65" spans="1:11" ht="12" customHeight="1">
      <c r="A65" s="44"/>
      <c r="B65" s="53">
        <v>55</v>
      </c>
      <c r="C65" s="58" t="s">
        <v>119</v>
      </c>
      <c r="D65" s="55" t="s">
        <v>120</v>
      </c>
      <c r="E65" s="56">
        <v>18.5</v>
      </c>
      <c r="F65" s="56">
        <v>20</v>
      </c>
      <c r="G65" s="57">
        <f t="shared" si="0"/>
        <v>18.8</v>
      </c>
      <c r="I65" s="50"/>
      <c r="J65" s="50"/>
      <c r="K65" s="50"/>
    </row>
    <row r="66" spans="1:11" ht="12" customHeight="1">
      <c r="A66" s="44"/>
      <c r="B66" s="53">
        <v>56</v>
      </c>
      <c r="C66" s="54" t="s">
        <v>121</v>
      </c>
      <c r="D66" s="55" t="s">
        <v>122</v>
      </c>
      <c r="E66" s="56">
        <v>17.5</v>
      </c>
      <c r="F66" s="56">
        <v>20</v>
      </c>
      <c r="G66" s="57">
        <f t="shared" si="0"/>
        <v>18</v>
      </c>
      <c r="I66" s="50"/>
      <c r="J66" s="50"/>
      <c r="K66" s="50"/>
    </row>
    <row r="67" spans="1:11" ht="12" customHeight="1">
      <c r="A67" s="44"/>
      <c r="B67" s="53">
        <v>57</v>
      </c>
      <c r="C67" s="58" t="s">
        <v>123</v>
      </c>
      <c r="D67" s="55" t="s">
        <v>124</v>
      </c>
      <c r="E67" s="56">
        <v>11</v>
      </c>
      <c r="F67" s="56">
        <v>20</v>
      </c>
      <c r="G67" s="57">
        <f t="shared" si="0"/>
        <v>12.8</v>
      </c>
      <c r="I67" s="50"/>
      <c r="J67" s="50"/>
      <c r="K67" s="50"/>
    </row>
    <row r="68" spans="1:11" ht="12" customHeight="1">
      <c r="A68" s="44"/>
      <c r="B68" s="53">
        <v>58</v>
      </c>
      <c r="C68" s="58" t="s">
        <v>125</v>
      </c>
      <c r="D68" s="55" t="s">
        <v>126</v>
      </c>
      <c r="E68" s="56">
        <v>17</v>
      </c>
      <c r="F68" s="56">
        <v>20</v>
      </c>
      <c r="G68" s="57">
        <f t="shared" si="0"/>
        <v>17.600000000000001</v>
      </c>
      <c r="I68" s="50"/>
      <c r="J68" s="50"/>
      <c r="K68" s="50"/>
    </row>
    <row r="69" spans="1:11" ht="12" customHeight="1">
      <c r="A69" s="44"/>
      <c r="B69" s="53">
        <v>59</v>
      </c>
      <c r="C69" s="58" t="s">
        <v>127</v>
      </c>
      <c r="D69" s="55" t="s">
        <v>128</v>
      </c>
      <c r="E69" s="56">
        <v>19</v>
      </c>
      <c r="F69" s="56">
        <v>20</v>
      </c>
      <c r="G69" s="57">
        <f t="shared" si="0"/>
        <v>19.200000000000003</v>
      </c>
      <c r="I69" s="50"/>
      <c r="J69" s="50"/>
      <c r="K69" s="50"/>
    </row>
    <row r="70" spans="1:11" ht="12" customHeight="1">
      <c r="A70" s="44"/>
      <c r="B70" s="53">
        <v>60</v>
      </c>
      <c r="C70" s="58" t="s">
        <v>129</v>
      </c>
      <c r="D70" s="55" t="s">
        <v>130</v>
      </c>
      <c r="E70" s="56">
        <v>17.5</v>
      </c>
      <c r="F70" s="56">
        <v>20</v>
      </c>
      <c r="G70" s="57">
        <f t="shared" si="0"/>
        <v>18</v>
      </c>
      <c r="I70" s="50"/>
      <c r="J70" s="50"/>
      <c r="K70" s="50"/>
    </row>
    <row r="71" spans="1:11" ht="12" customHeight="1">
      <c r="A71" s="44"/>
      <c r="B71" s="53">
        <v>61</v>
      </c>
      <c r="C71" s="59" t="s">
        <v>131</v>
      </c>
      <c r="D71" s="60" t="s">
        <v>132</v>
      </c>
      <c r="E71" s="56">
        <v>14</v>
      </c>
      <c r="F71" s="56">
        <v>20</v>
      </c>
      <c r="G71" s="57">
        <f t="shared" si="0"/>
        <v>15.200000000000001</v>
      </c>
      <c r="I71" s="50"/>
      <c r="J71" s="50"/>
      <c r="K71" s="50"/>
    </row>
    <row r="72" spans="1:11" ht="12" customHeight="1">
      <c r="A72" s="44"/>
      <c r="B72" s="61">
        <v>62</v>
      </c>
      <c r="C72" s="62" t="s">
        <v>133</v>
      </c>
      <c r="D72" s="63" t="s">
        <v>134</v>
      </c>
      <c r="E72" s="56">
        <v>19</v>
      </c>
      <c r="F72" s="56">
        <v>20</v>
      </c>
      <c r="G72" s="57">
        <f t="shared" si="0"/>
        <v>19.200000000000003</v>
      </c>
      <c r="I72" s="50"/>
      <c r="J72" s="50"/>
      <c r="K72" s="50"/>
    </row>
    <row r="73" spans="1:11" ht="12" customHeight="1">
      <c r="A73" s="44"/>
      <c r="B73" s="53">
        <v>63</v>
      </c>
      <c r="C73" s="62" t="s">
        <v>135</v>
      </c>
      <c r="D73" s="63" t="s">
        <v>136</v>
      </c>
      <c r="E73" s="56">
        <v>19.5</v>
      </c>
      <c r="F73" s="56">
        <v>20</v>
      </c>
      <c r="G73" s="57">
        <f t="shared" si="0"/>
        <v>19.600000000000001</v>
      </c>
      <c r="I73" s="50"/>
      <c r="J73" s="50"/>
      <c r="K73" s="50"/>
    </row>
    <row r="74" spans="1:11" ht="12" customHeight="1">
      <c r="A74" s="44"/>
      <c r="B74" s="61">
        <v>64</v>
      </c>
      <c r="C74" s="62" t="s">
        <v>137</v>
      </c>
      <c r="D74" s="63" t="s">
        <v>138</v>
      </c>
      <c r="E74" s="56">
        <v>19</v>
      </c>
      <c r="F74" s="56">
        <v>20</v>
      </c>
      <c r="G74" s="57">
        <f t="shared" si="0"/>
        <v>19.200000000000003</v>
      </c>
      <c r="I74" s="50"/>
      <c r="J74" s="50"/>
      <c r="K74" s="50"/>
    </row>
    <row r="75" spans="1:11" ht="12" customHeight="1">
      <c r="A75" s="44"/>
      <c r="B75" s="53">
        <v>65</v>
      </c>
      <c r="C75" s="62" t="s">
        <v>139</v>
      </c>
      <c r="D75" s="63" t="s">
        <v>140</v>
      </c>
      <c r="E75" s="56">
        <v>19</v>
      </c>
      <c r="F75" s="56">
        <v>20</v>
      </c>
      <c r="G75" s="57">
        <f t="shared" si="0"/>
        <v>19.200000000000003</v>
      </c>
      <c r="I75" s="50"/>
      <c r="J75" s="50"/>
      <c r="K75" s="50"/>
    </row>
    <row r="76" spans="1:11" ht="12" customHeight="1">
      <c r="A76" s="44"/>
      <c r="B76" s="61">
        <v>66</v>
      </c>
      <c r="C76" s="62" t="s">
        <v>141</v>
      </c>
      <c r="D76" s="63" t="s">
        <v>51</v>
      </c>
      <c r="E76" s="56">
        <v>15</v>
      </c>
      <c r="F76" s="56">
        <v>20</v>
      </c>
      <c r="G76" s="57">
        <f t="shared" ref="G76:G131" si="1">E76*0.8+F76*0.2</f>
        <v>16</v>
      </c>
      <c r="I76" s="50"/>
      <c r="J76" s="50"/>
      <c r="K76" s="50"/>
    </row>
    <row r="77" spans="1:11" ht="12" customHeight="1">
      <c r="A77" s="44"/>
      <c r="B77" s="53">
        <v>67</v>
      </c>
      <c r="C77" s="62" t="s">
        <v>142</v>
      </c>
      <c r="D77" s="81" t="s">
        <v>143</v>
      </c>
      <c r="E77" s="56">
        <v>15</v>
      </c>
      <c r="F77" s="56">
        <v>20</v>
      </c>
      <c r="G77" s="57">
        <f t="shared" si="1"/>
        <v>16</v>
      </c>
      <c r="I77" s="50"/>
      <c r="J77" s="50"/>
      <c r="K77" s="50"/>
    </row>
    <row r="78" spans="1:11" ht="12" customHeight="1">
      <c r="A78" s="44"/>
      <c r="B78" s="61">
        <v>68</v>
      </c>
      <c r="C78" s="62" t="s">
        <v>144</v>
      </c>
      <c r="D78" s="63" t="s">
        <v>145</v>
      </c>
      <c r="E78" s="56">
        <v>17.5</v>
      </c>
      <c r="F78" s="56">
        <v>20</v>
      </c>
      <c r="G78" s="57">
        <f t="shared" si="1"/>
        <v>18</v>
      </c>
      <c r="I78" s="50"/>
      <c r="J78" s="50"/>
      <c r="K78" s="50"/>
    </row>
    <row r="79" spans="1:11" ht="12" customHeight="1">
      <c r="A79" s="44"/>
      <c r="B79" s="53">
        <v>69</v>
      </c>
      <c r="C79" s="64" t="s">
        <v>146</v>
      </c>
      <c r="D79" s="63" t="s">
        <v>147</v>
      </c>
      <c r="E79" s="56">
        <v>7.5</v>
      </c>
      <c r="F79" s="56">
        <v>20</v>
      </c>
      <c r="G79" s="57">
        <f t="shared" si="1"/>
        <v>10</v>
      </c>
      <c r="I79" s="50"/>
      <c r="J79" s="50"/>
      <c r="K79" s="50"/>
    </row>
    <row r="80" spans="1:11" ht="12" customHeight="1">
      <c r="A80" s="44"/>
      <c r="B80" s="61">
        <v>70</v>
      </c>
      <c r="C80" s="64" t="s">
        <v>148</v>
      </c>
      <c r="D80" s="63" t="s">
        <v>149</v>
      </c>
      <c r="E80" s="56">
        <v>20</v>
      </c>
      <c r="F80" s="56">
        <v>20</v>
      </c>
      <c r="G80" s="57">
        <f t="shared" si="1"/>
        <v>20</v>
      </c>
      <c r="I80" s="50"/>
      <c r="J80" s="50"/>
      <c r="K80" s="50"/>
    </row>
    <row r="81" spans="1:11" ht="12" customHeight="1">
      <c r="A81" s="44"/>
      <c r="B81" s="53">
        <v>71</v>
      </c>
      <c r="C81" s="64" t="s">
        <v>150</v>
      </c>
      <c r="D81" s="63" t="s">
        <v>151</v>
      </c>
      <c r="E81" s="56">
        <v>18</v>
      </c>
      <c r="F81" s="56">
        <v>20</v>
      </c>
      <c r="G81" s="57">
        <f t="shared" si="1"/>
        <v>18.399999999999999</v>
      </c>
      <c r="I81" s="50"/>
      <c r="J81" s="50"/>
      <c r="K81" s="50"/>
    </row>
    <row r="82" spans="1:11" ht="12" customHeight="1">
      <c r="A82" s="44"/>
      <c r="B82" s="61">
        <v>72</v>
      </c>
      <c r="C82" s="64" t="s">
        <v>152</v>
      </c>
      <c r="D82" s="63" t="s">
        <v>153</v>
      </c>
      <c r="E82" s="56">
        <v>20</v>
      </c>
      <c r="F82" s="56">
        <v>20</v>
      </c>
      <c r="G82" s="57">
        <f t="shared" si="1"/>
        <v>20</v>
      </c>
      <c r="I82" s="50"/>
      <c r="J82" s="50"/>
      <c r="K82" s="50"/>
    </row>
    <row r="83" spans="1:11" ht="12" customHeight="1">
      <c r="A83" s="44"/>
      <c r="B83" s="53">
        <v>73</v>
      </c>
      <c r="C83" s="64" t="s">
        <v>154</v>
      </c>
      <c r="D83" s="63" t="s">
        <v>155</v>
      </c>
      <c r="E83" s="56">
        <v>14.5</v>
      </c>
      <c r="F83" s="56">
        <v>20</v>
      </c>
      <c r="G83" s="57">
        <f t="shared" si="1"/>
        <v>15.600000000000001</v>
      </c>
      <c r="I83" s="50"/>
      <c r="J83" s="50"/>
      <c r="K83" s="50"/>
    </row>
    <row r="84" spans="1:11" ht="12" customHeight="1">
      <c r="A84" s="44"/>
      <c r="B84" s="61">
        <v>74</v>
      </c>
      <c r="C84" s="64" t="s">
        <v>156</v>
      </c>
      <c r="D84" s="63" t="s">
        <v>157</v>
      </c>
      <c r="E84" s="56">
        <v>16</v>
      </c>
      <c r="F84" s="56">
        <v>20</v>
      </c>
      <c r="G84" s="57">
        <f t="shared" si="1"/>
        <v>16.8</v>
      </c>
      <c r="I84" s="50"/>
      <c r="J84" s="50"/>
      <c r="K84" s="50"/>
    </row>
    <row r="85" spans="1:11" ht="12" customHeight="1">
      <c r="A85" s="44"/>
      <c r="B85" s="53">
        <v>75</v>
      </c>
      <c r="C85" s="64" t="s">
        <v>158</v>
      </c>
      <c r="D85" s="63" t="s">
        <v>159</v>
      </c>
      <c r="E85" s="56">
        <v>10</v>
      </c>
      <c r="F85" s="56">
        <v>20</v>
      </c>
      <c r="G85" s="57">
        <f t="shared" si="1"/>
        <v>12</v>
      </c>
      <c r="I85" s="50"/>
      <c r="J85" s="50"/>
      <c r="K85" s="50"/>
    </row>
    <row r="86" spans="1:11" ht="12" customHeight="1">
      <c r="A86" s="44"/>
      <c r="B86" s="61">
        <v>76</v>
      </c>
      <c r="C86" s="64" t="s">
        <v>160</v>
      </c>
      <c r="D86" s="63" t="s">
        <v>159</v>
      </c>
      <c r="E86" s="56">
        <v>17.5</v>
      </c>
      <c r="F86" s="56">
        <v>20</v>
      </c>
      <c r="G86" s="57">
        <f t="shared" si="1"/>
        <v>18</v>
      </c>
      <c r="I86" s="50"/>
      <c r="J86" s="50"/>
      <c r="K86" s="50"/>
    </row>
    <row r="87" spans="1:11" ht="12" customHeight="1">
      <c r="A87" s="44"/>
      <c r="B87" s="53">
        <v>77</v>
      </c>
      <c r="C87" s="64" t="s">
        <v>161</v>
      </c>
      <c r="D87" s="63" t="s">
        <v>162</v>
      </c>
      <c r="E87" s="56">
        <v>11.5</v>
      </c>
      <c r="F87" s="56">
        <v>20</v>
      </c>
      <c r="G87" s="57">
        <f t="shared" si="1"/>
        <v>13.200000000000001</v>
      </c>
      <c r="I87" s="50"/>
      <c r="J87" s="50"/>
      <c r="K87" s="50"/>
    </row>
    <row r="88" spans="1:11" ht="12" customHeight="1">
      <c r="A88" s="44"/>
      <c r="B88" s="61">
        <v>78</v>
      </c>
      <c r="C88" s="64" t="s">
        <v>163</v>
      </c>
      <c r="D88" s="63" t="s">
        <v>164</v>
      </c>
      <c r="E88" s="56">
        <v>11</v>
      </c>
      <c r="F88" s="56">
        <v>20</v>
      </c>
      <c r="G88" s="57">
        <f t="shared" si="1"/>
        <v>12.8</v>
      </c>
      <c r="I88" s="50"/>
      <c r="J88" s="50"/>
      <c r="K88" s="50"/>
    </row>
    <row r="89" spans="1:11" ht="12" customHeight="1">
      <c r="A89" s="44"/>
      <c r="B89" s="53">
        <v>79</v>
      </c>
      <c r="C89" s="64" t="s">
        <v>165</v>
      </c>
      <c r="D89" s="63" t="s">
        <v>166</v>
      </c>
      <c r="E89" s="56">
        <v>14.5</v>
      </c>
      <c r="F89" s="56">
        <v>20</v>
      </c>
      <c r="G89" s="57">
        <f t="shared" si="1"/>
        <v>15.600000000000001</v>
      </c>
      <c r="I89" s="50"/>
      <c r="J89" s="50"/>
      <c r="K89" s="50"/>
    </row>
    <row r="90" spans="1:11" ht="12" customHeight="1">
      <c r="A90" s="44"/>
      <c r="B90" s="61">
        <v>80</v>
      </c>
      <c r="C90" s="64" t="s">
        <v>167</v>
      </c>
      <c r="D90" s="63" t="s">
        <v>168</v>
      </c>
      <c r="E90" s="56">
        <v>17</v>
      </c>
      <c r="F90" s="56">
        <v>20</v>
      </c>
      <c r="G90" s="57">
        <f t="shared" si="1"/>
        <v>17.600000000000001</v>
      </c>
      <c r="I90" s="50"/>
      <c r="J90" s="50"/>
      <c r="K90" s="50"/>
    </row>
    <row r="91" spans="1:11" ht="12" customHeight="1">
      <c r="A91" s="44"/>
      <c r="B91" s="53">
        <v>81</v>
      </c>
      <c r="C91" s="64" t="s">
        <v>169</v>
      </c>
      <c r="D91" s="63" t="s">
        <v>170</v>
      </c>
      <c r="E91" s="56">
        <v>20</v>
      </c>
      <c r="F91" s="56">
        <v>19</v>
      </c>
      <c r="G91" s="57">
        <f t="shared" si="1"/>
        <v>19.8</v>
      </c>
      <c r="I91" s="50"/>
      <c r="J91" s="50"/>
      <c r="K91" s="50"/>
    </row>
    <row r="92" spans="1:11" ht="12" customHeight="1">
      <c r="A92" s="44"/>
      <c r="B92" s="61">
        <v>82</v>
      </c>
      <c r="C92" s="64" t="s">
        <v>171</v>
      </c>
      <c r="D92" s="63" t="s">
        <v>172</v>
      </c>
      <c r="E92" s="56">
        <v>16</v>
      </c>
      <c r="F92" s="56">
        <v>20</v>
      </c>
      <c r="G92" s="57">
        <f t="shared" si="1"/>
        <v>16.8</v>
      </c>
      <c r="I92" s="50"/>
      <c r="J92" s="50"/>
      <c r="K92" s="50"/>
    </row>
    <row r="93" spans="1:11" ht="12" customHeight="1">
      <c r="A93" s="44"/>
      <c r="B93" s="53">
        <v>83</v>
      </c>
      <c r="C93" s="64" t="s">
        <v>173</v>
      </c>
      <c r="D93" s="63" t="s">
        <v>174</v>
      </c>
      <c r="E93" s="56">
        <v>16.5</v>
      </c>
      <c r="F93" s="56">
        <v>20</v>
      </c>
      <c r="G93" s="57">
        <f t="shared" si="1"/>
        <v>17.200000000000003</v>
      </c>
      <c r="I93" s="50"/>
      <c r="J93" s="50"/>
      <c r="K93" s="50"/>
    </row>
    <row r="94" spans="1:11" ht="12" customHeight="1">
      <c r="A94" s="44"/>
      <c r="B94" s="61">
        <v>84</v>
      </c>
      <c r="C94" s="64" t="s">
        <v>175</v>
      </c>
      <c r="D94" s="63" t="s">
        <v>176</v>
      </c>
      <c r="E94" s="56">
        <v>10.5</v>
      </c>
      <c r="F94" s="56">
        <v>20</v>
      </c>
      <c r="G94" s="57">
        <f t="shared" si="1"/>
        <v>12.4</v>
      </c>
      <c r="I94" s="50"/>
      <c r="J94" s="50"/>
      <c r="K94" s="50"/>
    </row>
    <row r="95" spans="1:11" ht="12" customHeight="1">
      <c r="A95" s="44"/>
      <c r="B95" s="53">
        <v>85</v>
      </c>
      <c r="C95" s="64" t="s">
        <v>177</v>
      </c>
      <c r="D95" s="63" t="s">
        <v>12</v>
      </c>
      <c r="E95" s="56">
        <v>17.5</v>
      </c>
      <c r="F95" s="56">
        <v>20</v>
      </c>
      <c r="G95" s="57">
        <f t="shared" si="1"/>
        <v>18</v>
      </c>
      <c r="I95" s="50"/>
      <c r="J95" s="50"/>
      <c r="K95" s="50"/>
    </row>
    <row r="96" spans="1:11" ht="12" customHeight="1">
      <c r="A96" s="44"/>
      <c r="B96" s="61">
        <v>86</v>
      </c>
      <c r="C96" s="64" t="s">
        <v>178</v>
      </c>
      <c r="D96" s="63" t="s">
        <v>179</v>
      </c>
      <c r="E96" s="56">
        <v>13</v>
      </c>
      <c r="F96" s="56">
        <v>20</v>
      </c>
      <c r="G96" s="57">
        <f t="shared" si="1"/>
        <v>14.4</v>
      </c>
      <c r="I96" s="50"/>
      <c r="J96" s="50"/>
      <c r="K96" s="50"/>
    </row>
    <row r="97" spans="1:11" ht="12" customHeight="1">
      <c r="A97" s="44"/>
      <c r="B97" s="53">
        <v>87</v>
      </c>
      <c r="C97" s="64" t="s">
        <v>180</v>
      </c>
      <c r="D97" s="63" t="s">
        <v>181</v>
      </c>
      <c r="E97" s="56">
        <v>12.5</v>
      </c>
      <c r="F97" s="56">
        <v>20</v>
      </c>
      <c r="G97" s="57">
        <f t="shared" si="1"/>
        <v>14</v>
      </c>
      <c r="I97" s="50"/>
      <c r="J97" s="50"/>
      <c r="K97" s="50"/>
    </row>
    <row r="98" spans="1:11" ht="12" customHeight="1">
      <c r="A98" s="44"/>
      <c r="B98" s="61">
        <v>88</v>
      </c>
      <c r="C98" s="64" t="s">
        <v>182</v>
      </c>
      <c r="D98" s="63" t="s">
        <v>183</v>
      </c>
      <c r="E98" s="56">
        <v>16.5</v>
      </c>
      <c r="F98" s="56">
        <v>20</v>
      </c>
      <c r="G98" s="57">
        <f t="shared" si="1"/>
        <v>17.200000000000003</v>
      </c>
      <c r="I98" s="50"/>
      <c r="J98" s="50"/>
      <c r="K98" s="50"/>
    </row>
    <row r="99" spans="1:11" ht="12" customHeight="1">
      <c r="A99" s="44"/>
      <c r="B99" s="53">
        <v>89</v>
      </c>
      <c r="C99" s="64" t="s">
        <v>184</v>
      </c>
      <c r="D99" s="63" t="s">
        <v>13</v>
      </c>
      <c r="E99" s="56">
        <v>8.5</v>
      </c>
      <c r="F99" s="56">
        <v>20</v>
      </c>
      <c r="G99" s="57">
        <f t="shared" si="1"/>
        <v>10.8</v>
      </c>
      <c r="I99" s="50"/>
      <c r="J99" s="50"/>
      <c r="K99" s="50"/>
    </row>
    <row r="100" spans="1:11" ht="12" customHeight="1">
      <c r="A100" s="44"/>
      <c r="B100" s="61">
        <v>90</v>
      </c>
      <c r="C100" s="64" t="s">
        <v>185</v>
      </c>
      <c r="D100" s="63" t="s">
        <v>186</v>
      </c>
      <c r="E100" s="56">
        <v>14</v>
      </c>
      <c r="F100" s="56">
        <v>20</v>
      </c>
      <c r="G100" s="57">
        <f t="shared" si="1"/>
        <v>15.200000000000001</v>
      </c>
      <c r="I100" s="50"/>
      <c r="J100" s="50"/>
      <c r="K100" s="50"/>
    </row>
    <row r="101" spans="1:11" ht="12" customHeight="1">
      <c r="A101" s="44"/>
      <c r="B101" s="53">
        <v>91</v>
      </c>
      <c r="C101" s="64" t="s">
        <v>187</v>
      </c>
      <c r="D101" s="63" t="s">
        <v>188</v>
      </c>
      <c r="E101" s="56">
        <v>18.5</v>
      </c>
      <c r="F101" s="56">
        <v>20</v>
      </c>
      <c r="G101" s="57">
        <f t="shared" si="1"/>
        <v>18.8</v>
      </c>
      <c r="I101" s="50"/>
      <c r="J101" s="50"/>
      <c r="K101" s="50"/>
    </row>
    <row r="102" spans="1:11" ht="12" customHeight="1">
      <c r="A102" s="44"/>
      <c r="B102" s="61">
        <v>92</v>
      </c>
      <c r="C102" s="64" t="s">
        <v>189</v>
      </c>
      <c r="D102" s="63" t="s">
        <v>190</v>
      </c>
      <c r="E102" s="56">
        <v>19.5</v>
      </c>
      <c r="F102" s="56">
        <v>20</v>
      </c>
      <c r="G102" s="57">
        <f t="shared" si="1"/>
        <v>19.600000000000001</v>
      </c>
      <c r="I102" s="50"/>
      <c r="J102" s="50"/>
      <c r="K102" s="50"/>
    </row>
    <row r="103" spans="1:11" ht="12" customHeight="1">
      <c r="A103" s="44"/>
      <c r="B103" s="53">
        <v>93</v>
      </c>
      <c r="C103" s="64" t="s">
        <v>191</v>
      </c>
      <c r="D103" s="63" t="s">
        <v>192</v>
      </c>
      <c r="E103" s="56">
        <v>5.5</v>
      </c>
      <c r="F103" s="56">
        <v>20</v>
      </c>
      <c r="G103" s="57">
        <f t="shared" si="1"/>
        <v>8.4</v>
      </c>
      <c r="I103" s="50"/>
      <c r="J103" s="50"/>
      <c r="K103" s="50"/>
    </row>
    <row r="104" spans="1:11" ht="12" customHeight="1">
      <c r="A104" s="44"/>
      <c r="B104" s="61">
        <v>94</v>
      </c>
      <c r="C104" s="64" t="s">
        <v>193</v>
      </c>
      <c r="D104" s="63" t="s">
        <v>194</v>
      </c>
      <c r="E104" s="56">
        <v>10</v>
      </c>
      <c r="F104" s="56">
        <v>20</v>
      </c>
      <c r="G104" s="57">
        <f t="shared" si="1"/>
        <v>12</v>
      </c>
      <c r="I104" s="50"/>
      <c r="J104" s="50"/>
      <c r="K104" s="50"/>
    </row>
    <row r="105" spans="1:11" ht="12" customHeight="1">
      <c r="A105" s="44"/>
      <c r="B105" s="53">
        <v>95</v>
      </c>
      <c r="C105" s="64" t="s">
        <v>195</v>
      </c>
      <c r="D105" s="63" t="s">
        <v>196</v>
      </c>
      <c r="E105" s="56">
        <v>13.5</v>
      </c>
      <c r="F105" s="56">
        <v>20</v>
      </c>
      <c r="G105" s="57">
        <f t="shared" si="1"/>
        <v>14.8</v>
      </c>
      <c r="I105" s="50"/>
      <c r="J105" s="50"/>
      <c r="K105" s="50"/>
    </row>
    <row r="106" spans="1:11" ht="12" customHeight="1">
      <c r="A106" s="44"/>
      <c r="B106" s="61">
        <v>96</v>
      </c>
      <c r="C106" s="64" t="s">
        <v>197</v>
      </c>
      <c r="D106" s="63" t="s">
        <v>198</v>
      </c>
      <c r="E106" s="56">
        <v>15</v>
      </c>
      <c r="F106" s="56">
        <v>20</v>
      </c>
      <c r="G106" s="57">
        <f t="shared" si="1"/>
        <v>16</v>
      </c>
      <c r="I106" s="50"/>
      <c r="J106" s="50"/>
      <c r="K106" s="50"/>
    </row>
    <row r="107" spans="1:11" ht="12" customHeight="1">
      <c r="A107" s="44"/>
      <c r="B107" s="53">
        <v>97</v>
      </c>
      <c r="C107" s="64" t="s">
        <v>199</v>
      </c>
      <c r="D107" s="63" t="s">
        <v>200</v>
      </c>
      <c r="E107" s="56">
        <v>5</v>
      </c>
      <c r="F107" s="56">
        <v>20</v>
      </c>
      <c r="G107" s="57">
        <f t="shared" si="1"/>
        <v>8</v>
      </c>
      <c r="I107" s="50"/>
      <c r="J107" s="50"/>
      <c r="K107" s="50"/>
    </row>
    <row r="108" spans="1:11" ht="12" customHeight="1">
      <c r="A108" s="44"/>
      <c r="B108" s="61">
        <v>98</v>
      </c>
      <c r="C108" s="64" t="s">
        <v>201</v>
      </c>
      <c r="D108" s="63" t="s">
        <v>95</v>
      </c>
      <c r="E108" s="56">
        <v>17</v>
      </c>
      <c r="F108" s="56">
        <v>20</v>
      </c>
      <c r="G108" s="57">
        <f t="shared" si="1"/>
        <v>17.600000000000001</v>
      </c>
      <c r="I108" s="50"/>
      <c r="J108" s="50"/>
      <c r="K108" s="50"/>
    </row>
    <row r="109" spans="1:11" ht="12" customHeight="1">
      <c r="A109" s="44"/>
      <c r="B109" s="53">
        <v>99</v>
      </c>
      <c r="C109" s="64" t="s">
        <v>202</v>
      </c>
      <c r="D109" s="63" t="s">
        <v>203</v>
      </c>
      <c r="E109" s="56">
        <v>17.5</v>
      </c>
      <c r="F109" s="56">
        <v>20</v>
      </c>
      <c r="G109" s="57">
        <f t="shared" si="1"/>
        <v>18</v>
      </c>
      <c r="I109" s="50"/>
      <c r="J109" s="50"/>
      <c r="K109" s="50"/>
    </row>
    <row r="110" spans="1:11" ht="12" customHeight="1">
      <c r="A110" s="44"/>
      <c r="B110" s="61">
        <v>100</v>
      </c>
      <c r="C110" s="64" t="s">
        <v>204</v>
      </c>
      <c r="D110" s="63" t="s">
        <v>205</v>
      </c>
      <c r="E110" s="56">
        <v>6</v>
      </c>
      <c r="F110" s="56">
        <v>20</v>
      </c>
      <c r="G110" s="57">
        <f t="shared" si="1"/>
        <v>8.8000000000000007</v>
      </c>
      <c r="I110" s="50"/>
      <c r="J110" s="50"/>
      <c r="K110" s="50"/>
    </row>
    <row r="111" spans="1:11" ht="12" customHeight="1">
      <c r="A111" s="44"/>
      <c r="B111" s="53">
        <v>101</v>
      </c>
      <c r="C111" s="63" t="s">
        <v>206</v>
      </c>
      <c r="D111" s="65" t="s">
        <v>207</v>
      </c>
      <c r="E111" s="56">
        <v>18.5</v>
      </c>
      <c r="F111" s="56">
        <v>20</v>
      </c>
      <c r="G111" s="57">
        <f t="shared" si="1"/>
        <v>18.8</v>
      </c>
      <c r="I111" s="50"/>
      <c r="J111" s="50"/>
      <c r="K111" s="50"/>
    </row>
    <row r="112" spans="1:11" ht="12" customHeight="1">
      <c r="A112" s="44"/>
      <c r="B112" s="61">
        <v>102</v>
      </c>
      <c r="C112" s="63" t="s">
        <v>208</v>
      </c>
      <c r="D112" s="65" t="s">
        <v>209</v>
      </c>
      <c r="E112" s="56">
        <v>9</v>
      </c>
      <c r="F112" s="56">
        <v>20</v>
      </c>
      <c r="G112" s="57">
        <f t="shared" si="1"/>
        <v>11.2</v>
      </c>
      <c r="I112" s="50"/>
      <c r="J112" s="50"/>
      <c r="K112" s="50"/>
    </row>
    <row r="113" spans="1:11" ht="12" customHeight="1">
      <c r="A113" s="44"/>
      <c r="B113" s="53">
        <v>103</v>
      </c>
      <c r="C113" s="63" t="s">
        <v>210</v>
      </c>
      <c r="D113" s="65" t="s">
        <v>211</v>
      </c>
      <c r="E113" s="56">
        <v>18</v>
      </c>
      <c r="F113" s="56">
        <v>20</v>
      </c>
      <c r="G113" s="57">
        <f t="shared" si="1"/>
        <v>18.399999999999999</v>
      </c>
      <c r="I113" s="50"/>
      <c r="J113" s="50"/>
      <c r="K113" s="50"/>
    </row>
    <row r="114" spans="1:11" ht="12" customHeight="1">
      <c r="A114" s="44"/>
      <c r="B114" s="61">
        <v>104</v>
      </c>
      <c r="C114" s="63" t="s">
        <v>212</v>
      </c>
      <c r="D114" s="65" t="s">
        <v>213</v>
      </c>
      <c r="E114" s="56">
        <v>7</v>
      </c>
      <c r="F114" s="56">
        <v>20</v>
      </c>
      <c r="G114" s="57">
        <f t="shared" si="1"/>
        <v>9.6000000000000014</v>
      </c>
      <c r="I114" s="50"/>
      <c r="J114" s="50"/>
      <c r="K114" s="50"/>
    </row>
    <row r="115" spans="1:11" ht="12" customHeight="1">
      <c r="A115" s="44"/>
      <c r="B115" s="53">
        <v>105</v>
      </c>
      <c r="C115" s="66" t="s">
        <v>214</v>
      </c>
      <c r="D115" s="67" t="s">
        <v>215</v>
      </c>
      <c r="E115" s="56">
        <v>20</v>
      </c>
      <c r="F115" s="56">
        <v>20</v>
      </c>
      <c r="G115" s="57">
        <f t="shared" si="1"/>
        <v>20</v>
      </c>
      <c r="I115" s="50"/>
      <c r="J115" s="50"/>
      <c r="K115" s="50"/>
    </row>
    <row r="116" spans="1:11" ht="12" customHeight="1">
      <c r="A116" s="44"/>
      <c r="B116" s="61">
        <v>106</v>
      </c>
      <c r="C116" s="63" t="s">
        <v>216</v>
      </c>
      <c r="D116" s="65" t="s">
        <v>217</v>
      </c>
      <c r="E116" s="56">
        <v>15.5</v>
      </c>
      <c r="F116" s="56">
        <v>20</v>
      </c>
      <c r="G116" s="57">
        <f t="shared" si="1"/>
        <v>16.399999999999999</v>
      </c>
      <c r="I116" s="50"/>
      <c r="J116" s="50"/>
      <c r="K116" s="50"/>
    </row>
    <row r="117" spans="1:11" ht="12" customHeight="1">
      <c r="A117" s="44"/>
      <c r="B117" s="53">
        <v>107</v>
      </c>
      <c r="C117" s="63" t="s">
        <v>218</v>
      </c>
      <c r="D117" s="65" t="s">
        <v>219</v>
      </c>
      <c r="E117" s="56">
        <v>14</v>
      </c>
      <c r="F117" s="56">
        <v>20</v>
      </c>
      <c r="G117" s="57">
        <f t="shared" si="1"/>
        <v>15.200000000000001</v>
      </c>
      <c r="I117" s="50"/>
      <c r="J117" s="50"/>
      <c r="K117" s="50"/>
    </row>
    <row r="118" spans="1:11" ht="12" customHeight="1">
      <c r="A118" s="44"/>
      <c r="B118" s="61">
        <v>108</v>
      </c>
      <c r="C118" s="63" t="s">
        <v>220</v>
      </c>
      <c r="D118" s="65" t="s">
        <v>221</v>
      </c>
      <c r="E118" s="56">
        <v>19.5</v>
      </c>
      <c r="F118" s="56">
        <v>20</v>
      </c>
      <c r="G118" s="57">
        <f t="shared" si="1"/>
        <v>19.600000000000001</v>
      </c>
      <c r="I118" s="50"/>
      <c r="J118" s="50"/>
      <c r="K118" s="50"/>
    </row>
    <row r="119" spans="1:11" ht="12" customHeight="1">
      <c r="A119" s="44"/>
      <c r="B119" s="53">
        <v>109</v>
      </c>
      <c r="C119" s="63" t="s">
        <v>222</v>
      </c>
      <c r="D119" s="65" t="s">
        <v>223</v>
      </c>
      <c r="E119" s="56">
        <v>16</v>
      </c>
      <c r="F119" s="56">
        <v>20</v>
      </c>
      <c r="G119" s="57">
        <f t="shared" si="1"/>
        <v>16.8</v>
      </c>
      <c r="I119" s="50"/>
      <c r="J119" s="50"/>
      <c r="K119" s="50"/>
    </row>
    <row r="120" spans="1:11" ht="12" customHeight="1">
      <c r="A120" s="44"/>
      <c r="B120" s="61">
        <v>110</v>
      </c>
      <c r="C120" s="63" t="s">
        <v>224</v>
      </c>
      <c r="D120" s="65" t="s">
        <v>14</v>
      </c>
      <c r="E120" s="56">
        <v>17.5</v>
      </c>
      <c r="F120" s="56">
        <v>20</v>
      </c>
      <c r="G120" s="57">
        <f t="shared" si="1"/>
        <v>18</v>
      </c>
      <c r="I120" s="50"/>
      <c r="J120" s="50"/>
      <c r="K120" s="50"/>
    </row>
    <row r="121" spans="1:11" ht="12" customHeight="1">
      <c r="A121" s="44"/>
      <c r="B121" s="53">
        <v>111</v>
      </c>
      <c r="C121" s="63" t="s">
        <v>225</v>
      </c>
      <c r="D121" s="65" t="s">
        <v>226</v>
      </c>
      <c r="E121" s="56">
        <v>10</v>
      </c>
      <c r="F121" s="56">
        <v>20</v>
      </c>
      <c r="G121" s="57">
        <f t="shared" si="1"/>
        <v>12</v>
      </c>
      <c r="I121" s="50"/>
      <c r="J121" s="50"/>
      <c r="K121" s="50"/>
    </row>
    <row r="122" spans="1:11" ht="12" customHeight="1">
      <c r="A122" s="45"/>
      <c r="B122" s="61">
        <v>112</v>
      </c>
      <c r="C122" s="63" t="s">
        <v>227</v>
      </c>
      <c r="D122" s="63" t="s">
        <v>228</v>
      </c>
      <c r="E122" s="56">
        <v>19.5</v>
      </c>
      <c r="F122" s="56">
        <v>20</v>
      </c>
      <c r="G122" s="57">
        <f t="shared" si="1"/>
        <v>19.600000000000001</v>
      </c>
      <c r="I122" s="50"/>
      <c r="J122" s="50"/>
      <c r="K122" s="50"/>
    </row>
    <row r="123" spans="1:11" ht="12" customHeight="1">
      <c r="A123" s="44"/>
      <c r="B123" s="53">
        <v>113</v>
      </c>
      <c r="C123" s="63" t="s">
        <v>229</v>
      </c>
      <c r="D123" s="65" t="s">
        <v>230</v>
      </c>
      <c r="E123" s="56">
        <v>13</v>
      </c>
      <c r="F123" s="56">
        <v>20</v>
      </c>
      <c r="G123" s="57">
        <f t="shared" si="1"/>
        <v>14.4</v>
      </c>
      <c r="I123" s="50"/>
      <c r="J123" s="50"/>
      <c r="K123" s="50"/>
    </row>
    <row r="124" spans="1:11" ht="12" customHeight="1">
      <c r="A124" s="44"/>
      <c r="B124" s="61">
        <v>114</v>
      </c>
      <c r="C124" s="63" t="s">
        <v>231</v>
      </c>
      <c r="D124" s="65" t="s">
        <v>232</v>
      </c>
      <c r="E124" s="56">
        <v>15.5</v>
      </c>
      <c r="F124" s="56">
        <v>20</v>
      </c>
      <c r="G124" s="57">
        <f t="shared" si="1"/>
        <v>16.399999999999999</v>
      </c>
      <c r="I124" s="50"/>
      <c r="J124" s="50"/>
      <c r="K124" s="50"/>
    </row>
    <row r="125" spans="1:11" ht="12" customHeight="1">
      <c r="A125" s="44"/>
      <c r="B125" s="53">
        <v>115</v>
      </c>
      <c r="C125" s="63" t="s">
        <v>233</v>
      </c>
      <c r="D125" s="65" t="s">
        <v>234</v>
      </c>
      <c r="E125" s="56">
        <v>16.5</v>
      </c>
      <c r="F125" s="56">
        <v>20</v>
      </c>
      <c r="G125" s="57">
        <f t="shared" si="1"/>
        <v>17.200000000000003</v>
      </c>
      <c r="I125" s="50"/>
      <c r="J125" s="50"/>
      <c r="K125" s="50"/>
    </row>
    <row r="126" spans="1:11" ht="12" customHeight="1">
      <c r="A126" s="44"/>
      <c r="B126" s="61">
        <v>116</v>
      </c>
      <c r="C126" s="63" t="s">
        <v>235</v>
      </c>
      <c r="D126" s="65" t="s">
        <v>236</v>
      </c>
      <c r="E126" s="56">
        <v>19</v>
      </c>
      <c r="F126" s="56">
        <v>20</v>
      </c>
      <c r="G126" s="57">
        <f t="shared" si="1"/>
        <v>19.200000000000003</v>
      </c>
      <c r="I126" s="50"/>
      <c r="J126" s="50"/>
      <c r="K126" s="50"/>
    </row>
    <row r="127" spans="1:11" ht="12" customHeight="1">
      <c r="A127" s="44"/>
      <c r="B127" s="53">
        <v>117</v>
      </c>
      <c r="C127" s="63" t="s">
        <v>237</v>
      </c>
      <c r="D127" s="65" t="s">
        <v>238</v>
      </c>
      <c r="E127" s="56">
        <v>18</v>
      </c>
      <c r="F127" s="56">
        <v>20</v>
      </c>
      <c r="G127" s="57">
        <f t="shared" si="1"/>
        <v>18.399999999999999</v>
      </c>
      <c r="I127" s="50"/>
      <c r="J127" s="50"/>
      <c r="K127" s="50"/>
    </row>
    <row r="128" spans="1:11" ht="12" customHeight="1">
      <c r="A128" s="45"/>
      <c r="B128" s="61">
        <v>118</v>
      </c>
      <c r="C128" s="63" t="s">
        <v>239</v>
      </c>
      <c r="D128" s="63" t="s">
        <v>240</v>
      </c>
      <c r="E128" s="56">
        <v>18.5</v>
      </c>
      <c r="F128" s="56">
        <v>20</v>
      </c>
      <c r="G128" s="57">
        <f t="shared" si="1"/>
        <v>18.8</v>
      </c>
    </row>
    <row r="129" spans="1:7" ht="12" customHeight="1">
      <c r="A129" s="45"/>
      <c r="B129" s="53">
        <v>119</v>
      </c>
      <c r="C129" s="63" t="s">
        <v>241</v>
      </c>
      <c r="D129" s="63" t="s">
        <v>242</v>
      </c>
      <c r="E129" s="56">
        <v>18.5</v>
      </c>
      <c r="F129" s="56">
        <v>20</v>
      </c>
      <c r="G129" s="57">
        <f t="shared" si="1"/>
        <v>18.8</v>
      </c>
    </row>
    <row r="130" spans="1:7" ht="12" customHeight="1">
      <c r="A130" s="45"/>
      <c r="B130" s="61">
        <v>120</v>
      </c>
      <c r="C130" s="63" t="s">
        <v>243</v>
      </c>
      <c r="D130" s="63" t="s">
        <v>244</v>
      </c>
      <c r="E130" s="56">
        <v>18</v>
      </c>
      <c r="F130" s="56">
        <v>20</v>
      </c>
      <c r="G130" s="57">
        <f t="shared" si="1"/>
        <v>18.399999999999999</v>
      </c>
    </row>
    <row r="131" spans="1:7" ht="12" customHeight="1">
      <c r="A131" s="45"/>
      <c r="B131" s="53">
        <v>121</v>
      </c>
      <c r="C131" s="63" t="s">
        <v>99</v>
      </c>
      <c r="D131" s="63" t="s">
        <v>245</v>
      </c>
      <c r="E131" s="56">
        <v>12</v>
      </c>
      <c r="F131" s="56">
        <v>20</v>
      </c>
      <c r="G131" s="57">
        <f t="shared" si="1"/>
        <v>13.600000000000001</v>
      </c>
    </row>
    <row r="132" spans="1:7">
      <c r="B132" s="49" t="s">
        <v>272</v>
      </c>
      <c r="E132" s="47" t="s">
        <v>267</v>
      </c>
    </row>
    <row r="133" spans="1:7">
      <c r="B133" s="49" t="s">
        <v>273</v>
      </c>
      <c r="D133" s="82">
        <v>15.737</v>
      </c>
    </row>
  </sheetData>
  <mergeCells count="7">
    <mergeCell ref="B6:G6"/>
    <mergeCell ref="B9:B10"/>
    <mergeCell ref="C9:C10"/>
    <mergeCell ref="D9:D10"/>
    <mergeCell ref="E9:E10"/>
    <mergeCell ref="F9:F10"/>
    <mergeCell ref="G9:G10"/>
  </mergeCells>
  <pageMargins left="0.36" right="0.7" top="0.17" bottom="0.19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G133"/>
  <sheetViews>
    <sheetView topLeftCell="A109" workbookViewId="0">
      <selection activeCell="E96" sqref="E96"/>
    </sheetView>
  </sheetViews>
  <sheetFormatPr baseColWidth="10" defaultRowHeight="13.2"/>
  <cols>
    <col min="1" max="1" width="4.44140625" style="49" customWidth="1"/>
    <col min="2" max="2" width="5.6640625" style="49" customWidth="1"/>
    <col min="3" max="3" width="17.6640625" style="49" customWidth="1"/>
    <col min="4" max="4" width="21.88671875" style="49" customWidth="1"/>
    <col min="5" max="5" width="8.88671875" style="49" customWidth="1"/>
    <col min="6" max="6" width="11.44140625" style="49"/>
    <col min="7" max="7" width="11" style="49" customWidth="1"/>
    <col min="8" max="256" width="11.44140625" style="49"/>
    <col min="257" max="257" width="4.44140625" style="49" customWidth="1"/>
    <col min="258" max="258" width="5.6640625" style="49" customWidth="1"/>
    <col min="259" max="259" width="17.6640625" style="49" customWidth="1"/>
    <col min="260" max="260" width="21.88671875" style="49" customWidth="1"/>
    <col min="261" max="261" width="8.88671875" style="49" customWidth="1"/>
    <col min="262" max="262" width="11.44140625" style="49"/>
    <col min="263" max="263" width="11" style="49" customWidth="1"/>
    <col min="264" max="512" width="11.44140625" style="49"/>
    <col min="513" max="513" width="4.44140625" style="49" customWidth="1"/>
    <col min="514" max="514" width="5.6640625" style="49" customWidth="1"/>
    <col min="515" max="515" width="17.6640625" style="49" customWidth="1"/>
    <col min="516" max="516" width="21.88671875" style="49" customWidth="1"/>
    <col min="517" max="517" width="8.88671875" style="49" customWidth="1"/>
    <col min="518" max="518" width="11.44140625" style="49"/>
    <col min="519" max="519" width="11" style="49" customWidth="1"/>
    <col min="520" max="768" width="11.44140625" style="49"/>
    <col min="769" max="769" width="4.44140625" style="49" customWidth="1"/>
    <col min="770" max="770" width="5.6640625" style="49" customWidth="1"/>
    <col min="771" max="771" width="17.6640625" style="49" customWidth="1"/>
    <col min="772" max="772" width="21.88671875" style="49" customWidth="1"/>
    <col min="773" max="773" width="8.88671875" style="49" customWidth="1"/>
    <col min="774" max="774" width="11.44140625" style="49"/>
    <col min="775" max="775" width="11" style="49" customWidth="1"/>
    <col min="776" max="1024" width="11.44140625" style="49"/>
    <col min="1025" max="1025" width="4.44140625" style="49" customWidth="1"/>
    <col min="1026" max="1026" width="5.6640625" style="49" customWidth="1"/>
    <col min="1027" max="1027" width="17.6640625" style="49" customWidth="1"/>
    <col min="1028" max="1028" width="21.88671875" style="49" customWidth="1"/>
    <col min="1029" max="1029" width="8.88671875" style="49" customWidth="1"/>
    <col min="1030" max="1030" width="11.44140625" style="49"/>
    <col min="1031" max="1031" width="11" style="49" customWidth="1"/>
    <col min="1032" max="1280" width="11.44140625" style="49"/>
    <col min="1281" max="1281" width="4.44140625" style="49" customWidth="1"/>
    <col min="1282" max="1282" width="5.6640625" style="49" customWidth="1"/>
    <col min="1283" max="1283" width="17.6640625" style="49" customWidth="1"/>
    <col min="1284" max="1284" width="21.88671875" style="49" customWidth="1"/>
    <col min="1285" max="1285" width="8.88671875" style="49" customWidth="1"/>
    <col min="1286" max="1286" width="11.44140625" style="49"/>
    <col min="1287" max="1287" width="11" style="49" customWidth="1"/>
    <col min="1288" max="1536" width="11.44140625" style="49"/>
    <col min="1537" max="1537" width="4.44140625" style="49" customWidth="1"/>
    <col min="1538" max="1538" width="5.6640625" style="49" customWidth="1"/>
    <col min="1539" max="1539" width="17.6640625" style="49" customWidth="1"/>
    <col min="1540" max="1540" width="21.88671875" style="49" customWidth="1"/>
    <col min="1541" max="1541" width="8.88671875" style="49" customWidth="1"/>
    <col min="1542" max="1542" width="11.44140625" style="49"/>
    <col min="1543" max="1543" width="11" style="49" customWidth="1"/>
    <col min="1544" max="1792" width="11.44140625" style="49"/>
    <col min="1793" max="1793" width="4.44140625" style="49" customWidth="1"/>
    <col min="1794" max="1794" width="5.6640625" style="49" customWidth="1"/>
    <col min="1795" max="1795" width="17.6640625" style="49" customWidth="1"/>
    <col min="1796" max="1796" width="21.88671875" style="49" customWidth="1"/>
    <col min="1797" max="1797" width="8.88671875" style="49" customWidth="1"/>
    <col min="1798" max="1798" width="11.44140625" style="49"/>
    <col min="1799" max="1799" width="11" style="49" customWidth="1"/>
    <col min="1800" max="2048" width="11.44140625" style="49"/>
    <col min="2049" max="2049" width="4.44140625" style="49" customWidth="1"/>
    <col min="2050" max="2050" width="5.6640625" style="49" customWidth="1"/>
    <col min="2051" max="2051" width="17.6640625" style="49" customWidth="1"/>
    <col min="2052" max="2052" width="21.88671875" style="49" customWidth="1"/>
    <col min="2053" max="2053" width="8.88671875" style="49" customWidth="1"/>
    <col min="2054" max="2054" width="11.44140625" style="49"/>
    <col min="2055" max="2055" width="11" style="49" customWidth="1"/>
    <col min="2056" max="2304" width="11.44140625" style="49"/>
    <col min="2305" max="2305" width="4.44140625" style="49" customWidth="1"/>
    <col min="2306" max="2306" width="5.6640625" style="49" customWidth="1"/>
    <col min="2307" max="2307" width="17.6640625" style="49" customWidth="1"/>
    <col min="2308" max="2308" width="21.88671875" style="49" customWidth="1"/>
    <col min="2309" max="2309" width="8.88671875" style="49" customWidth="1"/>
    <col min="2310" max="2310" width="11.44140625" style="49"/>
    <col min="2311" max="2311" width="11" style="49" customWidth="1"/>
    <col min="2312" max="2560" width="11.44140625" style="49"/>
    <col min="2561" max="2561" width="4.44140625" style="49" customWidth="1"/>
    <col min="2562" max="2562" width="5.6640625" style="49" customWidth="1"/>
    <col min="2563" max="2563" width="17.6640625" style="49" customWidth="1"/>
    <col min="2564" max="2564" width="21.88671875" style="49" customWidth="1"/>
    <col min="2565" max="2565" width="8.88671875" style="49" customWidth="1"/>
    <col min="2566" max="2566" width="11.44140625" style="49"/>
    <col min="2567" max="2567" width="11" style="49" customWidth="1"/>
    <col min="2568" max="2816" width="11.44140625" style="49"/>
    <col min="2817" max="2817" width="4.44140625" style="49" customWidth="1"/>
    <col min="2818" max="2818" width="5.6640625" style="49" customWidth="1"/>
    <col min="2819" max="2819" width="17.6640625" style="49" customWidth="1"/>
    <col min="2820" max="2820" width="21.88671875" style="49" customWidth="1"/>
    <col min="2821" max="2821" width="8.88671875" style="49" customWidth="1"/>
    <col min="2822" max="2822" width="11.44140625" style="49"/>
    <col min="2823" max="2823" width="11" style="49" customWidth="1"/>
    <col min="2824" max="3072" width="11.44140625" style="49"/>
    <col min="3073" max="3073" width="4.44140625" style="49" customWidth="1"/>
    <col min="3074" max="3074" width="5.6640625" style="49" customWidth="1"/>
    <col min="3075" max="3075" width="17.6640625" style="49" customWidth="1"/>
    <col min="3076" max="3076" width="21.88671875" style="49" customWidth="1"/>
    <col min="3077" max="3077" width="8.88671875" style="49" customWidth="1"/>
    <col min="3078" max="3078" width="11.44140625" style="49"/>
    <col min="3079" max="3079" width="11" style="49" customWidth="1"/>
    <col min="3080" max="3328" width="11.44140625" style="49"/>
    <col min="3329" max="3329" width="4.44140625" style="49" customWidth="1"/>
    <col min="3330" max="3330" width="5.6640625" style="49" customWidth="1"/>
    <col min="3331" max="3331" width="17.6640625" style="49" customWidth="1"/>
    <col min="3332" max="3332" width="21.88671875" style="49" customWidth="1"/>
    <col min="3333" max="3333" width="8.88671875" style="49" customWidth="1"/>
    <col min="3334" max="3334" width="11.44140625" style="49"/>
    <col min="3335" max="3335" width="11" style="49" customWidth="1"/>
    <col min="3336" max="3584" width="11.44140625" style="49"/>
    <col min="3585" max="3585" width="4.44140625" style="49" customWidth="1"/>
    <col min="3586" max="3586" width="5.6640625" style="49" customWidth="1"/>
    <col min="3587" max="3587" width="17.6640625" style="49" customWidth="1"/>
    <col min="3588" max="3588" width="21.88671875" style="49" customWidth="1"/>
    <col min="3589" max="3589" width="8.88671875" style="49" customWidth="1"/>
    <col min="3590" max="3590" width="11.44140625" style="49"/>
    <col min="3591" max="3591" width="11" style="49" customWidth="1"/>
    <col min="3592" max="3840" width="11.44140625" style="49"/>
    <col min="3841" max="3841" width="4.44140625" style="49" customWidth="1"/>
    <col min="3842" max="3842" width="5.6640625" style="49" customWidth="1"/>
    <col min="3843" max="3843" width="17.6640625" style="49" customWidth="1"/>
    <col min="3844" max="3844" width="21.88671875" style="49" customWidth="1"/>
    <col min="3845" max="3845" width="8.88671875" style="49" customWidth="1"/>
    <col min="3846" max="3846" width="11.44140625" style="49"/>
    <col min="3847" max="3847" width="11" style="49" customWidth="1"/>
    <col min="3848" max="4096" width="11.44140625" style="49"/>
    <col min="4097" max="4097" width="4.44140625" style="49" customWidth="1"/>
    <col min="4098" max="4098" width="5.6640625" style="49" customWidth="1"/>
    <col min="4099" max="4099" width="17.6640625" style="49" customWidth="1"/>
    <col min="4100" max="4100" width="21.88671875" style="49" customWidth="1"/>
    <col min="4101" max="4101" width="8.88671875" style="49" customWidth="1"/>
    <col min="4102" max="4102" width="11.44140625" style="49"/>
    <col min="4103" max="4103" width="11" style="49" customWidth="1"/>
    <col min="4104" max="4352" width="11.44140625" style="49"/>
    <col min="4353" max="4353" width="4.44140625" style="49" customWidth="1"/>
    <col min="4354" max="4354" width="5.6640625" style="49" customWidth="1"/>
    <col min="4355" max="4355" width="17.6640625" style="49" customWidth="1"/>
    <col min="4356" max="4356" width="21.88671875" style="49" customWidth="1"/>
    <col min="4357" max="4357" width="8.88671875" style="49" customWidth="1"/>
    <col min="4358" max="4358" width="11.44140625" style="49"/>
    <col min="4359" max="4359" width="11" style="49" customWidth="1"/>
    <col min="4360" max="4608" width="11.44140625" style="49"/>
    <col min="4609" max="4609" width="4.44140625" style="49" customWidth="1"/>
    <col min="4610" max="4610" width="5.6640625" style="49" customWidth="1"/>
    <col min="4611" max="4611" width="17.6640625" style="49" customWidth="1"/>
    <col min="4612" max="4612" width="21.88671875" style="49" customWidth="1"/>
    <col min="4613" max="4613" width="8.88671875" style="49" customWidth="1"/>
    <col min="4614" max="4614" width="11.44140625" style="49"/>
    <col min="4615" max="4615" width="11" style="49" customWidth="1"/>
    <col min="4616" max="4864" width="11.44140625" style="49"/>
    <col min="4865" max="4865" width="4.44140625" style="49" customWidth="1"/>
    <col min="4866" max="4866" width="5.6640625" style="49" customWidth="1"/>
    <col min="4867" max="4867" width="17.6640625" style="49" customWidth="1"/>
    <col min="4868" max="4868" width="21.88671875" style="49" customWidth="1"/>
    <col min="4869" max="4869" width="8.88671875" style="49" customWidth="1"/>
    <col min="4870" max="4870" width="11.44140625" style="49"/>
    <col min="4871" max="4871" width="11" style="49" customWidth="1"/>
    <col min="4872" max="5120" width="11.44140625" style="49"/>
    <col min="5121" max="5121" width="4.44140625" style="49" customWidth="1"/>
    <col min="5122" max="5122" width="5.6640625" style="49" customWidth="1"/>
    <col min="5123" max="5123" width="17.6640625" style="49" customWidth="1"/>
    <col min="5124" max="5124" width="21.88671875" style="49" customWidth="1"/>
    <col min="5125" max="5125" width="8.88671875" style="49" customWidth="1"/>
    <col min="5126" max="5126" width="11.44140625" style="49"/>
    <col min="5127" max="5127" width="11" style="49" customWidth="1"/>
    <col min="5128" max="5376" width="11.44140625" style="49"/>
    <col min="5377" max="5377" width="4.44140625" style="49" customWidth="1"/>
    <col min="5378" max="5378" width="5.6640625" style="49" customWidth="1"/>
    <col min="5379" max="5379" width="17.6640625" style="49" customWidth="1"/>
    <col min="5380" max="5380" width="21.88671875" style="49" customWidth="1"/>
    <col min="5381" max="5381" width="8.88671875" style="49" customWidth="1"/>
    <col min="5382" max="5382" width="11.44140625" style="49"/>
    <col min="5383" max="5383" width="11" style="49" customWidth="1"/>
    <col min="5384" max="5632" width="11.44140625" style="49"/>
    <col min="5633" max="5633" width="4.44140625" style="49" customWidth="1"/>
    <col min="5634" max="5634" width="5.6640625" style="49" customWidth="1"/>
    <col min="5635" max="5635" width="17.6640625" style="49" customWidth="1"/>
    <col min="5636" max="5636" width="21.88671875" style="49" customWidth="1"/>
    <col min="5637" max="5637" width="8.88671875" style="49" customWidth="1"/>
    <col min="5638" max="5638" width="11.44140625" style="49"/>
    <col min="5639" max="5639" width="11" style="49" customWidth="1"/>
    <col min="5640" max="5888" width="11.44140625" style="49"/>
    <col min="5889" max="5889" width="4.44140625" style="49" customWidth="1"/>
    <col min="5890" max="5890" width="5.6640625" style="49" customWidth="1"/>
    <col min="5891" max="5891" width="17.6640625" style="49" customWidth="1"/>
    <col min="5892" max="5892" width="21.88671875" style="49" customWidth="1"/>
    <col min="5893" max="5893" width="8.88671875" style="49" customWidth="1"/>
    <col min="5894" max="5894" width="11.44140625" style="49"/>
    <col min="5895" max="5895" width="11" style="49" customWidth="1"/>
    <col min="5896" max="6144" width="11.44140625" style="49"/>
    <col min="6145" max="6145" width="4.44140625" style="49" customWidth="1"/>
    <col min="6146" max="6146" width="5.6640625" style="49" customWidth="1"/>
    <col min="6147" max="6147" width="17.6640625" style="49" customWidth="1"/>
    <col min="6148" max="6148" width="21.88671875" style="49" customWidth="1"/>
    <col min="6149" max="6149" width="8.88671875" style="49" customWidth="1"/>
    <col min="6150" max="6150" width="11.44140625" style="49"/>
    <col min="6151" max="6151" width="11" style="49" customWidth="1"/>
    <col min="6152" max="6400" width="11.44140625" style="49"/>
    <col min="6401" max="6401" width="4.44140625" style="49" customWidth="1"/>
    <col min="6402" max="6402" width="5.6640625" style="49" customWidth="1"/>
    <col min="6403" max="6403" width="17.6640625" style="49" customWidth="1"/>
    <col min="6404" max="6404" width="21.88671875" style="49" customWidth="1"/>
    <col min="6405" max="6405" width="8.88671875" style="49" customWidth="1"/>
    <col min="6406" max="6406" width="11.44140625" style="49"/>
    <col min="6407" max="6407" width="11" style="49" customWidth="1"/>
    <col min="6408" max="6656" width="11.44140625" style="49"/>
    <col min="6657" max="6657" width="4.44140625" style="49" customWidth="1"/>
    <col min="6658" max="6658" width="5.6640625" style="49" customWidth="1"/>
    <col min="6659" max="6659" width="17.6640625" style="49" customWidth="1"/>
    <col min="6660" max="6660" width="21.88671875" style="49" customWidth="1"/>
    <col min="6661" max="6661" width="8.88671875" style="49" customWidth="1"/>
    <col min="6662" max="6662" width="11.44140625" style="49"/>
    <col min="6663" max="6663" width="11" style="49" customWidth="1"/>
    <col min="6664" max="6912" width="11.44140625" style="49"/>
    <col min="6913" max="6913" width="4.44140625" style="49" customWidth="1"/>
    <col min="6914" max="6914" width="5.6640625" style="49" customWidth="1"/>
    <col min="6915" max="6915" width="17.6640625" style="49" customWidth="1"/>
    <col min="6916" max="6916" width="21.88671875" style="49" customWidth="1"/>
    <col min="6917" max="6917" width="8.88671875" style="49" customWidth="1"/>
    <col min="6918" max="6918" width="11.44140625" style="49"/>
    <col min="6919" max="6919" width="11" style="49" customWidth="1"/>
    <col min="6920" max="7168" width="11.44140625" style="49"/>
    <col min="7169" max="7169" width="4.44140625" style="49" customWidth="1"/>
    <col min="7170" max="7170" width="5.6640625" style="49" customWidth="1"/>
    <col min="7171" max="7171" width="17.6640625" style="49" customWidth="1"/>
    <col min="7172" max="7172" width="21.88671875" style="49" customWidth="1"/>
    <col min="7173" max="7173" width="8.88671875" style="49" customWidth="1"/>
    <col min="7174" max="7174" width="11.44140625" style="49"/>
    <col min="7175" max="7175" width="11" style="49" customWidth="1"/>
    <col min="7176" max="7424" width="11.44140625" style="49"/>
    <col min="7425" max="7425" width="4.44140625" style="49" customWidth="1"/>
    <col min="7426" max="7426" width="5.6640625" style="49" customWidth="1"/>
    <col min="7427" max="7427" width="17.6640625" style="49" customWidth="1"/>
    <col min="7428" max="7428" width="21.88671875" style="49" customWidth="1"/>
    <col min="7429" max="7429" width="8.88671875" style="49" customWidth="1"/>
    <col min="7430" max="7430" width="11.44140625" style="49"/>
    <col min="7431" max="7431" width="11" style="49" customWidth="1"/>
    <col min="7432" max="7680" width="11.44140625" style="49"/>
    <col min="7681" max="7681" width="4.44140625" style="49" customWidth="1"/>
    <col min="7682" max="7682" width="5.6640625" style="49" customWidth="1"/>
    <col min="7683" max="7683" width="17.6640625" style="49" customWidth="1"/>
    <col min="7684" max="7684" width="21.88671875" style="49" customWidth="1"/>
    <col min="7685" max="7685" width="8.88671875" style="49" customWidth="1"/>
    <col min="7686" max="7686" width="11.44140625" style="49"/>
    <col min="7687" max="7687" width="11" style="49" customWidth="1"/>
    <col min="7688" max="7936" width="11.44140625" style="49"/>
    <col min="7937" max="7937" width="4.44140625" style="49" customWidth="1"/>
    <col min="7938" max="7938" width="5.6640625" style="49" customWidth="1"/>
    <col min="7939" max="7939" width="17.6640625" style="49" customWidth="1"/>
    <col min="7940" max="7940" width="21.88671875" style="49" customWidth="1"/>
    <col min="7941" max="7941" width="8.88671875" style="49" customWidth="1"/>
    <col min="7942" max="7942" width="11.44140625" style="49"/>
    <col min="7943" max="7943" width="11" style="49" customWidth="1"/>
    <col min="7944" max="8192" width="11.44140625" style="49"/>
    <col min="8193" max="8193" width="4.44140625" style="49" customWidth="1"/>
    <col min="8194" max="8194" width="5.6640625" style="49" customWidth="1"/>
    <col min="8195" max="8195" width="17.6640625" style="49" customWidth="1"/>
    <col min="8196" max="8196" width="21.88671875" style="49" customWidth="1"/>
    <col min="8197" max="8197" width="8.88671875" style="49" customWidth="1"/>
    <col min="8198" max="8198" width="11.44140625" style="49"/>
    <col min="8199" max="8199" width="11" style="49" customWidth="1"/>
    <col min="8200" max="8448" width="11.44140625" style="49"/>
    <col min="8449" max="8449" width="4.44140625" style="49" customWidth="1"/>
    <col min="8450" max="8450" width="5.6640625" style="49" customWidth="1"/>
    <col min="8451" max="8451" width="17.6640625" style="49" customWidth="1"/>
    <col min="8452" max="8452" width="21.88671875" style="49" customWidth="1"/>
    <col min="8453" max="8453" width="8.88671875" style="49" customWidth="1"/>
    <col min="8454" max="8454" width="11.44140625" style="49"/>
    <col min="8455" max="8455" width="11" style="49" customWidth="1"/>
    <col min="8456" max="8704" width="11.44140625" style="49"/>
    <col min="8705" max="8705" width="4.44140625" style="49" customWidth="1"/>
    <col min="8706" max="8706" width="5.6640625" style="49" customWidth="1"/>
    <col min="8707" max="8707" width="17.6640625" style="49" customWidth="1"/>
    <col min="8708" max="8708" width="21.88671875" style="49" customWidth="1"/>
    <col min="8709" max="8709" width="8.88671875" style="49" customWidth="1"/>
    <col min="8710" max="8710" width="11.44140625" style="49"/>
    <col min="8711" max="8711" width="11" style="49" customWidth="1"/>
    <col min="8712" max="8960" width="11.44140625" style="49"/>
    <col min="8961" max="8961" width="4.44140625" style="49" customWidth="1"/>
    <col min="8962" max="8962" width="5.6640625" style="49" customWidth="1"/>
    <col min="8963" max="8963" width="17.6640625" style="49" customWidth="1"/>
    <col min="8964" max="8964" width="21.88671875" style="49" customWidth="1"/>
    <col min="8965" max="8965" width="8.88671875" style="49" customWidth="1"/>
    <col min="8966" max="8966" width="11.44140625" style="49"/>
    <col min="8967" max="8967" width="11" style="49" customWidth="1"/>
    <col min="8968" max="9216" width="11.44140625" style="49"/>
    <col min="9217" max="9217" width="4.44140625" style="49" customWidth="1"/>
    <col min="9218" max="9218" width="5.6640625" style="49" customWidth="1"/>
    <col min="9219" max="9219" width="17.6640625" style="49" customWidth="1"/>
    <col min="9220" max="9220" width="21.88671875" style="49" customWidth="1"/>
    <col min="9221" max="9221" width="8.88671875" style="49" customWidth="1"/>
    <col min="9222" max="9222" width="11.44140625" style="49"/>
    <col min="9223" max="9223" width="11" style="49" customWidth="1"/>
    <col min="9224" max="9472" width="11.44140625" style="49"/>
    <col min="9473" max="9473" width="4.44140625" style="49" customWidth="1"/>
    <col min="9474" max="9474" width="5.6640625" style="49" customWidth="1"/>
    <col min="9475" max="9475" width="17.6640625" style="49" customWidth="1"/>
    <col min="9476" max="9476" width="21.88671875" style="49" customWidth="1"/>
    <col min="9477" max="9477" width="8.88671875" style="49" customWidth="1"/>
    <col min="9478" max="9478" width="11.44140625" style="49"/>
    <col min="9479" max="9479" width="11" style="49" customWidth="1"/>
    <col min="9480" max="9728" width="11.44140625" style="49"/>
    <col min="9729" max="9729" width="4.44140625" style="49" customWidth="1"/>
    <col min="9730" max="9730" width="5.6640625" style="49" customWidth="1"/>
    <col min="9731" max="9731" width="17.6640625" style="49" customWidth="1"/>
    <col min="9732" max="9732" width="21.88671875" style="49" customWidth="1"/>
    <col min="9733" max="9733" width="8.88671875" style="49" customWidth="1"/>
    <col min="9734" max="9734" width="11.44140625" style="49"/>
    <col min="9735" max="9735" width="11" style="49" customWidth="1"/>
    <col min="9736" max="9984" width="11.44140625" style="49"/>
    <col min="9985" max="9985" width="4.44140625" style="49" customWidth="1"/>
    <col min="9986" max="9986" width="5.6640625" style="49" customWidth="1"/>
    <col min="9987" max="9987" width="17.6640625" style="49" customWidth="1"/>
    <col min="9988" max="9988" width="21.88671875" style="49" customWidth="1"/>
    <col min="9989" max="9989" width="8.88671875" style="49" customWidth="1"/>
    <col min="9990" max="9990" width="11.44140625" style="49"/>
    <col min="9991" max="9991" width="11" style="49" customWidth="1"/>
    <col min="9992" max="10240" width="11.44140625" style="49"/>
    <col min="10241" max="10241" width="4.44140625" style="49" customWidth="1"/>
    <col min="10242" max="10242" width="5.6640625" style="49" customWidth="1"/>
    <col min="10243" max="10243" width="17.6640625" style="49" customWidth="1"/>
    <col min="10244" max="10244" width="21.88671875" style="49" customWidth="1"/>
    <col min="10245" max="10245" width="8.88671875" style="49" customWidth="1"/>
    <col min="10246" max="10246" width="11.44140625" style="49"/>
    <col min="10247" max="10247" width="11" style="49" customWidth="1"/>
    <col min="10248" max="10496" width="11.44140625" style="49"/>
    <col min="10497" max="10497" width="4.44140625" style="49" customWidth="1"/>
    <col min="10498" max="10498" width="5.6640625" style="49" customWidth="1"/>
    <col min="10499" max="10499" width="17.6640625" style="49" customWidth="1"/>
    <col min="10500" max="10500" width="21.88671875" style="49" customWidth="1"/>
    <col min="10501" max="10501" width="8.88671875" style="49" customWidth="1"/>
    <col min="10502" max="10502" width="11.44140625" style="49"/>
    <col min="10503" max="10503" width="11" style="49" customWidth="1"/>
    <col min="10504" max="10752" width="11.44140625" style="49"/>
    <col min="10753" max="10753" width="4.44140625" style="49" customWidth="1"/>
    <col min="10754" max="10754" width="5.6640625" style="49" customWidth="1"/>
    <col min="10755" max="10755" width="17.6640625" style="49" customWidth="1"/>
    <col min="10756" max="10756" width="21.88671875" style="49" customWidth="1"/>
    <col min="10757" max="10757" width="8.88671875" style="49" customWidth="1"/>
    <col min="10758" max="10758" width="11.44140625" style="49"/>
    <col min="10759" max="10759" width="11" style="49" customWidth="1"/>
    <col min="10760" max="11008" width="11.44140625" style="49"/>
    <col min="11009" max="11009" width="4.44140625" style="49" customWidth="1"/>
    <col min="11010" max="11010" width="5.6640625" style="49" customWidth="1"/>
    <col min="11011" max="11011" width="17.6640625" style="49" customWidth="1"/>
    <col min="11012" max="11012" width="21.88671875" style="49" customWidth="1"/>
    <col min="11013" max="11013" width="8.88671875" style="49" customWidth="1"/>
    <col min="11014" max="11014" width="11.44140625" style="49"/>
    <col min="11015" max="11015" width="11" style="49" customWidth="1"/>
    <col min="11016" max="11264" width="11.44140625" style="49"/>
    <col min="11265" max="11265" width="4.44140625" style="49" customWidth="1"/>
    <col min="11266" max="11266" width="5.6640625" style="49" customWidth="1"/>
    <col min="11267" max="11267" width="17.6640625" style="49" customWidth="1"/>
    <col min="11268" max="11268" width="21.88671875" style="49" customWidth="1"/>
    <col min="11269" max="11269" width="8.88671875" style="49" customWidth="1"/>
    <col min="11270" max="11270" width="11.44140625" style="49"/>
    <col min="11271" max="11271" width="11" style="49" customWidth="1"/>
    <col min="11272" max="11520" width="11.44140625" style="49"/>
    <col min="11521" max="11521" width="4.44140625" style="49" customWidth="1"/>
    <col min="11522" max="11522" width="5.6640625" style="49" customWidth="1"/>
    <col min="11523" max="11523" width="17.6640625" style="49" customWidth="1"/>
    <col min="11524" max="11524" width="21.88671875" style="49" customWidth="1"/>
    <col min="11525" max="11525" width="8.88671875" style="49" customWidth="1"/>
    <col min="11526" max="11526" width="11.44140625" style="49"/>
    <col min="11527" max="11527" width="11" style="49" customWidth="1"/>
    <col min="11528" max="11776" width="11.44140625" style="49"/>
    <col min="11777" max="11777" width="4.44140625" style="49" customWidth="1"/>
    <col min="11778" max="11778" width="5.6640625" style="49" customWidth="1"/>
    <col min="11779" max="11779" width="17.6640625" style="49" customWidth="1"/>
    <col min="11780" max="11780" width="21.88671875" style="49" customWidth="1"/>
    <col min="11781" max="11781" width="8.88671875" style="49" customWidth="1"/>
    <col min="11782" max="11782" width="11.44140625" style="49"/>
    <col min="11783" max="11783" width="11" style="49" customWidth="1"/>
    <col min="11784" max="12032" width="11.44140625" style="49"/>
    <col min="12033" max="12033" width="4.44140625" style="49" customWidth="1"/>
    <col min="12034" max="12034" width="5.6640625" style="49" customWidth="1"/>
    <col min="12035" max="12035" width="17.6640625" style="49" customWidth="1"/>
    <col min="12036" max="12036" width="21.88671875" style="49" customWidth="1"/>
    <col min="12037" max="12037" width="8.88671875" style="49" customWidth="1"/>
    <col min="12038" max="12038" width="11.44140625" style="49"/>
    <col min="12039" max="12039" width="11" style="49" customWidth="1"/>
    <col min="12040" max="12288" width="11.44140625" style="49"/>
    <col min="12289" max="12289" width="4.44140625" style="49" customWidth="1"/>
    <col min="12290" max="12290" width="5.6640625" style="49" customWidth="1"/>
    <col min="12291" max="12291" width="17.6640625" style="49" customWidth="1"/>
    <col min="12292" max="12292" width="21.88671875" style="49" customWidth="1"/>
    <col min="12293" max="12293" width="8.88671875" style="49" customWidth="1"/>
    <col min="12294" max="12294" width="11.44140625" style="49"/>
    <col min="12295" max="12295" width="11" style="49" customWidth="1"/>
    <col min="12296" max="12544" width="11.44140625" style="49"/>
    <col min="12545" max="12545" width="4.44140625" style="49" customWidth="1"/>
    <col min="12546" max="12546" width="5.6640625" style="49" customWidth="1"/>
    <col min="12547" max="12547" width="17.6640625" style="49" customWidth="1"/>
    <col min="12548" max="12548" width="21.88671875" style="49" customWidth="1"/>
    <col min="12549" max="12549" width="8.88671875" style="49" customWidth="1"/>
    <col min="12550" max="12550" width="11.44140625" style="49"/>
    <col min="12551" max="12551" width="11" style="49" customWidth="1"/>
    <col min="12552" max="12800" width="11.44140625" style="49"/>
    <col min="12801" max="12801" width="4.44140625" style="49" customWidth="1"/>
    <col min="12802" max="12802" width="5.6640625" style="49" customWidth="1"/>
    <col min="12803" max="12803" width="17.6640625" style="49" customWidth="1"/>
    <col min="12804" max="12804" width="21.88671875" style="49" customWidth="1"/>
    <col min="12805" max="12805" width="8.88671875" style="49" customWidth="1"/>
    <col min="12806" max="12806" width="11.44140625" style="49"/>
    <col min="12807" max="12807" width="11" style="49" customWidth="1"/>
    <col min="12808" max="13056" width="11.44140625" style="49"/>
    <col min="13057" max="13057" width="4.44140625" style="49" customWidth="1"/>
    <col min="13058" max="13058" width="5.6640625" style="49" customWidth="1"/>
    <col min="13059" max="13059" width="17.6640625" style="49" customWidth="1"/>
    <col min="13060" max="13060" width="21.88671875" style="49" customWidth="1"/>
    <col min="13061" max="13061" width="8.88671875" style="49" customWidth="1"/>
    <col min="13062" max="13062" width="11.44140625" style="49"/>
    <col min="13063" max="13063" width="11" style="49" customWidth="1"/>
    <col min="13064" max="13312" width="11.44140625" style="49"/>
    <col min="13313" max="13313" width="4.44140625" style="49" customWidth="1"/>
    <col min="13314" max="13314" width="5.6640625" style="49" customWidth="1"/>
    <col min="13315" max="13315" width="17.6640625" style="49" customWidth="1"/>
    <col min="13316" max="13316" width="21.88671875" style="49" customWidth="1"/>
    <col min="13317" max="13317" width="8.88671875" style="49" customWidth="1"/>
    <col min="13318" max="13318" width="11.44140625" style="49"/>
    <col min="13319" max="13319" width="11" style="49" customWidth="1"/>
    <col min="13320" max="13568" width="11.44140625" style="49"/>
    <col min="13569" max="13569" width="4.44140625" style="49" customWidth="1"/>
    <col min="13570" max="13570" width="5.6640625" style="49" customWidth="1"/>
    <col min="13571" max="13571" width="17.6640625" style="49" customWidth="1"/>
    <col min="13572" max="13572" width="21.88671875" style="49" customWidth="1"/>
    <col min="13573" max="13573" width="8.88671875" style="49" customWidth="1"/>
    <col min="13574" max="13574" width="11.44140625" style="49"/>
    <col min="13575" max="13575" width="11" style="49" customWidth="1"/>
    <col min="13576" max="13824" width="11.44140625" style="49"/>
    <col min="13825" max="13825" width="4.44140625" style="49" customWidth="1"/>
    <col min="13826" max="13826" width="5.6640625" style="49" customWidth="1"/>
    <col min="13827" max="13827" width="17.6640625" style="49" customWidth="1"/>
    <col min="13828" max="13828" width="21.88671875" style="49" customWidth="1"/>
    <col min="13829" max="13829" width="8.88671875" style="49" customWidth="1"/>
    <col min="13830" max="13830" width="11.44140625" style="49"/>
    <col min="13831" max="13831" width="11" style="49" customWidth="1"/>
    <col min="13832" max="14080" width="11.44140625" style="49"/>
    <col min="14081" max="14081" width="4.44140625" style="49" customWidth="1"/>
    <col min="14082" max="14082" width="5.6640625" style="49" customWidth="1"/>
    <col min="14083" max="14083" width="17.6640625" style="49" customWidth="1"/>
    <col min="14084" max="14084" width="21.88671875" style="49" customWidth="1"/>
    <col min="14085" max="14085" width="8.88671875" style="49" customWidth="1"/>
    <col min="14086" max="14086" width="11.44140625" style="49"/>
    <col min="14087" max="14087" width="11" style="49" customWidth="1"/>
    <col min="14088" max="14336" width="11.44140625" style="49"/>
    <col min="14337" max="14337" width="4.44140625" style="49" customWidth="1"/>
    <col min="14338" max="14338" width="5.6640625" style="49" customWidth="1"/>
    <col min="14339" max="14339" width="17.6640625" style="49" customWidth="1"/>
    <col min="14340" max="14340" width="21.88671875" style="49" customWidth="1"/>
    <col min="14341" max="14341" width="8.88671875" style="49" customWidth="1"/>
    <col min="14342" max="14342" width="11.44140625" style="49"/>
    <col min="14343" max="14343" width="11" style="49" customWidth="1"/>
    <col min="14344" max="14592" width="11.44140625" style="49"/>
    <col min="14593" max="14593" width="4.44140625" style="49" customWidth="1"/>
    <col min="14594" max="14594" width="5.6640625" style="49" customWidth="1"/>
    <col min="14595" max="14595" width="17.6640625" style="49" customWidth="1"/>
    <col min="14596" max="14596" width="21.88671875" style="49" customWidth="1"/>
    <col min="14597" max="14597" width="8.88671875" style="49" customWidth="1"/>
    <col min="14598" max="14598" width="11.44140625" style="49"/>
    <col min="14599" max="14599" width="11" style="49" customWidth="1"/>
    <col min="14600" max="14848" width="11.44140625" style="49"/>
    <col min="14849" max="14849" width="4.44140625" style="49" customWidth="1"/>
    <col min="14850" max="14850" width="5.6640625" style="49" customWidth="1"/>
    <col min="14851" max="14851" width="17.6640625" style="49" customWidth="1"/>
    <col min="14852" max="14852" width="21.88671875" style="49" customWidth="1"/>
    <col min="14853" max="14853" width="8.88671875" style="49" customWidth="1"/>
    <col min="14854" max="14854" width="11.44140625" style="49"/>
    <col min="14855" max="14855" width="11" style="49" customWidth="1"/>
    <col min="14856" max="15104" width="11.44140625" style="49"/>
    <col min="15105" max="15105" width="4.44140625" style="49" customWidth="1"/>
    <col min="15106" max="15106" width="5.6640625" style="49" customWidth="1"/>
    <col min="15107" max="15107" width="17.6640625" style="49" customWidth="1"/>
    <col min="15108" max="15108" width="21.88671875" style="49" customWidth="1"/>
    <col min="15109" max="15109" width="8.88671875" style="49" customWidth="1"/>
    <col min="15110" max="15110" width="11.44140625" style="49"/>
    <col min="15111" max="15111" width="11" style="49" customWidth="1"/>
    <col min="15112" max="15360" width="11.44140625" style="49"/>
    <col min="15361" max="15361" width="4.44140625" style="49" customWidth="1"/>
    <col min="15362" max="15362" width="5.6640625" style="49" customWidth="1"/>
    <col min="15363" max="15363" width="17.6640625" style="49" customWidth="1"/>
    <col min="15364" max="15364" width="21.88671875" style="49" customWidth="1"/>
    <col min="15365" max="15365" width="8.88671875" style="49" customWidth="1"/>
    <col min="15366" max="15366" width="11.44140625" style="49"/>
    <col min="15367" max="15367" width="11" style="49" customWidth="1"/>
    <col min="15368" max="15616" width="11.44140625" style="49"/>
    <col min="15617" max="15617" width="4.44140625" style="49" customWidth="1"/>
    <col min="15618" max="15618" width="5.6640625" style="49" customWidth="1"/>
    <col min="15619" max="15619" width="17.6640625" style="49" customWidth="1"/>
    <col min="15620" max="15620" width="21.88671875" style="49" customWidth="1"/>
    <col min="15621" max="15621" width="8.88671875" style="49" customWidth="1"/>
    <col min="15622" max="15622" width="11.44140625" style="49"/>
    <col min="15623" max="15623" width="11" style="49" customWidth="1"/>
    <col min="15624" max="15872" width="11.44140625" style="49"/>
    <col min="15873" max="15873" width="4.44140625" style="49" customWidth="1"/>
    <col min="15874" max="15874" width="5.6640625" style="49" customWidth="1"/>
    <col min="15875" max="15875" width="17.6640625" style="49" customWidth="1"/>
    <col min="15876" max="15876" width="21.88671875" style="49" customWidth="1"/>
    <col min="15877" max="15877" width="8.88671875" style="49" customWidth="1"/>
    <col min="15878" max="15878" width="11.44140625" style="49"/>
    <col min="15879" max="15879" width="11" style="49" customWidth="1"/>
    <col min="15880" max="16128" width="11.44140625" style="49"/>
    <col min="16129" max="16129" width="4.44140625" style="49" customWidth="1"/>
    <col min="16130" max="16130" width="5.6640625" style="49" customWidth="1"/>
    <col min="16131" max="16131" width="17.6640625" style="49" customWidth="1"/>
    <col min="16132" max="16132" width="21.88671875" style="49" customWidth="1"/>
    <col min="16133" max="16133" width="8.88671875" style="49" customWidth="1"/>
    <col min="16134" max="16134" width="11.44140625" style="49"/>
    <col min="16135" max="16135" width="11" style="49" customWidth="1"/>
    <col min="16136" max="16384" width="11.44140625" style="49"/>
  </cols>
  <sheetData>
    <row r="1" spans="1:7" ht="15.6">
      <c r="A1" s="44" t="s">
        <v>254</v>
      </c>
      <c r="B1" s="44"/>
      <c r="C1" s="45"/>
      <c r="D1" s="46" t="s">
        <v>255</v>
      </c>
    </row>
    <row r="2" spans="1:7" ht="12" customHeight="1">
      <c r="A2" s="44" t="s">
        <v>256</v>
      </c>
      <c r="B2" s="44"/>
      <c r="C2" s="45"/>
    </row>
    <row r="3" spans="1:7" ht="13.5" customHeight="1">
      <c r="A3" s="44" t="s">
        <v>257</v>
      </c>
      <c r="B3" s="44"/>
      <c r="C3" s="45"/>
    </row>
    <row r="4" spans="1:7" ht="16.5" customHeight="1">
      <c r="A4" s="44" t="s">
        <v>258</v>
      </c>
      <c r="B4" s="44"/>
      <c r="C4" s="45"/>
    </row>
    <row r="5" spans="1:7" ht="3" customHeight="1">
      <c r="A5" s="44"/>
      <c r="B5" s="44"/>
      <c r="C5" s="44"/>
      <c r="D5" s="45"/>
    </row>
    <row r="6" spans="1:7" ht="18" customHeight="1">
      <c r="A6" s="44"/>
      <c r="B6" s="408" t="s">
        <v>259</v>
      </c>
      <c r="C6" s="408"/>
      <c r="D6" s="408"/>
      <c r="E6" s="408"/>
      <c r="F6" s="408"/>
      <c r="G6" s="408"/>
    </row>
    <row r="7" spans="1:7" ht="18" customHeight="1">
      <c r="A7" s="44"/>
      <c r="B7" s="83" t="s">
        <v>280</v>
      </c>
      <c r="C7" s="83"/>
      <c r="D7" s="83"/>
      <c r="E7" s="83"/>
      <c r="F7" s="83"/>
      <c r="G7" s="83"/>
    </row>
    <row r="8" spans="1:7" ht="14.25" customHeight="1">
      <c r="A8" s="44"/>
      <c r="B8" s="44"/>
      <c r="C8" s="44"/>
      <c r="D8" s="45"/>
    </row>
    <row r="9" spans="1:7" ht="15.6">
      <c r="A9" s="44"/>
      <c r="B9" s="409" t="s">
        <v>261</v>
      </c>
      <c r="C9" s="409" t="s">
        <v>262</v>
      </c>
      <c r="D9" s="409" t="s">
        <v>263</v>
      </c>
      <c r="E9" s="409" t="s">
        <v>264</v>
      </c>
      <c r="F9" s="440" t="s">
        <v>265</v>
      </c>
      <c r="G9" s="409" t="s">
        <v>266</v>
      </c>
    </row>
    <row r="10" spans="1:7" ht="3" customHeight="1">
      <c r="A10" s="44"/>
      <c r="B10" s="409"/>
      <c r="C10" s="409"/>
      <c r="D10" s="409"/>
      <c r="E10" s="409"/>
      <c r="F10" s="441"/>
      <c r="G10" s="409"/>
    </row>
    <row r="11" spans="1:7" ht="12" customHeight="1">
      <c r="A11" s="44"/>
      <c r="B11" s="53">
        <v>1</v>
      </c>
      <c r="C11" s="84" t="s">
        <v>18</v>
      </c>
      <c r="D11" s="85" t="s">
        <v>19</v>
      </c>
      <c r="E11" s="86">
        <v>14</v>
      </c>
      <c r="F11" s="86">
        <v>14.5</v>
      </c>
      <c r="G11" s="86">
        <f>AVERAGE(E11:F11)</f>
        <v>14.25</v>
      </c>
    </row>
    <row r="12" spans="1:7" ht="12" customHeight="1">
      <c r="A12" s="44"/>
      <c r="B12" s="53">
        <v>2</v>
      </c>
      <c r="C12" s="87" t="s">
        <v>20</v>
      </c>
      <c r="D12" s="85" t="s">
        <v>21</v>
      </c>
      <c r="E12" s="86">
        <v>12.5</v>
      </c>
      <c r="F12" s="86">
        <v>13</v>
      </c>
      <c r="G12" s="86">
        <f>AVERAGE(E12:F12)</f>
        <v>12.75</v>
      </c>
    </row>
    <row r="13" spans="1:7" ht="12" customHeight="1">
      <c r="A13" s="44"/>
      <c r="B13" s="53">
        <v>3</v>
      </c>
      <c r="C13" s="84" t="s">
        <v>22</v>
      </c>
      <c r="D13" s="85" t="s">
        <v>23</v>
      </c>
      <c r="E13" s="86">
        <v>14</v>
      </c>
      <c r="F13" s="86">
        <v>14.5</v>
      </c>
      <c r="G13" s="86">
        <f>AVERAGE(E13:F13)</f>
        <v>14.25</v>
      </c>
    </row>
    <row r="14" spans="1:7" ht="12" customHeight="1">
      <c r="A14" s="44"/>
      <c r="B14" s="53">
        <v>4</v>
      </c>
      <c r="C14" s="87" t="s">
        <v>24</v>
      </c>
      <c r="D14" s="85" t="s">
        <v>25</v>
      </c>
      <c r="E14" s="86">
        <v>15</v>
      </c>
      <c r="F14" s="86">
        <v>9</v>
      </c>
      <c r="G14" s="86">
        <f>AVERAGE(E14:F14)</f>
        <v>12</v>
      </c>
    </row>
    <row r="15" spans="1:7" ht="12" customHeight="1">
      <c r="A15" s="44"/>
      <c r="B15" s="53">
        <v>5</v>
      </c>
      <c r="C15" s="87" t="s">
        <v>26</v>
      </c>
      <c r="D15" s="85" t="s">
        <v>27</v>
      </c>
      <c r="E15" s="86">
        <v>13.5</v>
      </c>
      <c r="F15" s="86">
        <v>14</v>
      </c>
      <c r="G15" s="86">
        <f t="shared" ref="G15:G78" si="0">AVERAGE(E15:F15)</f>
        <v>13.75</v>
      </c>
    </row>
    <row r="16" spans="1:7" ht="12" customHeight="1">
      <c r="A16" s="44"/>
      <c r="B16" s="53">
        <v>6</v>
      </c>
      <c r="C16" s="84" t="s">
        <v>28</v>
      </c>
      <c r="D16" s="85" t="s">
        <v>29</v>
      </c>
      <c r="E16" s="86">
        <v>14</v>
      </c>
      <c r="F16" s="86">
        <v>8</v>
      </c>
      <c r="G16" s="86">
        <f t="shared" si="0"/>
        <v>11</v>
      </c>
    </row>
    <row r="17" spans="1:7" ht="12" customHeight="1">
      <c r="A17" s="44"/>
      <c r="B17" s="53">
        <v>7</v>
      </c>
      <c r="C17" s="84" t="s">
        <v>30</v>
      </c>
      <c r="D17" s="85" t="s">
        <v>31</v>
      </c>
      <c r="E17" s="86">
        <v>13</v>
      </c>
      <c r="F17" s="86">
        <v>13</v>
      </c>
      <c r="G17" s="86">
        <f t="shared" si="0"/>
        <v>13</v>
      </c>
    </row>
    <row r="18" spans="1:7" ht="12" customHeight="1">
      <c r="A18" s="44"/>
      <c r="B18" s="53">
        <v>8</v>
      </c>
      <c r="C18" s="87" t="s">
        <v>32</v>
      </c>
      <c r="D18" s="85" t="s">
        <v>33</v>
      </c>
      <c r="E18" s="86">
        <v>14</v>
      </c>
      <c r="F18" s="86">
        <v>14</v>
      </c>
      <c r="G18" s="86">
        <f t="shared" si="0"/>
        <v>14</v>
      </c>
    </row>
    <row r="19" spans="1:7" ht="12" customHeight="1">
      <c r="A19" s="44"/>
      <c r="B19" s="53">
        <v>9</v>
      </c>
      <c r="C19" s="87" t="s">
        <v>34</v>
      </c>
      <c r="D19" s="85" t="s">
        <v>35</v>
      </c>
      <c r="E19" s="86">
        <v>13.5</v>
      </c>
      <c r="F19" s="86">
        <v>14</v>
      </c>
      <c r="G19" s="86">
        <f t="shared" si="0"/>
        <v>13.75</v>
      </c>
    </row>
    <row r="20" spans="1:7" ht="12" customHeight="1">
      <c r="A20" s="44"/>
      <c r="B20" s="53">
        <v>10</v>
      </c>
      <c r="C20" s="87" t="s">
        <v>36</v>
      </c>
      <c r="D20" s="85" t="s">
        <v>37</v>
      </c>
      <c r="E20" s="86">
        <v>14</v>
      </c>
      <c r="F20" s="86">
        <v>14</v>
      </c>
      <c r="G20" s="86">
        <f t="shared" si="0"/>
        <v>14</v>
      </c>
    </row>
    <row r="21" spans="1:7" ht="12" customHeight="1">
      <c r="A21" s="44"/>
      <c r="B21" s="53">
        <v>11</v>
      </c>
      <c r="C21" s="87" t="s">
        <v>38</v>
      </c>
      <c r="D21" s="85" t="s">
        <v>39</v>
      </c>
      <c r="E21" s="86">
        <v>12.5</v>
      </c>
      <c r="F21" s="86">
        <v>13</v>
      </c>
      <c r="G21" s="86">
        <f t="shared" si="0"/>
        <v>12.75</v>
      </c>
    </row>
    <row r="22" spans="1:7" ht="12" customHeight="1">
      <c r="A22" s="44"/>
      <c r="B22" s="53">
        <v>12</v>
      </c>
      <c r="C22" s="87" t="s">
        <v>40</v>
      </c>
      <c r="D22" s="85" t="s">
        <v>41</v>
      </c>
      <c r="E22" s="86">
        <v>13.5</v>
      </c>
      <c r="F22" s="86">
        <v>12</v>
      </c>
      <c r="G22" s="86">
        <f t="shared" si="0"/>
        <v>12.75</v>
      </c>
    </row>
    <row r="23" spans="1:7" ht="12" customHeight="1">
      <c r="A23" s="44"/>
      <c r="B23" s="53">
        <v>13</v>
      </c>
      <c r="C23" s="87" t="s">
        <v>42</v>
      </c>
      <c r="D23" s="85" t="s">
        <v>43</v>
      </c>
      <c r="E23" s="86">
        <v>14</v>
      </c>
      <c r="F23" s="86">
        <v>14</v>
      </c>
      <c r="G23" s="86">
        <f t="shared" si="0"/>
        <v>14</v>
      </c>
    </row>
    <row r="24" spans="1:7" ht="12" customHeight="1">
      <c r="A24" s="44"/>
      <c r="B24" s="53">
        <v>14</v>
      </c>
      <c r="C24" s="87" t="s">
        <v>44</v>
      </c>
      <c r="D24" s="85" t="s">
        <v>45</v>
      </c>
      <c r="E24" s="86">
        <v>13.5</v>
      </c>
      <c r="F24" s="86">
        <v>14</v>
      </c>
      <c r="G24" s="86">
        <f t="shared" si="0"/>
        <v>13.75</v>
      </c>
    </row>
    <row r="25" spans="1:7" ht="12" customHeight="1">
      <c r="A25" s="44"/>
      <c r="B25" s="53">
        <v>15</v>
      </c>
      <c r="C25" s="87" t="s">
        <v>46</v>
      </c>
      <c r="D25" s="85" t="s">
        <v>47</v>
      </c>
      <c r="E25" s="86">
        <v>15.5</v>
      </c>
      <c r="F25" s="86">
        <v>15.5</v>
      </c>
      <c r="G25" s="86">
        <f t="shared" si="0"/>
        <v>15.5</v>
      </c>
    </row>
    <row r="26" spans="1:7" ht="12" customHeight="1">
      <c r="A26" s="44"/>
      <c r="B26" s="53">
        <v>16</v>
      </c>
      <c r="C26" s="87" t="s">
        <v>48</v>
      </c>
      <c r="D26" s="85" t="s">
        <v>49</v>
      </c>
      <c r="E26" s="86">
        <v>13</v>
      </c>
      <c r="F26" s="86">
        <v>14</v>
      </c>
      <c r="G26" s="86">
        <f t="shared" si="0"/>
        <v>13.5</v>
      </c>
    </row>
    <row r="27" spans="1:7" ht="12" customHeight="1">
      <c r="A27" s="44"/>
      <c r="B27" s="53">
        <v>17</v>
      </c>
      <c r="C27" s="84" t="s">
        <v>50</v>
      </c>
      <c r="D27" s="85" t="s">
        <v>51</v>
      </c>
      <c r="E27" s="86">
        <v>14.5</v>
      </c>
      <c r="F27" s="86">
        <v>14.5</v>
      </c>
      <c r="G27" s="86">
        <f t="shared" si="0"/>
        <v>14.5</v>
      </c>
    </row>
    <row r="28" spans="1:7" ht="12" customHeight="1">
      <c r="A28" s="44"/>
      <c r="B28" s="53">
        <v>18</v>
      </c>
      <c r="C28" s="87" t="s">
        <v>52</v>
      </c>
      <c r="D28" s="85" t="s">
        <v>53</v>
      </c>
      <c r="E28" s="86">
        <v>14</v>
      </c>
      <c r="F28" s="86">
        <v>13</v>
      </c>
      <c r="G28" s="86">
        <f t="shared" si="0"/>
        <v>13.5</v>
      </c>
    </row>
    <row r="29" spans="1:7" ht="12" customHeight="1">
      <c r="A29" s="44"/>
      <c r="B29" s="53">
        <v>19</v>
      </c>
      <c r="C29" s="84" t="s">
        <v>281</v>
      </c>
      <c r="D29" s="85" t="s">
        <v>53</v>
      </c>
      <c r="E29" s="86">
        <v>13</v>
      </c>
      <c r="F29" s="86">
        <v>13</v>
      </c>
      <c r="G29" s="86">
        <f t="shared" si="0"/>
        <v>13</v>
      </c>
    </row>
    <row r="30" spans="1:7" ht="12" customHeight="1">
      <c r="A30" s="44"/>
      <c r="B30" s="53">
        <v>20</v>
      </c>
      <c r="C30" s="87" t="s">
        <v>54</v>
      </c>
      <c r="D30" s="85" t="s">
        <v>55</v>
      </c>
      <c r="E30" s="86">
        <v>13</v>
      </c>
      <c r="F30" s="86">
        <v>13.5</v>
      </c>
      <c r="G30" s="86">
        <f t="shared" si="0"/>
        <v>13.25</v>
      </c>
    </row>
    <row r="31" spans="1:7" ht="12" customHeight="1">
      <c r="A31" s="44"/>
      <c r="B31" s="53">
        <v>21</v>
      </c>
      <c r="C31" s="84" t="s">
        <v>56</v>
      </c>
      <c r="D31" s="85" t="s">
        <v>57</v>
      </c>
      <c r="E31" s="86">
        <v>13.5</v>
      </c>
      <c r="F31" s="86">
        <v>13</v>
      </c>
      <c r="G31" s="86">
        <f t="shared" si="0"/>
        <v>13.25</v>
      </c>
    </row>
    <row r="32" spans="1:7" ht="12" customHeight="1">
      <c r="A32" s="44"/>
      <c r="B32" s="53">
        <v>22</v>
      </c>
      <c r="C32" s="84" t="s">
        <v>58</v>
      </c>
      <c r="D32" s="85" t="s">
        <v>59</v>
      </c>
      <c r="E32" s="86">
        <v>14</v>
      </c>
      <c r="F32" s="86">
        <v>14</v>
      </c>
      <c r="G32" s="86">
        <f t="shared" si="0"/>
        <v>14</v>
      </c>
    </row>
    <row r="33" spans="1:7" ht="12" customHeight="1">
      <c r="A33" s="44"/>
      <c r="B33" s="53">
        <v>23</v>
      </c>
      <c r="C33" s="87" t="s">
        <v>60</v>
      </c>
      <c r="D33" s="85" t="s">
        <v>61</v>
      </c>
      <c r="E33" s="86">
        <v>13</v>
      </c>
      <c r="F33" s="86">
        <v>13</v>
      </c>
      <c r="G33" s="86">
        <f t="shared" si="0"/>
        <v>13</v>
      </c>
    </row>
    <row r="34" spans="1:7" ht="12" customHeight="1">
      <c r="A34" s="44"/>
      <c r="B34" s="53">
        <v>24</v>
      </c>
      <c r="C34" s="84" t="s">
        <v>62</v>
      </c>
      <c r="D34" s="85" t="s">
        <v>63</v>
      </c>
      <c r="E34" s="86">
        <v>15</v>
      </c>
      <c r="F34" s="86">
        <v>13.5</v>
      </c>
      <c r="G34" s="86">
        <f t="shared" si="0"/>
        <v>14.25</v>
      </c>
    </row>
    <row r="35" spans="1:7" ht="12" customHeight="1">
      <c r="A35" s="44"/>
      <c r="B35" s="53">
        <v>25</v>
      </c>
      <c r="C35" s="87" t="s">
        <v>64</v>
      </c>
      <c r="D35" s="85" t="s">
        <v>65</v>
      </c>
      <c r="E35" s="86">
        <v>13.5</v>
      </c>
      <c r="F35" s="86">
        <v>12.5</v>
      </c>
      <c r="G35" s="86">
        <f t="shared" si="0"/>
        <v>13</v>
      </c>
    </row>
    <row r="36" spans="1:7" ht="12" customHeight="1">
      <c r="A36" s="44"/>
      <c r="B36" s="53">
        <v>26</v>
      </c>
      <c r="C36" s="87" t="s">
        <v>66</v>
      </c>
      <c r="D36" s="85" t="s">
        <v>67</v>
      </c>
      <c r="E36" s="86">
        <v>13.5</v>
      </c>
      <c r="F36" s="86">
        <v>12.5</v>
      </c>
      <c r="G36" s="86">
        <f t="shared" si="0"/>
        <v>13</v>
      </c>
    </row>
    <row r="37" spans="1:7" ht="12" customHeight="1">
      <c r="A37" s="44"/>
      <c r="B37" s="53">
        <v>27</v>
      </c>
      <c r="C37" s="87" t="s">
        <v>68</v>
      </c>
      <c r="D37" s="85" t="s">
        <v>69</v>
      </c>
      <c r="E37" s="86">
        <v>13</v>
      </c>
      <c r="F37" s="86">
        <v>13</v>
      </c>
      <c r="G37" s="86">
        <f t="shared" si="0"/>
        <v>13</v>
      </c>
    </row>
    <row r="38" spans="1:7" ht="12" customHeight="1">
      <c r="A38" s="44"/>
      <c r="B38" s="53">
        <v>28</v>
      </c>
      <c r="C38" s="87" t="s">
        <v>70</v>
      </c>
      <c r="D38" s="85" t="s">
        <v>51</v>
      </c>
      <c r="E38" s="86">
        <v>13</v>
      </c>
      <c r="F38" s="86">
        <v>13</v>
      </c>
      <c r="G38" s="86">
        <f t="shared" si="0"/>
        <v>13</v>
      </c>
    </row>
    <row r="39" spans="1:7" ht="12" customHeight="1">
      <c r="A39" s="44"/>
      <c r="B39" s="53">
        <v>29</v>
      </c>
      <c r="C39" s="87" t="s">
        <v>71</v>
      </c>
      <c r="D39" s="85" t="s">
        <v>72</v>
      </c>
      <c r="E39" s="86">
        <v>14</v>
      </c>
      <c r="F39" s="86">
        <v>13.5</v>
      </c>
      <c r="G39" s="86">
        <f t="shared" si="0"/>
        <v>13.75</v>
      </c>
    </row>
    <row r="40" spans="1:7" ht="12" customHeight="1">
      <c r="A40" s="44"/>
      <c r="B40" s="53">
        <v>30</v>
      </c>
      <c r="C40" s="87" t="s">
        <v>73</v>
      </c>
      <c r="D40" s="85" t="s">
        <v>74</v>
      </c>
      <c r="E40" s="86">
        <v>13.5</v>
      </c>
      <c r="F40" s="86">
        <v>12</v>
      </c>
      <c r="G40" s="86">
        <f t="shared" si="0"/>
        <v>12.75</v>
      </c>
    </row>
    <row r="41" spans="1:7" ht="12" customHeight="1">
      <c r="A41" s="44"/>
      <c r="B41" s="53">
        <v>31</v>
      </c>
      <c r="C41" s="87" t="s">
        <v>75</v>
      </c>
      <c r="D41" s="85" t="s">
        <v>51</v>
      </c>
      <c r="E41" s="86">
        <v>15</v>
      </c>
      <c r="F41" s="86">
        <v>14</v>
      </c>
      <c r="G41" s="86">
        <f t="shared" si="0"/>
        <v>14.5</v>
      </c>
    </row>
    <row r="42" spans="1:7" ht="12" customHeight="1">
      <c r="A42" s="44"/>
      <c r="B42" s="53">
        <v>32</v>
      </c>
      <c r="C42" s="84" t="s">
        <v>76</v>
      </c>
      <c r="D42" s="85" t="s">
        <v>77</v>
      </c>
      <c r="E42" s="86">
        <v>12.5</v>
      </c>
      <c r="F42" s="86">
        <v>12</v>
      </c>
      <c r="G42" s="86">
        <f t="shared" si="0"/>
        <v>12.25</v>
      </c>
    </row>
    <row r="43" spans="1:7" ht="12" customHeight="1">
      <c r="A43" s="44"/>
      <c r="B43" s="53">
        <v>33</v>
      </c>
      <c r="C43" s="84" t="s">
        <v>78</v>
      </c>
      <c r="D43" s="85" t="s">
        <v>79</v>
      </c>
      <c r="E43" s="86">
        <v>13.5</v>
      </c>
      <c r="F43" s="86">
        <v>13.5</v>
      </c>
      <c r="G43" s="86">
        <f t="shared" si="0"/>
        <v>13.5</v>
      </c>
    </row>
    <row r="44" spans="1:7" ht="12" customHeight="1">
      <c r="A44" s="44"/>
      <c r="B44" s="53">
        <v>34</v>
      </c>
      <c r="C44" s="87" t="s">
        <v>80</v>
      </c>
      <c r="D44" s="85" t="s">
        <v>81</v>
      </c>
      <c r="E44" s="86">
        <v>14</v>
      </c>
      <c r="F44" s="86">
        <v>14</v>
      </c>
      <c r="G44" s="86">
        <f t="shared" si="0"/>
        <v>14</v>
      </c>
    </row>
    <row r="45" spans="1:7" ht="12" customHeight="1">
      <c r="A45" s="44"/>
      <c r="B45" s="53">
        <v>35</v>
      </c>
      <c r="C45" s="87" t="s">
        <v>82</v>
      </c>
      <c r="D45" s="85" t="s">
        <v>83</v>
      </c>
      <c r="E45" s="86">
        <v>13</v>
      </c>
      <c r="F45" s="86">
        <v>13</v>
      </c>
      <c r="G45" s="86">
        <f t="shared" si="0"/>
        <v>13</v>
      </c>
    </row>
    <row r="46" spans="1:7" ht="12" customHeight="1">
      <c r="A46" s="44"/>
      <c r="B46" s="53">
        <v>36</v>
      </c>
      <c r="C46" s="87" t="s">
        <v>84</v>
      </c>
      <c r="D46" s="85" t="s">
        <v>85</v>
      </c>
      <c r="E46" s="86">
        <v>13.5</v>
      </c>
      <c r="F46" s="86">
        <v>13.5</v>
      </c>
      <c r="G46" s="86">
        <f t="shared" si="0"/>
        <v>13.5</v>
      </c>
    </row>
    <row r="47" spans="1:7" ht="12" customHeight="1">
      <c r="A47" s="44"/>
      <c r="B47" s="53">
        <v>37</v>
      </c>
      <c r="C47" s="87" t="s">
        <v>86</v>
      </c>
      <c r="D47" s="85" t="s">
        <v>87</v>
      </c>
      <c r="E47" s="86">
        <v>14</v>
      </c>
      <c r="F47" s="86">
        <v>14</v>
      </c>
      <c r="G47" s="86">
        <f t="shared" si="0"/>
        <v>14</v>
      </c>
    </row>
    <row r="48" spans="1:7" ht="12" customHeight="1">
      <c r="A48" s="44"/>
      <c r="B48" s="53">
        <v>38</v>
      </c>
      <c r="C48" s="87" t="s">
        <v>88</v>
      </c>
      <c r="D48" s="85" t="s">
        <v>89</v>
      </c>
      <c r="E48" s="86">
        <v>12.5</v>
      </c>
      <c r="F48" s="86">
        <v>13</v>
      </c>
      <c r="G48" s="86">
        <f t="shared" si="0"/>
        <v>12.75</v>
      </c>
    </row>
    <row r="49" spans="1:7" ht="12" customHeight="1">
      <c r="A49" s="44"/>
      <c r="B49" s="53">
        <v>39</v>
      </c>
      <c r="C49" s="84" t="s">
        <v>90</v>
      </c>
      <c r="D49" s="85" t="s">
        <v>51</v>
      </c>
      <c r="E49" s="86">
        <v>15</v>
      </c>
      <c r="F49" s="86">
        <v>14</v>
      </c>
      <c r="G49" s="86">
        <f t="shared" si="0"/>
        <v>14.5</v>
      </c>
    </row>
    <row r="50" spans="1:7" ht="12" customHeight="1">
      <c r="A50" s="44"/>
      <c r="B50" s="53">
        <v>40</v>
      </c>
      <c r="C50" s="87" t="s">
        <v>91</v>
      </c>
      <c r="D50" s="85" t="s">
        <v>92</v>
      </c>
      <c r="E50" s="86">
        <v>15</v>
      </c>
      <c r="F50" s="86">
        <v>13.5</v>
      </c>
      <c r="G50" s="86">
        <f t="shared" si="0"/>
        <v>14.25</v>
      </c>
    </row>
    <row r="51" spans="1:7" ht="12" customHeight="1">
      <c r="A51" s="44"/>
      <c r="B51" s="53">
        <v>41</v>
      </c>
      <c r="C51" s="87" t="s">
        <v>93</v>
      </c>
      <c r="D51" s="85" t="s">
        <v>53</v>
      </c>
      <c r="E51" s="86">
        <v>13</v>
      </c>
      <c r="F51" s="86">
        <v>14</v>
      </c>
      <c r="G51" s="86">
        <f t="shared" si="0"/>
        <v>13.5</v>
      </c>
    </row>
    <row r="52" spans="1:7" ht="12" customHeight="1">
      <c r="A52" s="44"/>
      <c r="B52" s="53">
        <v>42</v>
      </c>
      <c r="C52" s="87" t="s">
        <v>94</v>
      </c>
      <c r="D52" s="85" t="s">
        <v>95</v>
      </c>
      <c r="E52" s="86">
        <v>13.5</v>
      </c>
      <c r="F52" s="86">
        <v>13</v>
      </c>
      <c r="G52" s="86">
        <f t="shared" si="0"/>
        <v>13.25</v>
      </c>
    </row>
    <row r="53" spans="1:7" ht="12" customHeight="1">
      <c r="A53" s="44"/>
      <c r="B53" s="53">
        <v>43</v>
      </c>
      <c r="C53" s="87" t="s">
        <v>96</v>
      </c>
      <c r="D53" s="85" t="s">
        <v>97</v>
      </c>
      <c r="E53" s="86">
        <v>14</v>
      </c>
      <c r="F53" s="86">
        <v>14</v>
      </c>
      <c r="G53" s="86">
        <f t="shared" si="0"/>
        <v>14</v>
      </c>
    </row>
    <row r="54" spans="1:7" ht="12" customHeight="1">
      <c r="A54" s="44"/>
      <c r="B54" s="53">
        <v>44</v>
      </c>
      <c r="C54" s="87" t="s">
        <v>98</v>
      </c>
      <c r="D54" s="85" t="s">
        <v>99</v>
      </c>
      <c r="E54" s="86">
        <v>14.5</v>
      </c>
      <c r="F54" s="86">
        <v>13.5</v>
      </c>
      <c r="G54" s="86">
        <f t="shared" si="0"/>
        <v>14</v>
      </c>
    </row>
    <row r="55" spans="1:7" ht="12" customHeight="1">
      <c r="A55" s="44"/>
      <c r="B55" s="53">
        <v>45</v>
      </c>
      <c r="C55" s="87" t="s">
        <v>100</v>
      </c>
      <c r="D55" s="85" t="s">
        <v>101</v>
      </c>
      <c r="E55" s="86">
        <v>14</v>
      </c>
      <c r="F55" s="86">
        <v>13</v>
      </c>
      <c r="G55" s="86">
        <f t="shared" si="0"/>
        <v>13.5</v>
      </c>
    </row>
    <row r="56" spans="1:7" ht="12" customHeight="1">
      <c r="A56" s="44"/>
      <c r="B56" s="53">
        <v>46</v>
      </c>
      <c r="C56" s="84" t="s">
        <v>102</v>
      </c>
      <c r="D56" s="85" t="s">
        <v>103</v>
      </c>
      <c r="E56" s="86">
        <v>13</v>
      </c>
      <c r="F56" s="86">
        <v>13</v>
      </c>
      <c r="G56" s="86">
        <f t="shared" si="0"/>
        <v>13</v>
      </c>
    </row>
    <row r="57" spans="1:7" ht="12" customHeight="1">
      <c r="A57" s="44"/>
      <c r="B57" s="53">
        <v>47</v>
      </c>
      <c r="C57" s="84" t="s">
        <v>104</v>
      </c>
      <c r="D57" s="85" t="s">
        <v>105</v>
      </c>
      <c r="E57" s="86">
        <v>14</v>
      </c>
      <c r="F57" s="86">
        <v>14</v>
      </c>
      <c r="G57" s="86">
        <f t="shared" si="0"/>
        <v>14</v>
      </c>
    </row>
    <row r="58" spans="1:7" ht="12" customHeight="1">
      <c r="A58" s="44"/>
      <c r="B58" s="53">
        <v>48</v>
      </c>
      <c r="C58" s="87" t="s">
        <v>106</v>
      </c>
      <c r="D58" s="85" t="s">
        <v>107</v>
      </c>
      <c r="E58" s="86">
        <v>14.5</v>
      </c>
      <c r="F58" s="86">
        <v>13.5</v>
      </c>
      <c r="G58" s="86">
        <f t="shared" si="0"/>
        <v>14</v>
      </c>
    </row>
    <row r="59" spans="1:7" ht="12" customHeight="1">
      <c r="A59" s="44"/>
      <c r="B59" s="53">
        <v>49</v>
      </c>
      <c r="C59" s="87" t="s">
        <v>108</v>
      </c>
      <c r="D59" s="85" t="s">
        <v>109</v>
      </c>
      <c r="E59" s="86">
        <v>13.5</v>
      </c>
      <c r="F59" s="86">
        <v>13.5</v>
      </c>
      <c r="G59" s="86">
        <f t="shared" si="0"/>
        <v>13.5</v>
      </c>
    </row>
    <row r="60" spans="1:7" ht="12" customHeight="1">
      <c r="A60" s="44"/>
      <c r="B60" s="53">
        <v>50</v>
      </c>
      <c r="C60" s="87" t="s">
        <v>110</v>
      </c>
      <c r="D60" s="85" t="s">
        <v>51</v>
      </c>
      <c r="E60" s="86">
        <v>14</v>
      </c>
      <c r="F60" s="86">
        <v>13</v>
      </c>
      <c r="G60" s="86">
        <f t="shared" si="0"/>
        <v>13.5</v>
      </c>
    </row>
    <row r="61" spans="1:7" ht="12" customHeight="1">
      <c r="A61" s="44"/>
      <c r="B61" s="53">
        <v>51</v>
      </c>
      <c r="C61" s="84" t="s">
        <v>111</v>
      </c>
      <c r="D61" s="85" t="s">
        <v>112</v>
      </c>
      <c r="E61" s="86">
        <v>13</v>
      </c>
      <c r="F61" s="86">
        <v>14</v>
      </c>
      <c r="G61" s="86">
        <f t="shared" si="0"/>
        <v>13.5</v>
      </c>
    </row>
    <row r="62" spans="1:7" ht="12" customHeight="1">
      <c r="A62" s="44"/>
      <c r="B62" s="53">
        <v>52</v>
      </c>
      <c r="C62" s="87" t="s">
        <v>113</v>
      </c>
      <c r="D62" s="85" t="s">
        <v>114</v>
      </c>
      <c r="E62" s="86">
        <v>14</v>
      </c>
      <c r="F62" s="86">
        <v>14.5</v>
      </c>
      <c r="G62" s="86">
        <f t="shared" si="0"/>
        <v>14.25</v>
      </c>
    </row>
    <row r="63" spans="1:7" ht="12" customHeight="1">
      <c r="A63" s="44"/>
      <c r="B63" s="53">
        <v>53</v>
      </c>
      <c r="C63" s="87" t="s">
        <v>115</v>
      </c>
      <c r="D63" s="85" t="s">
        <v>116</v>
      </c>
      <c r="E63" s="86">
        <v>14</v>
      </c>
      <c r="F63" s="86">
        <v>12</v>
      </c>
      <c r="G63" s="86">
        <f t="shared" si="0"/>
        <v>13</v>
      </c>
    </row>
    <row r="64" spans="1:7" ht="12" customHeight="1">
      <c r="A64" s="44"/>
      <c r="B64" s="53">
        <v>54</v>
      </c>
      <c r="C64" s="87" t="s">
        <v>117</v>
      </c>
      <c r="D64" s="85" t="s">
        <v>118</v>
      </c>
      <c r="E64" s="86">
        <v>14</v>
      </c>
      <c r="F64" s="86">
        <v>12.5</v>
      </c>
      <c r="G64" s="86">
        <f t="shared" si="0"/>
        <v>13.25</v>
      </c>
    </row>
    <row r="65" spans="1:7" ht="12" customHeight="1">
      <c r="A65" s="44"/>
      <c r="B65" s="53">
        <v>55</v>
      </c>
      <c r="C65" s="87" t="s">
        <v>119</v>
      </c>
      <c r="D65" s="85" t="s">
        <v>120</v>
      </c>
      <c r="E65" s="86">
        <v>13</v>
      </c>
      <c r="F65" s="86">
        <v>13</v>
      </c>
      <c r="G65" s="86">
        <f t="shared" si="0"/>
        <v>13</v>
      </c>
    </row>
    <row r="66" spans="1:7" ht="12" customHeight="1">
      <c r="A66" s="44"/>
      <c r="B66" s="53">
        <v>56</v>
      </c>
      <c r="C66" s="84" t="s">
        <v>121</v>
      </c>
      <c r="D66" s="85" t="s">
        <v>122</v>
      </c>
      <c r="E66" s="86">
        <v>14.5</v>
      </c>
      <c r="F66" s="86">
        <v>13</v>
      </c>
      <c r="G66" s="86">
        <f t="shared" si="0"/>
        <v>13.75</v>
      </c>
    </row>
    <row r="67" spans="1:7" ht="12" customHeight="1">
      <c r="A67" s="44"/>
      <c r="B67" s="53">
        <v>57</v>
      </c>
      <c r="C67" s="87" t="s">
        <v>123</v>
      </c>
      <c r="D67" s="85" t="s">
        <v>124</v>
      </c>
      <c r="E67" s="86">
        <v>14</v>
      </c>
      <c r="F67" s="86">
        <v>14</v>
      </c>
      <c r="G67" s="86">
        <f t="shared" si="0"/>
        <v>14</v>
      </c>
    </row>
    <row r="68" spans="1:7" ht="12" customHeight="1">
      <c r="A68" s="44"/>
      <c r="B68" s="53">
        <v>58</v>
      </c>
      <c r="C68" s="87" t="s">
        <v>125</v>
      </c>
      <c r="D68" s="85" t="s">
        <v>126</v>
      </c>
      <c r="E68" s="86">
        <v>13</v>
      </c>
      <c r="F68" s="86">
        <v>13</v>
      </c>
      <c r="G68" s="86">
        <f t="shared" si="0"/>
        <v>13</v>
      </c>
    </row>
    <row r="69" spans="1:7" ht="12" customHeight="1">
      <c r="A69" s="44"/>
      <c r="B69" s="53">
        <v>59</v>
      </c>
      <c r="C69" s="87" t="s">
        <v>127</v>
      </c>
      <c r="D69" s="85" t="s">
        <v>128</v>
      </c>
      <c r="E69" s="86">
        <v>14</v>
      </c>
      <c r="F69" s="86">
        <v>13.5</v>
      </c>
      <c r="G69" s="86">
        <f t="shared" si="0"/>
        <v>13.75</v>
      </c>
    </row>
    <row r="70" spans="1:7" ht="12" customHeight="1">
      <c r="A70" s="44"/>
      <c r="B70" s="53">
        <v>60</v>
      </c>
      <c r="C70" s="87" t="s">
        <v>129</v>
      </c>
      <c r="D70" s="85" t="s">
        <v>130</v>
      </c>
      <c r="E70" s="86">
        <v>14.5</v>
      </c>
      <c r="F70" s="86">
        <v>14</v>
      </c>
      <c r="G70" s="86">
        <f t="shared" si="0"/>
        <v>14.25</v>
      </c>
    </row>
    <row r="71" spans="1:7" ht="12" customHeight="1">
      <c r="A71" s="44"/>
      <c r="B71" s="53">
        <v>61</v>
      </c>
      <c r="C71" s="88" t="s">
        <v>131</v>
      </c>
      <c r="D71" s="60" t="s">
        <v>132</v>
      </c>
      <c r="E71" s="86">
        <v>13.5</v>
      </c>
      <c r="F71" s="86">
        <v>13.5</v>
      </c>
      <c r="G71" s="86">
        <f t="shared" si="0"/>
        <v>13.5</v>
      </c>
    </row>
    <row r="72" spans="1:7" ht="12" customHeight="1">
      <c r="A72" s="44"/>
      <c r="B72" s="61">
        <v>62</v>
      </c>
      <c r="C72" s="89" t="s">
        <v>133</v>
      </c>
      <c r="D72" s="90" t="s">
        <v>134</v>
      </c>
      <c r="E72" s="86">
        <v>14</v>
      </c>
      <c r="F72" s="86">
        <v>6</v>
      </c>
      <c r="G72" s="86">
        <f t="shared" si="0"/>
        <v>10</v>
      </c>
    </row>
    <row r="73" spans="1:7" ht="12" customHeight="1">
      <c r="A73" s="44"/>
      <c r="B73" s="53">
        <v>63</v>
      </c>
      <c r="C73" s="89" t="s">
        <v>135</v>
      </c>
      <c r="D73" s="90" t="s">
        <v>136</v>
      </c>
      <c r="E73" s="86">
        <v>14</v>
      </c>
      <c r="F73" s="86">
        <v>13</v>
      </c>
      <c r="G73" s="86">
        <f t="shared" si="0"/>
        <v>13.5</v>
      </c>
    </row>
    <row r="74" spans="1:7" ht="12" customHeight="1">
      <c r="A74" s="44"/>
      <c r="B74" s="61">
        <v>64</v>
      </c>
      <c r="C74" s="89" t="s">
        <v>137</v>
      </c>
      <c r="D74" s="90" t="s">
        <v>138</v>
      </c>
      <c r="E74" s="86">
        <v>13.5</v>
      </c>
      <c r="F74" s="86">
        <v>12.5</v>
      </c>
      <c r="G74" s="86">
        <f t="shared" si="0"/>
        <v>13</v>
      </c>
    </row>
    <row r="75" spans="1:7" ht="12" customHeight="1">
      <c r="A75" s="44"/>
      <c r="B75" s="53">
        <v>65</v>
      </c>
      <c r="C75" s="89" t="s">
        <v>139</v>
      </c>
      <c r="D75" s="90" t="s">
        <v>140</v>
      </c>
      <c r="E75" s="86">
        <v>14.5</v>
      </c>
      <c r="F75" s="86">
        <v>13</v>
      </c>
      <c r="G75" s="86">
        <f t="shared" si="0"/>
        <v>13.75</v>
      </c>
    </row>
    <row r="76" spans="1:7" ht="12" customHeight="1">
      <c r="A76" s="44"/>
      <c r="B76" s="61">
        <v>66</v>
      </c>
      <c r="C76" s="89" t="s">
        <v>141</v>
      </c>
      <c r="D76" s="90" t="s">
        <v>51</v>
      </c>
      <c r="E76" s="86">
        <v>13</v>
      </c>
      <c r="F76" s="86">
        <v>12.5</v>
      </c>
      <c r="G76" s="86">
        <f t="shared" si="0"/>
        <v>12.75</v>
      </c>
    </row>
    <row r="77" spans="1:7" ht="12" customHeight="1">
      <c r="A77" s="44"/>
      <c r="B77" s="53">
        <v>67</v>
      </c>
      <c r="C77" s="89" t="s">
        <v>142</v>
      </c>
      <c r="D77" s="90" t="s">
        <v>143</v>
      </c>
      <c r="E77" s="86">
        <v>14</v>
      </c>
      <c r="F77" s="86">
        <v>12</v>
      </c>
      <c r="G77" s="86">
        <f t="shared" si="0"/>
        <v>13</v>
      </c>
    </row>
    <row r="78" spans="1:7" ht="12" customHeight="1">
      <c r="A78" s="44"/>
      <c r="B78" s="61">
        <v>68</v>
      </c>
      <c r="C78" s="89" t="s">
        <v>144</v>
      </c>
      <c r="D78" s="90" t="s">
        <v>145</v>
      </c>
      <c r="E78" s="86">
        <v>12.5</v>
      </c>
      <c r="F78" s="86">
        <v>12</v>
      </c>
      <c r="G78" s="86">
        <f t="shared" si="0"/>
        <v>12.25</v>
      </c>
    </row>
    <row r="79" spans="1:7" ht="12" customHeight="1">
      <c r="A79" s="44"/>
      <c r="B79" s="53">
        <v>69</v>
      </c>
      <c r="C79" s="91" t="s">
        <v>146</v>
      </c>
      <c r="D79" s="90" t="s">
        <v>147</v>
      </c>
      <c r="E79" s="86">
        <v>12.5</v>
      </c>
      <c r="F79" s="86">
        <v>12</v>
      </c>
      <c r="G79" s="86">
        <f t="shared" ref="G79:G131" si="1">AVERAGE(E79:F79)</f>
        <v>12.25</v>
      </c>
    </row>
    <row r="80" spans="1:7" ht="12" customHeight="1">
      <c r="A80" s="44"/>
      <c r="B80" s="61">
        <v>70</v>
      </c>
      <c r="C80" s="91" t="s">
        <v>148</v>
      </c>
      <c r="D80" s="90" t="s">
        <v>149</v>
      </c>
      <c r="E80" s="86">
        <v>14</v>
      </c>
      <c r="F80" s="86">
        <v>13</v>
      </c>
      <c r="G80" s="86">
        <f t="shared" si="1"/>
        <v>13.5</v>
      </c>
    </row>
    <row r="81" spans="1:7" ht="12" customHeight="1">
      <c r="A81" s="44"/>
      <c r="B81" s="53">
        <v>71</v>
      </c>
      <c r="C81" s="91" t="s">
        <v>150</v>
      </c>
      <c r="D81" s="90" t="s">
        <v>151</v>
      </c>
      <c r="E81" s="86">
        <v>13.5</v>
      </c>
      <c r="F81" s="86">
        <v>13.5</v>
      </c>
      <c r="G81" s="86">
        <f t="shared" si="1"/>
        <v>13.5</v>
      </c>
    </row>
    <row r="82" spans="1:7" ht="12" customHeight="1">
      <c r="A82" s="44"/>
      <c r="B82" s="61">
        <v>72</v>
      </c>
      <c r="C82" s="91" t="s">
        <v>152</v>
      </c>
      <c r="D82" s="90" t="s">
        <v>153</v>
      </c>
      <c r="E82" s="86">
        <v>13</v>
      </c>
      <c r="F82" s="86">
        <v>12.5</v>
      </c>
      <c r="G82" s="86">
        <f t="shared" si="1"/>
        <v>12.75</v>
      </c>
    </row>
    <row r="83" spans="1:7" ht="12" customHeight="1">
      <c r="A83" s="44"/>
      <c r="B83" s="53">
        <v>73</v>
      </c>
      <c r="C83" s="91" t="s">
        <v>154</v>
      </c>
      <c r="D83" s="90" t="s">
        <v>155</v>
      </c>
      <c r="E83" s="86">
        <v>13</v>
      </c>
      <c r="F83" s="86">
        <v>13</v>
      </c>
      <c r="G83" s="86">
        <f t="shared" si="1"/>
        <v>13</v>
      </c>
    </row>
    <row r="84" spans="1:7" ht="12" customHeight="1">
      <c r="A84" s="44"/>
      <c r="B84" s="61">
        <v>74</v>
      </c>
      <c r="C84" s="91" t="s">
        <v>156</v>
      </c>
      <c r="D84" s="90" t="s">
        <v>157</v>
      </c>
      <c r="E84" s="86">
        <v>13.5</v>
      </c>
      <c r="F84" s="86">
        <v>13.5</v>
      </c>
      <c r="G84" s="86">
        <f t="shared" si="1"/>
        <v>13.5</v>
      </c>
    </row>
    <row r="85" spans="1:7" ht="12" customHeight="1">
      <c r="A85" s="44"/>
      <c r="B85" s="53">
        <v>75</v>
      </c>
      <c r="C85" s="91" t="s">
        <v>158</v>
      </c>
      <c r="D85" s="90" t="s">
        <v>159</v>
      </c>
      <c r="E85" s="86">
        <v>13.5</v>
      </c>
      <c r="F85" s="86">
        <v>13</v>
      </c>
      <c r="G85" s="86">
        <f t="shared" si="1"/>
        <v>13.25</v>
      </c>
    </row>
    <row r="86" spans="1:7" ht="12" customHeight="1">
      <c r="A86" s="44"/>
      <c r="B86" s="61">
        <v>76</v>
      </c>
      <c r="C86" s="91" t="s">
        <v>160</v>
      </c>
      <c r="D86" s="90" t="s">
        <v>159</v>
      </c>
      <c r="E86" s="86">
        <v>14</v>
      </c>
      <c r="F86" s="86">
        <v>14</v>
      </c>
      <c r="G86" s="86">
        <f t="shared" si="1"/>
        <v>14</v>
      </c>
    </row>
    <row r="87" spans="1:7" ht="12" customHeight="1">
      <c r="A87" s="44"/>
      <c r="B87" s="53">
        <v>77</v>
      </c>
      <c r="C87" s="91" t="s">
        <v>161</v>
      </c>
      <c r="D87" s="90" t="s">
        <v>162</v>
      </c>
      <c r="E87" s="86">
        <v>13.5</v>
      </c>
      <c r="F87" s="86">
        <v>14</v>
      </c>
      <c r="G87" s="86">
        <f t="shared" si="1"/>
        <v>13.75</v>
      </c>
    </row>
    <row r="88" spans="1:7" ht="12" customHeight="1">
      <c r="A88" s="44"/>
      <c r="B88" s="61">
        <v>78</v>
      </c>
      <c r="C88" s="91" t="s">
        <v>163</v>
      </c>
      <c r="D88" s="90" t="s">
        <v>164</v>
      </c>
      <c r="E88" s="86">
        <v>15</v>
      </c>
      <c r="F88" s="86">
        <v>13.5</v>
      </c>
      <c r="G88" s="86">
        <f t="shared" si="1"/>
        <v>14.25</v>
      </c>
    </row>
    <row r="89" spans="1:7" ht="12" customHeight="1">
      <c r="A89" s="44"/>
      <c r="B89" s="53">
        <v>79</v>
      </c>
      <c r="C89" s="91" t="s">
        <v>165</v>
      </c>
      <c r="D89" s="90" t="s">
        <v>166</v>
      </c>
      <c r="E89" s="86">
        <v>12.5</v>
      </c>
      <c r="F89" s="86">
        <v>12.5</v>
      </c>
      <c r="G89" s="86">
        <f t="shared" si="1"/>
        <v>12.5</v>
      </c>
    </row>
    <row r="90" spans="1:7" ht="12" customHeight="1">
      <c r="A90" s="44"/>
      <c r="B90" s="61">
        <v>80</v>
      </c>
      <c r="C90" s="91" t="s">
        <v>167</v>
      </c>
      <c r="D90" s="90" t="s">
        <v>168</v>
      </c>
      <c r="E90" s="86">
        <v>15</v>
      </c>
      <c r="F90" s="86">
        <v>14</v>
      </c>
      <c r="G90" s="86">
        <f t="shared" si="1"/>
        <v>14.5</v>
      </c>
    </row>
    <row r="91" spans="1:7" ht="12" customHeight="1">
      <c r="A91" s="44"/>
      <c r="B91" s="53">
        <v>81</v>
      </c>
      <c r="C91" s="91" t="s">
        <v>169</v>
      </c>
      <c r="D91" s="90" t="s">
        <v>170</v>
      </c>
      <c r="E91" s="86">
        <v>13</v>
      </c>
      <c r="F91" s="86">
        <v>13</v>
      </c>
      <c r="G91" s="86">
        <f t="shared" si="1"/>
        <v>13</v>
      </c>
    </row>
    <row r="92" spans="1:7" ht="12" customHeight="1">
      <c r="A92" s="44"/>
      <c r="B92" s="61">
        <v>82</v>
      </c>
      <c r="C92" s="91" t="s">
        <v>171</v>
      </c>
      <c r="D92" s="90" t="s">
        <v>172</v>
      </c>
      <c r="E92" s="86">
        <v>12.5</v>
      </c>
      <c r="F92" s="86">
        <v>13</v>
      </c>
      <c r="G92" s="86">
        <f t="shared" si="1"/>
        <v>12.75</v>
      </c>
    </row>
    <row r="93" spans="1:7" ht="12" customHeight="1">
      <c r="A93" s="44"/>
      <c r="B93" s="53">
        <v>83</v>
      </c>
      <c r="C93" s="91" t="s">
        <v>173</v>
      </c>
      <c r="D93" s="90" t="s">
        <v>174</v>
      </c>
      <c r="E93" s="86">
        <v>15</v>
      </c>
      <c r="F93" s="86">
        <v>14</v>
      </c>
      <c r="G93" s="86">
        <f t="shared" si="1"/>
        <v>14.5</v>
      </c>
    </row>
    <row r="94" spans="1:7" ht="12" customHeight="1">
      <c r="A94" s="44"/>
      <c r="B94" s="61">
        <v>84</v>
      </c>
      <c r="C94" s="91" t="s">
        <v>175</v>
      </c>
      <c r="D94" s="90" t="s">
        <v>176</v>
      </c>
      <c r="E94" s="86">
        <v>14.5</v>
      </c>
      <c r="F94" s="86">
        <v>13.5</v>
      </c>
      <c r="G94" s="86">
        <f t="shared" si="1"/>
        <v>14</v>
      </c>
    </row>
    <row r="95" spans="1:7" ht="12" customHeight="1">
      <c r="A95" s="44"/>
      <c r="B95" s="53">
        <v>85</v>
      </c>
      <c r="C95" s="91" t="s">
        <v>177</v>
      </c>
      <c r="D95" s="90" t="s">
        <v>12</v>
      </c>
      <c r="E95" s="86">
        <v>13.5</v>
      </c>
      <c r="F95" s="86">
        <v>13.5</v>
      </c>
      <c r="G95" s="86">
        <f t="shared" si="1"/>
        <v>13.5</v>
      </c>
    </row>
    <row r="96" spans="1:7" ht="12" customHeight="1">
      <c r="A96" s="44"/>
      <c r="B96" s="61">
        <v>86</v>
      </c>
      <c r="C96" s="91" t="s">
        <v>178</v>
      </c>
      <c r="D96" s="90" t="s">
        <v>179</v>
      </c>
      <c r="E96" s="86">
        <v>13</v>
      </c>
      <c r="F96" s="86">
        <v>13</v>
      </c>
      <c r="G96" s="86">
        <f t="shared" si="1"/>
        <v>13</v>
      </c>
    </row>
    <row r="97" spans="1:7" ht="12" customHeight="1">
      <c r="A97" s="44"/>
      <c r="B97" s="53">
        <v>87</v>
      </c>
      <c r="C97" s="91" t="s">
        <v>180</v>
      </c>
      <c r="D97" s="90" t="s">
        <v>181</v>
      </c>
      <c r="E97" s="86">
        <v>13.5</v>
      </c>
      <c r="F97" s="86">
        <v>13.5</v>
      </c>
      <c r="G97" s="86">
        <f t="shared" si="1"/>
        <v>13.5</v>
      </c>
    </row>
    <row r="98" spans="1:7" ht="12" customHeight="1">
      <c r="A98" s="44"/>
      <c r="B98" s="61">
        <v>88</v>
      </c>
      <c r="C98" s="91" t="s">
        <v>182</v>
      </c>
      <c r="D98" s="90" t="s">
        <v>183</v>
      </c>
      <c r="E98" s="86">
        <v>13</v>
      </c>
      <c r="F98" s="86">
        <v>13</v>
      </c>
      <c r="G98" s="86">
        <f t="shared" si="1"/>
        <v>13</v>
      </c>
    </row>
    <row r="99" spans="1:7" ht="12" customHeight="1">
      <c r="A99" s="44"/>
      <c r="B99" s="53">
        <v>89</v>
      </c>
      <c r="C99" s="91" t="s">
        <v>184</v>
      </c>
      <c r="D99" s="90" t="s">
        <v>13</v>
      </c>
      <c r="E99" s="86">
        <v>14</v>
      </c>
      <c r="F99" s="86">
        <v>13.5</v>
      </c>
      <c r="G99" s="86">
        <f t="shared" si="1"/>
        <v>13.75</v>
      </c>
    </row>
    <row r="100" spans="1:7" ht="12" customHeight="1">
      <c r="A100" s="44"/>
      <c r="B100" s="61">
        <v>90</v>
      </c>
      <c r="C100" s="91" t="s">
        <v>185</v>
      </c>
      <c r="D100" s="90" t="s">
        <v>186</v>
      </c>
      <c r="E100" s="86">
        <v>13.5</v>
      </c>
      <c r="F100" s="86">
        <v>13.5</v>
      </c>
      <c r="G100" s="86">
        <f t="shared" si="1"/>
        <v>13.5</v>
      </c>
    </row>
    <row r="101" spans="1:7" ht="12" customHeight="1">
      <c r="A101" s="44"/>
      <c r="B101" s="53">
        <v>91</v>
      </c>
      <c r="C101" s="91" t="s">
        <v>187</v>
      </c>
      <c r="D101" s="90" t="s">
        <v>188</v>
      </c>
      <c r="E101" s="86">
        <v>12.5</v>
      </c>
      <c r="F101" s="86">
        <v>13.5</v>
      </c>
      <c r="G101" s="86">
        <f t="shared" si="1"/>
        <v>13</v>
      </c>
    </row>
    <row r="102" spans="1:7" ht="12" customHeight="1">
      <c r="A102" s="44"/>
      <c r="B102" s="61">
        <v>92</v>
      </c>
      <c r="C102" s="91" t="s">
        <v>189</v>
      </c>
      <c r="D102" s="90" t="s">
        <v>190</v>
      </c>
      <c r="E102" s="86">
        <v>15</v>
      </c>
      <c r="F102" s="86">
        <v>14</v>
      </c>
      <c r="G102" s="86">
        <f t="shared" si="1"/>
        <v>14.5</v>
      </c>
    </row>
    <row r="103" spans="1:7" ht="12" customHeight="1">
      <c r="A103" s="44"/>
      <c r="B103" s="53">
        <v>93</v>
      </c>
      <c r="C103" s="91" t="s">
        <v>191</v>
      </c>
      <c r="D103" s="90" t="s">
        <v>192</v>
      </c>
      <c r="E103" s="86">
        <v>13.5</v>
      </c>
      <c r="F103" s="86">
        <v>14</v>
      </c>
      <c r="G103" s="86">
        <f t="shared" si="1"/>
        <v>13.75</v>
      </c>
    </row>
    <row r="104" spans="1:7" ht="12" customHeight="1">
      <c r="A104" s="44"/>
      <c r="B104" s="61">
        <v>94</v>
      </c>
      <c r="C104" s="91" t="s">
        <v>193</v>
      </c>
      <c r="D104" s="90" t="s">
        <v>194</v>
      </c>
      <c r="E104" s="86">
        <v>13</v>
      </c>
      <c r="F104" s="86">
        <v>13</v>
      </c>
      <c r="G104" s="86">
        <f t="shared" si="1"/>
        <v>13</v>
      </c>
    </row>
    <row r="105" spans="1:7" ht="12" customHeight="1">
      <c r="A105" s="44"/>
      <c r="B105" s="53">
        <v>95</v>
      </c>
      <c r="C105" s="91" t="s">
        <v>195</v>
      </c>
      <c r="D105" s="90" t="s">
        <v>196</v>
      </c>
      <c r="E105" s="86">
        <v>13</v>
      </c>
      <c r="F105" s="86">
        <v>12.5</v>
      </c>
      <c r="G105" s="86">
        <f t="shared" si="1"/>
        <v>12.75</v>
      </c>
    </row>
    <row r="106" spans="1:7" ht="12" customHeight="1">
      <c r="A106" s="44"/>
      <c r="B106" s="61">
        <v>96</v>
      </c>
      <c r="C106" s="91" t="s">
        <v>197</v>
      </c>
      <c r="D106" s="90" t="s">
        <v>198</v>
      </c>
      <c r="E106" s="86">
        <v>15</v>
      </c>
      <c r="F106" s="86">
        <v>15</v>
      </c>
      <c r="G106" s="86">
        <f t="shared" si="1"/>
        <v>15</v>
      </c>
    </row>
    <row r="107" spans="1:7" ht="12" customHeight="1">
      <c r="A107" s="44"/>
      <c r="B107" s="53">
        <v>97</v>
      </c>
      <c r="C107" s="91" t="s">
        <v>199</v>
      </c>
      <c r="D107" s="90" t="s">
        <v>200</v>
      </c>
      <c r="E107" s="86">
        <v>14</v>
      </c>
      <c r="F107" s="86">
        <v>13</v>
      </c>
      <c r="G107" s="86">
        <f t="shared" si="1"/>
        <v>13.5</v>
      </c>
    </row>
    <row r="108" spans="1:7" ht="12" customHeight="1">
      <c r="A108" s="44"/>
      <c r="B108" s="61">
        <v>98</v>
      </c>
      <c r="C108" s="91" t="s">
        <v>201</v>
      </c>
      <c r="D108" s="90" t="s">
        <v>95</v>
      </c>
      <c r="E108" s="86">
        <v>13.5</v>
      </c>
      <c r="F108" s="86">
        <v>13</v>
      </c>
      <c r="G108" s="86">
        <f t="shared" si="1"/>
        <v>13.25</v>
      </c>
    </row>
    <row r="109" spans="1:7" ht="12" customHeight="1">
      <c r="A109" s="44"/>
      <c r="B109" s="53">
        <v>99</v>
      </c>
      <c r="C109" s="91" t="s">
        <v>202</v>
      </c>
      <c r="D109" s="90" t="s">
        <v>203</v>
      </c>
      <c r="E109" s="86">
        <v>13.5</v>
      </c>
      <c r="F109" s="86">
        <v>13.5</v>
      </c>
      <c r="G109" s="86">
        <f t="shared" si="1"/>
        <v>13.5</v>
      </c>
    </row>
    <row r="110" spans="1:7" ht="12" customHeight="1">
      <c r="A110" s="44"/>
      <c r="B110" s="61">
        <v>100</v>
      </c>
      <c r="C110" s="91" t="s">
        <v>204</v>
      </c>
      <c r="D110" s="90" t="s">
        <v>205</v>
      </c>
      <c r="E110" s="86">
        <v>13</v>
      </c>
      <c r="F110" s="86">
        <v>12.5</v>
      </c>
      <c r="G110" s="86">
        <f t="shared" si="1"/>
        <v>12.75</v>
      </c>
    </row>
    <row r="111" spans="1:7" ht="12" customHeight="1">
      <c r="A111" s="44"/>
      <c r="B111" s="53">
        <v>101</v>
      </c>
      <c r="C111" s="90" t="s">
        <v>206</v>
      </c>
      <c r="D111" s="92" t="s">
        <v>207</v>
      </c>
      <c r="E111" s="86">
        <v>14</v>
      </c>
      <c r="F111" s="86">
        <v>13</v>
      </c>
      <c r="G111" s="86">
        <f t="shared" si="1"/>
        <v>13.5</v>
      </c>
    </row>
    <row r="112" spans="1:7" ht="12" customHeight="1">
      <c r="A112" s="44"/>
      <c r="B112" s="61">
        <v>102</v>
      </c>
      <c r="C112" s="90" t="s">
        <v>208</v>
      </c>
      <c r="D112" s="92" t="s">
        <v>209</v>
      </c>
      <c r="E112" s="86">
        <v>12.5</v>
      </c>
      <c r="F112" s="86">
        <v>13</v>
      </c>
      <c r="G112" s="86">
        <f t="shared" si="1"/>
        <v>12.75</v>
      </c>
    </row>
    <row r="113" spans="1:7" ht="12" customHeight="1">
      <c r="A113" s="44"/>
      <c r="B113" s="53">
        <v>103</v>
      </c>
      <c r="C113" s="90" t="s">
        <v>210</v>
      </c>
      <c r="D113" s="92" t="s">
        <v>211</v>
      </c>
      <c r="E113" s="86">
        <v>14</v>
      </c>
      <c r="F113" s="86">
        <v>13.5</v>
      </c>
      <c r="G113" s="86">
        <f t="shared" si="1"/>
        <v>13.75</v>
      </c>
    </row>
    <row r="114" spans="1:7" ht="12" customHeight="1">
      <c r="A114" s="44"/>
      <c r="B114" s="61">
        <v>104</v>
      </c>
      <c r="C114" s="90" t="s">
        <v>212</v>
      </c>
      <c r="D114" s="92" t="s">
        <v>213</v>
      </c>
      <c r="E114" s="86">
        <v>13.5</v>
      </c>
      <c r="F114" s="86">
        <v>12.5</v>
      </c>
      <c r="G114" s="86">
        <f t="shared" si="1"/>
        <v>13</v>
      </c>
    </row>
    <row r="115" spans="1:7" ht="12" customHeight="1">
      <c r="A115" s="44"/>
      <c r="B115" s="53">
        <v>105</v>
      </c>
      <c r="C115" s="93" t="s">
        <v>214</v>
      </c>
      <c r="D115" s="94" t="s">
        <v>215</v>
      </c>
      <c r="E115" s="86">
        <v>13.5</v>
      </c>
      <c r="F115" s="86">
        <v>13.5</v>
      </c>
      <c r="G115" s="86">
        <f t="shared" si="1"/>
        <v>13.5</v>
      </c>
    </row>
    <row r="116" spans="1:7" ht="12" customHeight="1">
      <c r="A116" s="44"/>
      <c r="B116" s="61">
        <v>106</v>
      </c>
      <c r="C116" s="90" t="s">
        <v>216</v>
      </c>
      <c r="D116" s="92" t="s">
        <v>217</v>
      </c>
      <c r="E116" s="86">
        <v>14</v>
      </c>
      <c r="F116" s="86">
        <v>13</v>
      </c>
      <c r="G116" s="86">
        <f t="shared" si="1"/>
        <v>13.5</v>
      </c>
    </row>
    <row r="117" spans="1:7" ht="12" customHeight="1">
      <c r="A117" s="44"/>
      <c r="B117" s="53">
        <v>107</v>
      </c>
      <c r="C117" s="90" t="s">
        <v>218</v>
      </c>
      <c r="D117" s="92" t="s">
        <v>219</v>
      </c>
      <c r="E117" s="86">
        <v>15</v>
      </c>
      <c r="F117" s="86">
        <v>14</v>
      </c>
      <c r="G117" s="86">
        <f t="shared" si="1"/>
        <v>14.5</v>
      </c>
    </row>
    <row r="118" spans="1:7" ht="12" customHeight="1">
      <c r="A118" s="44"/>
      <c r="B118" s="61">
        <v>108</v>
      </c>
      <c r="C118" s="90" t="s">
        <v>220</v>
      </c>
      <c r="D118" s="92" t="s">
        <v>221</v>
      </c>
      <c r="E118" s="86">
        <v>13.5</v>
      </c>
      <c r="F118" s="86">
        <v>13.5</v>
      </c>
      <c r="G118" s="86">
        <f t="shared" si="1"/>
        <v>13.5</v>
      </c>
    </row>
    <row r="119" spans="1:7" ht="12" customHeight="1">
      <c r="A119" s="44"/>
      <c r="B119" s="53">
        <v>109</v>
      </c>
      <c r="C119" s="90" t="s">
        <v>222</v>
      </c>
      <c r="D119" s="92" t="s">
        <v>223</v>
      </c>
      <c r="E119" s="86">
        <v>13</v>
      </c>
      <c r="F119" s="86">
        <v>13.5</v>
      </c>
      <c r="G119" s="86">
        <f t="shared" si="1"/>
        <v>13.25</v>
      </c>
    </row>
    <row r="120" spans="1:7" ht="12" customHeight="1">
      <c r="A120" s="44"/>
      <c r="B120" s="61">
        <v>110</v>
      </c>
      <c r="C120" s="90" t="s">
        <v>224</v>
      </c>
      <c r="D120" s="92" t="s">
        <v>14</v>
      </c>
      <c r="E120" s="86">
        <v>13.5</v>
      </c>
      <c r="F120" s="86">
        <v>13.5</v>
      </c>
      <c r="G120" s="86">
        <f t="shared" si="1"/>
        <v>13.5</v>
      </c>
    </row>
    <row r="121" spans="1:7" ht="12" customHeight="1">
      <c r="A121" s="44"/>
      <c r="B121" s="53">
        <v>111</v>
      </c>
      <c r="C121" s="90" t="s">
        <v>225</v>
      </c>
      <c r="D121" s="92" t="s">
        <v>226</v>
      </c>
      <c r="E121" s="86">
        <v>14</v>
      </c>
      <c r="F121" s="86">
        <v>13.5</v>
      </c>
      <c r="G121" s="86">
        <f t="shared" si="1"/>
        <v>13.75</v>
      </c>
    </row>
    <row r="122" spans="1:7" ht="12" customHeight="1">
      <c r="A122" s="45"/>
      <c r="B122" s="61">
        <v>112</v>
      </c>
      <c r="C122" s="90" t="s">
        <v>227</v>
      </c>
      <c r="D122" s="90" t="s">
        <v>228</v>
      </c>
      <c r="E122" s="86">
        <v>15.5</v>
      </c>
      <c r="F122" s="86">
        <v>16</v>
      </c>
      <c r="G122" s="86">
        <f t="shared" si="1"/>
        <v>15.75</v>
      </c>
    </row>
    <row r="123" spans="1:7" ht="12" customHeight="1">
      <c r="A123" s="44"/>
      <c r="B123" s="53">
        <v>113</v>
      </c>
      <c r="C123" s="90" t="s">
        <v>229</v>
      </c>
      <c r="D123" s="92" t="s">
        <v>230</v>
      </c>
      <c r="E123" s="86">
        <v>15.5</v>
      </c>
      <c r="F123" s="86">
        <v>15.5</v>
      </c>
      <c r="G123" s="86">
        <f t="shared" si="1"/>
        <v>15.5</v>
      </c>
    </row>
    <row r="124" spans="1:7" ht="12" customHeight="1">
      <c r="A124" s="44"/>
      <c r="B124" s="61">
        <v>114</v>
      </c>
      <c r="C124" s="90" t="s">
        <v>231</v>
      </c>
      <c r="D124" s="92" t="s">
        <v>232</v>
      </c>
      <c r="E124" s="86">
        <v>15</v>
      </c>
      <c r="F124" s="86">
        <v>15</v>
      </c>
      <c r="G124" s="86">
        <f t="shared" si="1"/>
        <v>15</v>
      </c>
    </row>
    <row r="125" spans="1:7" ht="12" customHeight="1">
      <c r="A125" s="44"/>
      <c r="B125" s="53">
        <v>115</v>
      </c>
      <c r="C125" s="90" t="s">
        <v>233</v>
      </c>
      <c r="D125" s="92" t="s">
        <v>234</v>
      </c>
      <c r="E125" s="86">
        <v>15</v>
      </c>
      <c r="F125" s="86">
        <v>16</v>
      </c>
      <c r="G125" s="86">
        <f t="shared" si="1"/>
        <v>15.5</v>
      </c>
    </row>
    <row r="126" spans="1:7" ht="12" customHeight="1">
      <c r="A126" s="44"/>
      <c r="B126" s="61">
        <v>116</v>
      </c>
      <c r="C126" s="90" t="s">
        <v>235</v>
      </c>
      <c r="D126" s="92" t="s">
        <v>236</v>
      </c>
      <c r="E126" s="86">
        <v>13</v>
      </c>
      <c r="F126" s="86">
        <v>13.5</v>
      </c>
      <c r="G126" s="86">
        <f t="shared" si="1"/>
        <v>13.25</v>
      </c>
    </row>
    <row r="127" spans="1:7" ht="12" customHeight="1">
      <c r="A127" s="44"/>
      <c r="B127" s="53">
        <v>117</v>
      </c>
      <c r="C127" s="90" t="s">
        <v>237</v>
      </c>
      <c r="D127" s="92" t="s">
        <v>238</v>
      </c>
      <c r="E127" s="86">
        <v>12.5</v>
      </c>
      <c r="F127" s="86">
        <v>12.5</v>
      </c>
      <c r="G127" s="86">
        <f t="shared" si="1"/>
        <v>12.5</v>
      </c>
    </row>
    <row r="128" spans="1:7" ht="12" customHeight="1">
      <c r="A128" s="45"/>
      <c r="B128" s="61">
        <v>118</v>
      </c>
      <c r="C128" s="90" t="s">
        <v>239</v>
      </c>
      <c r="D128" s="90" t="s">
        <v>240</v>
      </c>
      <c r="E128" s="86">
        <v>13.5</v>
      </c>
      <c r="F128" s="86">
        <v>13.5</v>
      </c>
      <c r="G128" s="86">
        <f t="shared" si="1"/>
        <v>13.5</v>
      </c>
    </row>
    <row r="129" spans="1:7" ht="12" customHeight="1">
      <c r="A129" s="45"/>
      <c r="B129" s="53">
        <v>119</v>
      </c>
      <c r="C129" s="90" t="s">
        <v>241</v>
      </c>
      <c r="D129" s="90" t="s">
        <v>242</v>
      </c>
      <c r="E129" s="86">
        <v>15.5</v>
      </c>
      <c r="F129" s="86">
        <v>14.5</v>
      </c>
      <c r="G129" s="86">
        <f t="shared" si="1"/>
        <v>15</v>
      </c>
    </row>
    <row r="130" spans="1:7" ht="12" customHeight="1">
      <c r="A130" s="45"/>
      <c r="B130" s="61">
        <v>120</v>
      </c>
      <c r="C130" s="90" t="s">
        <v>243</v>
      </c>
      <c r="D130" s="90" t="s">
        <v>244</v>
      </c>
      <c r="E130" s="86">
        <v>14</v>
      </c>
      <c r="F130" s="86">
        <v>13</v>
      </c>
      <c r="G130" s="86">
        <f t="shared" si="1"/>
        <v>13.5</v>
      </c>
    </row>
    <row r="131" spans="1:7" ht="12" customHeight="1">
      <c r="A131" s="45"/>
      <c r="B131" s="53">
        <v>121</v>
      </c>
      <c r="C131" s="90" t="s">
        <v>99</v>
      </c>
      <c r="D131" s="90" t="s">
        <v>245</v>
      </c>
      <c r="E131" s="86">
        <v>13</v>
      </c>
      <c r="F131" s="86">
        <v>12</v>
      </c>
      <c r="G131" s="86">
        <f t="shared" si="1"/>
        <v>12.5</v>
      </c>
    </row>
    <row r="132" spans="1:7">
      <c r="B132" s="95" t="s">
        <v>282</v>
      </c>
      <c r="E132" s="49" t="s">
        <v>267</v>
      </c>
    </row>
    <row r="133" spans="1:7">
      <c r="B133" s="49" t="s">
        <v>278</v>
      </c>
      <c r="D133" s="97">
        <f>AVERAGE(G11:G131)</f>
        <v>13.495867768595041</v>
      </c>
    </row>
  </sheetData>
  <autoFilter ref="B9:D70"/>
  <mergeCells count="7">
    <mergeCell ref="B6:G6"/>
    <mergeCell ref="B9:B10"/>
    <mergeCell ref="C9:C10"/>
    <mergeCell ref="D9:D10"/>
    <mergeCell ref="E9:E10"/>
    <mergeCell ref="F9:F10"/>
    <mergeCell ref="G9:G10"/>
  </mergeCells>
  <pageMargins left="0.36" right="0.7" top="0.17" bottom="0.19" header="0.3" footer="0.3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E133"/>
  <sheetViews>
    <sheetView topLeftCell="A73" workbookViewId="0">
      <selection activeCell="E96" sqref="E96"/>
    </sheetView>
  </sheetViews>
  <sheetFormatPr baseColWidth="10" defaultRowHeight="13.2"/>
  <cols>
    <col min="1" max="1" width="4.44140625" style="49" customWidth="1"/>
    <col min="2" max="2" width="5.6640625" style="49" customWidth="1"/>
    <col min="3" max="3" width="17.6640625" style="49" customWidth="1"/>
    <col min="4" max="4" width="21.88671875" style="49" customWidth="1"/>
    <col min="5" max="5" width="16.88671875" style="49" customWidth="1"/>
    <col min="6" max="256" width="11.44140625" style="49"/>
    <col min="257" max="257" width="4.44140625" style="49" customWidth="1"/>
    <col min="258" max="258" width="5.6640625" style="49" customWidth="1"/>
    <col min="259" max="259" width="17.6640625" style="49" customWidth="1"/>
    <col min="260" max="260" width="21.88671875" style="49" customWidth="1"/>
    <col min="261" max="261" width="16.88671875" style="49" customWidth="1"/>
    <col min="262" max="512" width="11.44140625" style="49"/>
    <col min="513" max="513" width="4.44140625" style="49" customWidth="1"/>
    <col min="514" max="514" width="5.6640625" style="49" customWidth="1"/>
    <col min="515" max="515" width="17.6640625" style="49" customWidth="1"/>
    <col min="516" max="516" width="21.88671875" style="49" customWidth="1"/>
    <col min="517" max="517" width="16.88671875" style="49" customWidth="1"/>
    <col min="518" max="768" width="11.44140625" style="49"/>
    <col min="769" max="769" width="4.44140625" style="49" customWidth="1"/>
    <col min="770" max="770" width="5.6640625" style="49" customWidth="1"/>
    <col min="771" max="771" width="17.6640625" style="49" customWidth="1"/>
    <col min="772" max="772" width="21.88671875" style="49" customWidth="1"/>
    <col min="773" max="773" width="16.88671875" style="49" customWidth="1"/>
    <col min="774" max="1024" width="11.44140625" style="49"/>
    <col min="1025" max="1025" width="4.44140625" style="49" customWidth="1"/>
    <col min="1026" max="1026" width="5.6640625" style="49" customWidth="1"/>
    <col min="1027" max="1027" width="17.6640625" style="49" customWidth="1"/>
    <col min="1028" max="1028" width="21.88671875" style="49" customWidth="1"/>
    <col min="1029" max="1029" width="16.88671875" style="49" customWidth="1"/>
    <col min="1030" max="1280" width="11.44140625" style="49"/>
    <col min="1281" max="1281" width="4.44140625" style="49" customWidth="1"/>
    <col min="1282" max="1282" width="5.6640625" style="49" customWidth="1"/>
    <col min="1283" max="1283" width="17.6640625" style="49" customWidth="1"/>
    <col min="1284" max="1284" width="21.88671875" style="49" customWidth="1"/>
    <col min="1285" max="1285" width="16.88671875" style="49" customWidth="1"/>
    <col min="1286" max="1536" width="11.44140625" style="49"/>
    <col min="1537" max="1537" width="4.44140625" style="49" customWidth="1"/>
    <col min="1538" max="1538" width="5.6640625" style="49" customWidth="1"/>
    <col min="1539" max="1539" width="17.6640625" style="49" customWidth="1"/>
    <col min="1540" max="1540" width="21.88671875" style="49" customWidth="1"/>
    <col min="1541" max="1541" width="16.88671875" style="49" customWidth="1"/>
    <col min="1542" max="1792" width="11.44140625" style="49"/>
    <col min="1793" max="1793" width="4.44140625" style="49" customWidth="1"/>
    <col min="1794" max="1794" width="5.6640625" style="49" customWidth="1"/>
    <col min="1795" max="1795" width="17.6640625" style="49" customWidth="1"/>
    <col min="1796" max="1796" width="21.88671875" style="49" customWidth="1"/>
    <col min="1797" max="1797" width="16.88671875" style="49" customWidth="1"/>
    <col min="1798" max="2048" width="11.44140625" style="49"/>
    <col min="2049" max="2049" width="4.44140625" style="49" customWidth="1"/>
    <col min="2050" max="2050" width="5.6640625" style="49" customWidth="1"/>
    <col min="2051" max="2051" width="17.6640625" style="49" customWidth="1"/>
    <col min="2052" max="2052" width="21.88671875" style="49" customWidth="1"/>
    <col min="2053" max="2053" width="16.88671875" style="49" customWidth="1"/>
    <col min="2054" max="2304" width="11.44140625" style="49"/>
    <col min="2305" max="2305" width="4.44140625" style="49" customWidth="1"/>
    <col min="2306" max="2306" width="5.6640625" style="49" customWidth="1"/>
    <col min="2307" max="2307" width="17.6640625" style="49" customWidth="1"/>
    <col min="2308" max="2308" width="21.88671875" style="49" customWidth="1"/>
    <col min="2309" max="2309" width="16.88671875" style="49" customWidth="1"/>
    <col min="2310" max="2560" width="11.44140625" style="49"/>
    <col min="2561" max="2561" width="4.44140625" style="49" customWidth="1"/>
    <col min="2562" max="2562" width="5.6640625" style="49" customWidth="1"/>
    <col min="2563" max="2563" width="17.6640625" style="49" customWidth="1"/>
    <col min="2564" max="2564" width="21.88671875" style="49" customWidth="1"/>
    <col min="2565" max="2565" width="16.88671875" style="49" customWidth="1"/>
    <col min="2566" max="2816" width="11.44140625" style="49"/>
    <col min="2817" max="2817" width="4.44140625" style="49" customWidth="1"/>
    <col min="2818" max="2818" width="5.6640625" style="49" customWidth="1"/>
    <col min="2819" max="2819" width="17.6640625" style="49" customWidth="1"/>
    <col min="2820" max="2820" width="21.88671875" style="49" customWidth="1"/>
    <col min="2821" max="2821" width="16.88671875" style="49" customWidth="1"/>
    <col min="2822" max="3072" width="11.44140625" style="49"/>
    <col min="3073" max="3073" width="4.44140625" style="49" customWidth="1"/>
    <col min="3074" max="3074" width="5.6640625" style="49" customWidth="1"/>
    <col min="3075" max="3075" width="17.6640625" style="49" customWidth="1"/>
    <col min="3076" max="3076" width="21.88671875" style="49" customWidth="1"/>
    <col min="3077" max="3077" width="16.88671875" style="49" customWidth="1"/>
    <col min="3078" max="3328" width="11.44140625" style="49"/>
    <col min="3329" max="3329" width="4.44140625" style="49" customWidth="1"/>
    <col min="3330" max="3330" width="5.6640625" style="49" customWidth="1"/>
    <col min="3331" max="3331" width="17.6640625" style="49" customWidth="1"/>
    <col min="3332" max="3332" width="21.88671875" style="49" customWidth="1"/>
    <col min="3333" max="3333" width="16.88671875" style="49" customWidth="1"/>
    <col min="3334" max="3584" width="11.44140625" style="49"/>
    <col min="3585" max="3585" width="4.44140625" style="49" customWidth="1"/>
    <col min="3586" max="3586" width="5.6640625" style="49" customWidth="1"/>
    <col min="3587" max="3587" width="17.6640625" style="49" customWidth="1"/>
    <col min="3588" max="3588" width="21.88671875" style="49" customWidth="1"/>
    <col min="3589" max="3589" width="16.88671875" style="49" customWidth="1"/>
    <col min="3590" max="3840" width="11.44140625" style="49"/>
    <col min="3841" max="3841" width="4.44140625" style="49" customWidth="1"/>
    <col min="3842" max="3842" width="5.6640625" style="49" customWidth="1"/>
    <col min="3843" max="3843" width="17.6640625" style="49" customWidth="1"/>
    <col min="3844" max="3844" width="21.88671875" style="49" customWidth="1"/>
    <col min="3845" max="3845" width="16.88671875" style="49" customWidth="1"/>
    <col min="3846" max="4096" width="11.44140625" style="49"/>
    <col min="4097" max="4097" width="4.44140625" style="49" customWidth="1"/>
    <col min="4098" max="4098" width="5.6640625" style="49" customWidth="1"/>
    <col min="4099" max="4099" width="17.6640625" style="49" customWidth="1"/>
    <col min="4100" max="4100" width="21.88671875" style="49" customWidth="1"/>
    <col min="4101" max="4101" width="16.88671875" style="49" customWidth="1"/>
    <col min="4102" max="4352" width="11.44140625" style="49"/>
    <col min="4353" max="4353" width="4.44140625" style="49" customWidth="1"/>
    <col min="4354" max="4354" width="5.6640625" style="49" customWidth="1"/>
    <col min="4355" max="4355" width="17.6640625" style="49" customWidth="1"/>
    <col min="4356" max="4356" width="21.88671875" style="49" customWidth="1"/>
    <col min="4357" max="4357" width="16.88671875" style="49" customWidth="1"/>
    <col min="4358" max="4608" width="11.44140625" style="49"/>
    <col min="4609" max="4609" width="4.44140625" style="49" customWidth="1"/>
    <col min="4610" max="4610" width="5.6640625" style="49" customWidth="1"/>
    <col min="4611" max="4611" width="17.6640625" style="49" customWidth="1"/>
    <col min="4612" max="4612" width="21.88671875" style="49" customWidth="1"/>
    <col min="4613" max="4613" width="16.88671875" style="49" customWidth="1"/>
    <col min="4614" max="4864" width="11.44140625" style="49"/>
    <col min="4865" max="4865" width="4.44140625" style="49" customWidth="1"/>
    <col min="4866" max="4866" width="5.6640625" style="49" customWidth="1"/>
    <col min="4867" max="4867" width="17.6640625" style="49" customWidth="1"/>
    <col min="4868" max="4868" width="21.88671875" style="49" customWidth="1"/>
    <col min="4869" max="4869" width="16.88671875" style="49" customWidth="1"/>
    <col min="4870" max="5120" width="11.44140625" style="49"/>
    <col min="5121" max="5121" width="4.44140625" style="49" customWidth="1"/>
    <col min="5122" max="5122" width="5.6640625" style="49" customWidth="1"/>
    <col min="5123" max="5123" width="17.6640625" style="49" customWidth="1"/>
    <col min="5124" max="5124" width="21.88671875" style="49" customWidth="1"/>
    <col min="5125" max="5125" width="16.88671875" style="49" customWidth="1"/>
    <col min="5126" max="5376" width="11.44140625" style="49"/>
    <col min="5377" max="5377" width="4.44140625" style="49" customWidth="1"/>
    <col min="5378" max="5378" width="5.6640625" style="49" customWidth="1"/>
    <col min="5379" max="5379" width="17.6640625" style="49" customWidth="1"/>
    <col min="5380" max="5380" width="21.88671875" style="49" customWidth="1"/>
    <col min="5381" max="5381" width="16.88671875" style="49" customWidth="1"/>
    <col min="5382" max="5632" width="11.44140625" style="49"/>
    <col min="5633" max="5633" width="4.44140625" style="49" customWidth="1"/>
    <col min="5634" max="5634" width="5.6640625" style="49" customWidth="1"/>
    <col min="5635" max="5635" width="17.6640625" style="49" customWidth="1"/>
    <col min="5636" max="5636" width="21.88671875" style="49" customWidth="1"/>
    <col min="5637" max="5637" width="16.88671875" style="49" customWidth="1"/>
    <col min="5638" max="5888" width="11.44140625" style="49"/>
    <col min="5889" max="5889" width="4.44140625" style="49" customWidth="1"/>
    <col min="5890" max="5890" width="5.6640625" style="49" customWidth="1"/>
    <col min="5891" max="5891" width="17.6640625" style="49" customWidth="1"/>
    <col min="5892" max="5892" width="21.88671875" style="49" customWidth="1"/>
    <col min="5893" max="5893" width="16.88671875" style="49" customWidth="1"/>
    <col min="5894" max="6144" width="11.44140625" style="49"/>
    <col min="6145" max="6145" width="4.44140625" style="49" customWidth="1"/>
    <col min="6146" max="6146" width="5.6640625" style="49" customWidth="1"/>
    <col min="6147" max="6147" width="17.6640625" style="49" customWidth="1"/>
    <col min="6148" max="6148" width="21.88671875" style="49" customWidth="1"/>
    <col min="6149" max="6149" width="16.88671875" style="49" customWidth="1"/>
    <col min="6150" max="6400" width="11.44140625" style="49"/>
    <col min="6401" max="6401" width="4.44140625" style="49" customWidth="1"/>
    <col min="6402" max="6402" width="5.6640625" style="49" customWidth="1"/>
    <col min="6403" max="6403" width="17.6640625" style="49" customWidth="1"/>
    <col min="6404" max="6404" width="21.88671875" style="49" customWidth="1"/>
    <col min="6405" max="6405" width="16.88671875" style="49" customWidth="1"/>
    <col min="6406" max="6656" width="11.44140625" style="49"/>
    <col min="6657" max="6657" width="4.44140625" style="49" customWidth="1"/>
    <col min="6658" max="6658" width="5.6640625" style="49" customWidth="1"/>
    <col min="6659" max="6659" width="17.6640625" style="49" customWidth="1"/>
    <col min="6660" max="6660" width="21.88671875" style="49" customWidth="1"/>
    <col min="6661" max="6661" width="16.88671875" style="49" customWidth="1"/>
    <col min="6662" max="6912" width="11.44140625" style="49"/>
    <col min="6913" max="6913" width="4.44140625" style="49" customWidth="1"/>
    <col min="6914" max="6914" width="5.6640625" style="49" customWidth="1"/>
    <col min="6915" max="6915" width="17.6640625" style="49" customWidth="1"/>
    <col min="6916" max="6916" width="21.88671875" style="49" customWidth="1"/>
    <col min="6917" max="6917" width="16.88671875" style="49" customWidth="1"/>
    <col min="6918" max="7168" width="11.44140625" style="49"/>
    <col min="7169" max="7169" width="4.44140625" style="49" customWidth="1"/>
    <col min="7170" max="7170" width="5.6640625" style="49" customWidth="1"/>
    <col min="7171" max="7171" width="17.6640625" style="49" customWidth="1"/>
    <col min="7172" max="7172" width="21.88671875" style="49" customWidth="1"/>
    <col min="7173" max="7173" width="16.88671875" style="49" customWidth="1"/>
    <col min="7174" max="7424" width="11.44140625" style="49"/>
    <col min="7425" max="7425" width="4.44140625" style="49" customWidth="1"/>
    <col min="7426" max="7426" width="5.6640625" style="49" customWidth="1"/>
    <col min="7427" max="7427" width="17.6640625" style="49" customWidth="1"/>
    <col min="7428" max="7428" width="21.88671875" style="49" customWidth="1"/>
    <col min="7429" max="7429" width="16.88671875" style="49" customWidth="1"/>
    <col min="7430" max="7680" width="11.44140625" style="49"/>
    <col min="7681" max="7681" width="4.44140625" style="49" customWidth="1"/>
    <col min="7682" max="7682" width="5.6640625" style="49" customWidth="1"/>
    <col min="7683" max="7683" width="17.6640625" style="49" customWidth="1"/>
    <col min="7684" max="7684" width="21.88671875" style="49" customWidth="1"/>
    <col min="7685" max="7685" width="16.88671875" style="49" customWidth="1"/>
    <col min="7686" max="7936" width="11.44140625" style="49"/>
    <col min="7937" max="7937" width="4.44140625" style="49" customWidth="1"/>
    <col min="7938" max="7938" width="5.6640625" style="49" customWidth="1"/>
    <col min="7939" max="7939" width="17.6640625" style="49" customWidth="1"/>
    <col min="7940" max="7940" width="21.88671875" style="49" customWidth="1"/>
    <col min="7941" max="7941" width="16.88671875" style="49" customWidth="1"/>
    <col min="7942" max="8192" width="11.44140625" style="49"/>
    <col min="8193" max="8193" width="4.44140625" style="49" customWidth="1"/>
    <col min="8194" max="8194" width="5.6640625" style="49" customWidth="1"/>
    <col min="8195" max="8195" width="17.6640625" style="49" customWidth="1"/>
    <col min="8196" max="8196" width="21.88671875" style="49" customWidth="1"/>
    <col min="8197" max="8197" width="16.88671875" style="49" customWidth="1"/>
    <col min="8198" max="8448" width="11.44140625" style="49"/>
    <col min="8449" max="8449" width="4.44140625" style="49" customWidth="1"/>
    <col min="8450" max="8450" width="5.6640625" style="49" customWidth="1"/>
    <col min="8451" max="8451" width="17.6640625" style="49" customWidth="1"/>
    <col min="8452" max="8452" width="21.88671875" style="49" customWidth="1"/>
    <col min="8453" max="8453" width="16.88671875" style="49" customWidth="1"/>
    <col min="8454" max="8704" width="11.44140625" style="49"/>
    <col min="8705" max="8705" width="4.44140625" style="49" customWidth="1"/>
    <col min="8706" max="8706" width="5.6640625" style="49" customWidth="1"/>
    <col min="8707" max="8707" width="17.6640625" style="49" customWidth="1"/>
    <col min="8708" max="8708" width="21.88671875" style="49" customWidth="1"/>
    <col min="8709" max="8709" width="16.88671875" style="49" customWidth="1"/>
    <col min="8710" max="8960" width="11.44140625" style="49"/>
    <col min="8961" max="8961" width="4.44140625" style="49" customWidth="1"/>
    <col min="8962" max="8962" width="5.6640625" style="49" customWidth="1"/>
    <col min="8963" max="8963" width="17.6640625" style="49" customWidth="1"/>
    <col min="8964" max="8964" width="21.88671875" style="49" customWidth="1"/>
    <col min="8965" max="8965" width="16.88671875" style="49" customWidth="1"/>
    <col min="8966" max="9216" width="11.44140625" style="49"/>
    <col min="9217" max="9217" width="4.44140625" style="49" customWidth="1"/>
    <col min="9218" max="9218" width="5.6640625" style="49" customWidth="1"/>
    <col min="9219" max="9219" width="17.6640625" style="49" customWidth="1"/>
    <col min="9220" max="9220" width="21.88671875" style="49" customWidth="1"/>
    <col min="9221" max="9221" width="16.88671875" style="49" customWidth="1"/>
    <col min="9222" max="9472" width="11.44140625" style="49"/>
    <col min="9473" max="9473" width="4.44140625" style="49" customWidth="1"/>
    <col min="9474" max="9474" width="5.6640625" style="49" customWidth="1"/>
    <col min="9475" max="9475" width="17.6640625" style="49" customWidth="1"/>
    <col min="9476" max="9476" width="21.88671875" style="49" customWidth="1"/>
    <col min="9477" max="9477" width="16.88671875" style="49" customWidth="1"/>
    <col min="9478" max="9728" width="11.44140625" style="49"/>
    <col min="9729" max="9729" width="4.44140625" style="49" customWidth="1"/>
    <col min="9730" max="9730" width="5.6640625" style="49" customWidth="1"/>
    <col min="9731" max="9731" width="17.6640625" style="49" customWidth="1"/>
    <col min="9732" max="9732" width="21.88671875" style="49" customWidth="1"/>
    <col min="9733" max="9733" width="16.88671875" style="49" customWidth="1"/>
    <col min="9734" max="9984" width="11.44140625" style="49"/>
    <col min="9985" max="9985" width="4.44140625" style="49" customWidth="1"/>
    <col min="9986" max="9986" width="5.6640625" style="49" customWidth="1"/>
    <col min="9987" max="9987" width="17.6640625" style="49" customWidth="1"/>
    <col min="9988" max="9988" width="21.88671875" style="49" customWidth="1"/>
    <col min="9989" max="9989" width="16.88671875" style="49" customWidth="1"/>
    <col min="9990" max="10240" width="11.44140625" style="49"/>
    <col min="10241" max="10241" width="4.44140625" style="49" customWidth="1"/>
    <col min="10242" max="10242" width="5.6640625" style="49" customWidth="1"/>
    <col min="10243" max="10243" width="17.6640625" style="49" customWidth="1"/>
    <col min="10244" max="10244" width="21.88671875" style="49" customWidth="1"/>
    <col min="10245" max="10245" width="16.88671875" style="49" customWidth="1"/>
    <col min="10246" max="10496" width="11.44140625" style="49"/>
    <col min="10497" max="10497" width="4.44140625" style="49" customWidth="1"/>
    <col min="10498" max="10498" width="5.6640625" style="49" customWidth="1"/>
    <col min="10499" max="10499" width="17.6640625" style="49" customWidth="1"/>
    <col min="10500" max="10500" width="21.88671875" style="49" customWidth="1"/>
    <col min="10501" max="10501" width="16.88671875" style="49" customWidth="1"/>
    <col min="10502" max="10752" width="11.44140625" style="49"/>
    <col min="10753" max="10753" width="4.44140625" style="49" customWidth="1"/>
    <col min="10754" max="10754" width="5.6640625" style="49" customWidth="1"/>
    <col min="10755" max="10755" width="17.6640625" style="49" customWidth="1"/>
    <col min="10756" max="10756" width="21.88671875" style="49" customWidth="1"/>
    <col min="10757" max="10757" width="16.88671875" style="49" customWidth="1"/>
    <col min="10758" max="11008" width="11.44140625" style="49"/>
    <col min="11009" max="11009" width="4.44140625" style="49" customWidth="1"/>
    <col min="11010" max="11010" width="5.6640625" style="49" customWidth="1"/>
    <col min="11011" max="11011" width="17.6640625" style="49" customWidth="1"/>
    <col min="11012" max="11012" width="21.88671875" style="49" customWidth="1"/>
    <col min="11013" max="11013" width="16.88671875" style="49" customWidth="1"/>
    <col min="11014" max="11264" width="11.44140625" style="49"/>
    <col min="11265" max="11265" width="4.44140625" style="49" customWidth="1"/>
    <col min="11266" max="11266" width="5.6640625" style="49" customWidth="1"/>
    <col min="11267" max="11267" width="17.6640625" style="49" customWidth="1"/>
    <col min="11268" max="11268" width="21.88671875" style="49" customWidth="1"/>
    <col min="11269" max="11269" width="16.88671875" style="49" customWidth="1"/>
    <col min="11270" max="11520" width="11.44140625" style="49"/>
    <col min="11521" max="11521" width="4.44140625" style="49" customWidth="1"/>
    <col min="11522" max="11522" width="5.6640625" style="49" customWidth="1"/>
    <col min="11523" max="11523" width="17.6640625" style="49" customWidth="1"/>
    <col min="11524" max="11524" width="21.88671875" style="49" customWidth="1"/>
    <col min="11525" max="11525" width="16.88671875" style="49" customWidth="1"/>
    <col min="11526" max="11776" width="11.44140625" style="49"/>
    <col min="11777" max="11777" width="4.44140625" style="49" customWidth="1"/>
    <col min="11778" max="11778" width="5.6640625" style="49" customWidth="1"/>
    <col min="11779" max="11779" width="17.6640625" style="49" customWidth="1"/>
    <col min="11780" max="11780" width="21.88671875" style="49" customWidth="1"/>
    <col min="11781" max="11781" width="16.88671875" style="49" customWidth="1"/>
    <col min="11782" max="12032" width="11.44140625" style="49"/>
    <col min="12033" max="12033" width="4.44140625" style="49" customWidth="1"/>
    <col min="12034" max="12034" width="5.6640625" style="49" customWidth="1"/>
    <col min="12035" max="12035" width="17.6640625" style="49" customWidth="1"/>
    <col min="12036" max="12036" width="21.88671875" style="49" customWidth="1"/>
    <col min="12037" max="12037" width="16.88671875" style="49" customWidth="1"/>
    <col min="12038" max="12288" width="11.44140625" style="49"/>
    <col min="12289" max="12289" width="4.44140625" style="49" customWidth="1"/>
    <col min="12290" max="12290" width="5.6640625" style="49" customWidth="1"/>
    <col min="12291" max="12291" width="17.6640625" style="49" customWidth="1"/>
    <col min="12292" max="12292" width="21.88671875" style="49" customWidth="1"/>
    <col min="12293" max="12293" width="16.88671875" style="49" customWidth="1"/>
    <col min="12294" max="12544" width="11.44140625" style="49"/>
    <col min="12545" max="12545" width="4.44140625" style="49" customWidth="1"/>
    <col min="12546" max="12546" width="5.6640625" style="49" customWidth="1"/>
    <col min="12547" max="12547" width="17.6640625" style="49" customWidth="1"/>
    <col min="12548" max="12548" width="21.88671875" style="49" customWidth="1"/>
    <col min="12549" max="12549" width="16.88671875" style="49" customWidth="1"/>
    <col min="12550" max="12800" width="11.44140625" style="49"/>
    <col min="12801" max="12801" width="4.44140625" style="49" customWidth="1"/>
    <col min="12802" max="12802" width="5.6640625" style="49" customWidth="1"/>
    <col min="12803" max="12803" width="17.6640625" style="49" customWidth="1"/>
    <col min="12804" max="12804" width="21.88671875" style="49" customWidth="1"/>
    <col min="12805" max="12805" width="16.88671875" style="49" customWidth="1"/>
    <col min="12806" max="13056" width="11.44140625" style="49"/>
    <col min="13057" max="13057" width="4.44140625" style="49" customWidth="1"/>
    <col min="13058" max="13058" width="5.6640625" style="49" customWidth="1"/>
    <col min="13059" max="13059" width="17.6640625" style="49" customWidth="1"/>
    <col min="13060" max="13060" width="21.88671875" style="49" customWidth="1"/>
    <col min="13061" max="13061" width="16.88671875" style="49" customWidth="1"/>
    <col min="13062" max="13312" width="11.44140625" style="49"/>
    <col min="13313" max="13313" width="4.44140625" style="49" customWidth="1"/>
    <col min="13314" max="13314" width="5.6640625" style="49" customWidth="1"/>
    <col min="13315" max="13315" width="17.6640625" style="49" customWidth="1"/>
    <col min="13316" max="13316" width="21.88671875" style="49" customWidth="1"/>
    <col min="13317" max="13317" width="16.88671875" style="49" customWidth="1"/>
    <col min="13318" max="13568" width="11.44140625" style="49"/>
    <col min="13569" max="13569" width="4.44140625" style="49" customWidth="1"/>
    <col min="13570" max="13570" width="5.6640625" style="49" customWidth="1"/>
    <col min="13571" max="13571" width="17.6640625" style="49" customWidth="1"/>
    <col min="13572" max="13572" width="21.88671875" style="49" customWidth="1"/>
    <col min="13573" max="13573" width="16.88671875" style="49" customWidth="1"/>
    <col min="13574" max="13824" width="11.44140625" style="49"/>
    <col min="13825" max="13825" width="4.44140625" style="49" customWidth="1"/>
    <col min="13826" max="13826" width="5.6640625" style="49" customWidth="1"/>
    <col min="13827" max="13827" width="17.6640625" style="49" customWidth="1"/>
    <col min="13828" max="13828" width="21.88671875" style="49" customWidth="1"/>
    <col min="13829" max="13829" width="16.88671875" style="49" customWidth="1"/>
    <col min="13830" max="14080" width="11.44140625" style="49"/>
    <col min="14081" max="14081" width="4.44140625" style="49" customWidth="1"/>
    <col min="14082" max="14082" width="5.6640625" style="49" customWidth="1"/>
    <col min="14083" max="14083" width="17.6640625" style="49" customWidth="1"/>
    <col min="14084" max="14084" width="21.88671875" style="49" customWidth="1"/>
    <col min="14085" max="14085" width="16.88671875" style="49" customWidth="1"/>
    <col min="14086" max="14336" width="11.44140625" style="49"/>
    <col min="14337" max="14337" width="4.44140625" style="49" customWidth="1"/>
    <col min="14338" max="14338" width="5.6640625" style="49" customWidth="1"/>
    <col min="14339" max="14339" width="17.6640625" style="49" customWidth="1"/>
    <col min="14340" max="14340" width="21.88671875" style="49" customWidth="1"/>
    <col min="14341" max="14341" width="16.88671875" style="49" customWidth="1"/>
    <col min="14342" max="14592" width="11.44140625" style="49"/>
    <col min="14593" max="14593" width="4.44140625" style="49" customWidth="1"/>
    <col min="14594" max="14594" width="5.6640625" style="49" customWidth="1"/>
    <col min="14595" max="14595" width="17.6640625" style="49" customWidth="1"/>
    <col min="14596" max="14596" width="21.88671875" style="49" customWidth="1"/>
    <col min="14597" max="14597" width="16.88671875" style="49" customWidth="1"/>
    <col min="14598" max="14848" width="11.44140625" style="49"/>
    <col min="14849" max="14849" width="4.44140625" style="49" customWidth="1"/>
    <col min="14850" max="14850" width="5.6640625" style="49" customWidth="1"/>
    <col min="14851" max="14851" width="17.6640625" style="49" customWidth="1"/>
    <col min="14852" max="14852" width="21.88671875" style="49" customWidth="1"/>
    <col min="14853" max="14853" width="16.88671875" style="49" customWidth="1"/>
    <col min="14854" max="15104" width="11.44140625" style="49"/>
    <col min="15105" max="15105" width="4.44140625" style="49" customWidth="1"/>
    <col min="15106" max="15106" width="5.6640625" style="49" customWidth="1"/>
    <col min="15107" max="15107" width="17.6640625" style="49" customWidth="1"/>
    <col min="15108" max="15108" width="21.88671875" style="49" customWidth="1"/>
    <col min="15109" max="15109" width="16.88671875" style="49" customWidth="1"/>
    <col min="15110" max="15360" width="11.44140625" style="49"/>
    <col min="15361" max="15361" width="4.44140625" style="49" customWidth="1"/>
    <col min="15362" max="15362" width="5.6640625" style="49" customWidth="1"/>
    <col min="15363" max="15363" width="17.6640625" style="49" customWidth="1"/>
    <col min="15364" max="15364" width="21.88671875" style="49" customWidth="1"/>
    <col min="15365" max="15365" width="16.88671875" style="49" customWidth="1"/>
    <col min="15366" max="15616" width="11.44140625" style="49"/>
    <col min="15617" max="15617" width="4.44140625" style="49" customWidth="1"/>
    <col min="15618" max="15618" width="5.6640625" style="49" customWidth="1"/>
    <col min="15619" max="15619" width="17.6640625" style="49" customWidth="1"/>
    <col min="15620" max="15620" width="21.88671875" style="49" customWidth="1"/>
    <col min="15621" max="15621" width="16.88671875" style="49" customWidth="1"/>
    <col min="15622" max="15872" width="11.44140625" style="49"/>
    <col min="15873" max="15873" width="4.44140625" style="49" customWidth="1"/>
    <col min="15874" max="15874" width="5.6640625" style="49" customWidth="1"/>
    <col min="15875" max="15875" width="17.6640625" style="49" customWidth="1"/>
    <col min="15876" max="15876" width="21.88671875" style="49" customWidth="1"/>
    <col min="15877" max="15877" width="16.88671875" style="49" customWidth="1"/>
    <col min="15878" max="16128" width="11.44140625" style="49"/>
    <col min="16129" max="16129" width="4.44140625" style="49" customWidth="1"/>
    <col min="16130" max="16130" width="5.6640625" style="49" customWidth="1"/>
    <col min="16131" max="16131" width="17.6640625" style="49" customWidth="1"/>
    <col min="16132" max="16132" width="21.88671875" style="49" customWidth="1"/>
    <col min="16133" max="16133" width="16.88671875" style="49" customWidth="1"/>
    <col min="16134" max="16384" width="11.44140625" style="49"/>
  </cols>
  <sheetData>
    <row r="1" spans="1:5" ht="15.6">
      <c r="A1" s="44" t="s">
        <v>254</v>
      </c>
      <c r="B1" s="44"/>
      <c r="C1" s="45"/>
      <c r="D1" s="46" t="s">
        <v>255</v>
      </c>
    </row>
    <row r="2" spans="1:5" ht="12" customHeight="1">
      <c r="A2" s="44" t="s">
        <v>256</v>
      </c>
      <c r="B2" s="44"/>
      <c r="C2" s="45"/>
    </row>
    <row r="3" spans="1:5" ht="13.5" customHeight="1">
      <c r="A3" s="44" t="s">
        <v>257</v>
      </c>
      <c r="B3" s="44"/>
      <c r="C3" s="45"/>
    </row>
    <row r="4" spans="1:5" ht="16.5" customHeight="1">
      <c r="A4" s="44" t="s">
        <v>258</v>
      </c>
      <c r="B4" s="44"/>
      <c r="C4" s="45"/>
    </row>
    <row r="5" spans="1:5" ht="3" customHeight="1">
      <c r="A5" s="44"/>
      <c r="B5" s="44"/>
      <c r="C5" s="44"/>
      <c r="D5" s="45"/>
    </row>
    <row r="6" spans="1:5" ht="18" customHeight="1">
      <c r="A6" s="44"/>
      <c r="B6" s="408" t="s">
        <v>259</v>
      </c>
      <c r="C6" s="408"/>
      <c r="D6" s="408"/>
      <c r="E6" s="408"/>
    </row>
    <row r="7" spans="1:5" ht="18" customHeight="1">
      <c r="A7" s="44"/>
      <c r="B7" s="83" t="s">
        <v>274</v>
      </c>
      <c r="C7" s="83"/>
      <c r="D7" s="83"/>
      <c r="E7" s="83"/>
    </row>
    <row r="8" spans="1:5" ht="14.25" customHeight="1">
      <c r="A8" s="44"/>
      <c r="B8" s="44"/>
      <c r="C8" s="44"/>
      <c r="D8" s="45"/>
    </row>
    <row r="9" spans="1:5" ht="15.6">
      <c r="A9" s="44"/>
      <c r="B9" s="409" t="s">
        <v>261</v>
      </c>
      <c r="C9" s="409" t="s">
        <v>262</v>
      </c>
      <c r="D9" s="409" t="s">
        <v>263</v>
      </c>
      <c r="E9" s="409" t="s">
        <v>275</v>
      </c>
    </row>
    <row r="10" spans="1:5" ht="3" customHeight="1">
      <c r="A10" s="44"/>
      <c r="B10" s="409"/>
      <c r="C10" s="409"/>
      <c r="D10" s="409"/>
      <c r="E10" s="409"/>
    </row>
    <row r="11" spans="1:5" ht="12" customHeight="1">
      <c r="A11" s="44"/>
      <c r="B11" s="53">
        <v>1</v>
      </c>
      <c r="C11" s="84" t="s">
        <v>18</v>
      </c>
      <c r="D11" s="85" t="s">
        <v>19</v>
      </c>
      <c r="E11" s="86">
        <v>8</v>
      </c>
    </row>
    <row r="12" spans="1:5" ht="12" customHeight="1">
      <c r="A12" s="44"/>
      <c r="B12" s="53">
        <v>2</v>
      </c>
      <c r="C12" s="87" t="s">
        <v>20</v>
      </c>
      <c r="D12" s="85" t="s">
        <v>21</v>
      </c>
      <c r="E12" s="86">
        <v>14</v>
      </c>
    </row>
    <row r="13" spans="1:5" ht="12" customHeight="1">
      <c r="A13" s="44"/>
      <c r="B13" s="53">
        <v>3</v>
      </c>
      <c r="C13" s="84" t="s">
        <v>22</v>
      </c>
      <c r="D13" s="85" t="s">
        <v>23</v>
      </c>
      <c r="E13" s="86">
        <v>12</v>
      </c>
    </row>
    <row r="14" spans="1:5" ht="12" customHeight="1">
      <c r="A14" s="44"/>
      <c r="B14" s="53">
        <v>4</v>
      </c>
      <c r="C14" s="87" t="s">
        <v>24</v>
      </c>
      <c r="D14" s="85" t="s">
        <v>25</v>
      </c>
      <c r="E14" s="86">
        <v>18</v>
      </c>
    </row>
    <row r="15" spans="1:5" ht="12" customHeight="1">
      <c r="A15" s="44"/>
      <c r="B15" s="53">
        <v>5</v>
      </c>
      <c r="C15" s="87" t="s">
        <v>26</v>
      </c>
      <c r="D15" s="85" t="s">
        <v>27</v>
      </c>
      <c r="E15" s="86">
        <v>16</v>
      </c>
    </row>
    <row r="16" spans="1:5" ht="12" customHeight="1">
      <c r="A16" s="44"/>
      <c r="B16" s="53">
        <v>6</v>
      </c>
      <c r="C16" s="84" t="s">
        <v>28</v>
      </c>
      <c r="D16" s="85" t="s">
        <v>29</v>
      </c>
      <c r="E16" s="86">
        <v>14</v>
      </c>
    </row>
    <row r="17" spans="1:5" ht="12" customHeight="1">
      <c r="A17" s="44"/>
      <c r="B17" s="53">
        <v>7</v>
      </c>
      <c r="C17" s="84" t="s">
        <v>30</v>
      </c>
      <c r="D17" s="85" t="s">
        <v>31</v>
      </c>
      <c r="E17" s="86">
        <v>11</v>
      </c>
    </row>
    <row r="18" spans="1:5" ht="12" customHeight="1">
      <c r="A18" s="44"/>
      <c r="B18" s="53">
        <v>8</v>
      </c>
      <c r="C18" s="87" t="s">
        <v>32</v>
      </c>
      <c r="D18" s="85" t="s">
        <v>33</v>
      </c>
      <c r="E18" s="86">
        <v>16</v>
      </c>
    </row>
    <row r="19" spans="1:5" ht="12" customHeight="1">
      <c r="A19" s="44"/>
      <c r="B19" s="53">
        <v>9</v>
      </c>
      <c r="C19" s="87" t="s">
        <v>34</v>
      </c>
      <c r="D19" s="85" t="s">
        <v>35</v>
      </c>
      <c r="E19" s="86">
        <v>15</v>
      </c>
    </row>
    <row r="20" spans="1:5" ht="12" customHeight="1">
      <c r="A20" s="44"/>
      <c r="B20" s="53">
        <v>10</v>
      </c>
      <c r="C20" s="87" t="s">
        <v>36</v>
      </c>
      <c r="D20" s="85" t="s">
        <v>37</v>
      </c>
      <c r="E20" s="86">
        <v>10</v>
      </c>
    </row>
    <row r="21" spans="1:5" ht="12" customHeight="1">
      <c r="A21" s="44"/>
      <c r="B21" s="53">
        <v>11</v>
      </c>
      <c r="C21" s="87" t="s">
        <v>38</v>
      </c>
      <c r="D21" s="85" t="s">
        <v>39</v>
      </c>
      <c r="E21" s="86">
        <v>12</v>
      </c>
    </row>
    <row r="22" spans="1:5" ht="12" customHeight="1">
      <c r="A22" s="44"/>
      <c r="B22" s="53">
        <v>12</v>
      </c>
      <c r="C22" s="87" t="s">
        <v>40</v>
      </c>
      <c r="D22" s="85" t="s">
        <v>41</v>
      </c>
      <c r="E22" s="86">
        <v>15</v>
      </c>
    </row>
    <row r="23" spans="1:5" ht="12" customHeight="1">
      <c r="A23" s="44"/>
      <c r="B23" s="53">
        <v>13</v>
      </c>
      <c r="C23" s="87" t="s">
        <v>42</v>
      </c>
      <c r="D23" s="85" t="s">
        <v>43</v>
      </c>
      <c r="E23" s="86">
        <v>14</v>
      </c>
    </row>
    <row r="24" spans="1:5" ht="12" customHeight="1">
      <c r="A24" s="44"/>
      <c r="B24" s="53">
        <v>14</v>
      </c>
      <c r="C24" s="87" t="s">
        <v>44</v>
      </c>
      <c r="D24" s="85" t="s">
        <v>45</v>
      </c>
      <c r="E24" s="86">
        <v>14</v>
      </c>
    </row>
    <row r="25" spans="1:5" ht="12" customHeight="1">
      <c r="A25" s="44"/>
      <c r="B25" s="53">
        <v>15</v>
      </c>
      <c r="C25" s="87" t="s">
        <v>46</v>
      </c>
      <c r="D25" s="85" t="s">
        <v>47</v>
      </c>
      <c r="E25" s="86">
        <v>14</v>
      </c>
    </row>
    <row r="26" spans="1:5" ht="12" customHeight="1">
      <c r="A26" s="44"/>
      <c r="B26" s="53">
        <v>16</v>
      </c>
      <c r="C26" s="87" t="s">
        <v>48</v>
      </c>
      <c r="D26" s="85" t="s">
        <v>49</v>
      </c>
      <c r="E26" s="86">
        <v>11</v>
      </c>
    </row>
    <row r="27" spans="1:5" ht="12" customHeight="1">
      <c r="A27" s="44"/>
      <c r="B27" s="53">
        <v>17</v>
      </c>
      <c r="C27" s="84" t="s">
        <v>50</v>
      </c>
      <c r="D27" s="85" t="s">
        <v>51</v>
      </c>
      <c r="E27" s="86">
        <v>11</v>
      </c>
    </row>
    <row r="28" spans="1:5" ht="12" customHeight="1">
      <c r="A28" s="44"/>
      <c r="B28" s="53">
        <v>18</v>
      </c>
      <c r="C28" s="87" t="s">
        <v>52</v>
      </c>
      <c r="D28" s="85" t="s">
        <v>53</v>
      </c>
      <c r="E28" s="86">
        <v>12</v>
      </c>
    </row>
    <row r="29" spans="1:5" ht="12" customHeight="1">
      <c r="A29" s="44"/>
      <c r="B29" s="53">
        <v>19</v>
      </c>
      <c r="C29" s="84" t="s">
        <v>246</v>
      </c>
      <c r="D29" s="85" t="s">
        <v>247</v>
      </c>
      <c r="E29" s="86">
        <v>13</v>
      </c>
    </row>
    <row r="30" spans="1:5" ht="12" customHeight="1">
      <c r="A30" s="44"/>
      <c r="B30" s="53">
        <v>20</v>
      </c>
      <c r="C30" s="87" t="s">
        <v>54</v>
      </c>
      <c r="D30" s="85" t="s">
        <v>55</v>
      </c>
      <c r="E30" s="86">
        <v>12</v>
      </c>
    </row>
    <row r="31" spans="1:5" ht="12" customHeight="1">
      <c r="A31" s="44"/>
      <c r="B31" s="53">
        <v>21</v>
      </c>
      <c r="C31" s="84" t="s">
        <v>56</v>
      </c>
      <c r="D31" s="85" t="s">
        <v>57</v>
      </c>
      <c r="E31" s="86">
        <v>14</v>
      </c>
    </row>
    <row r="32" spans="1:5" ht="12" customHeight="1">
      <c r="A32" s="44"/>
      <c r="B32" s="53">
        <v>22</v>
      </c>
      <c r="C32" s="84" t="s">
        <v>58</v>
      </c>
      <c r="D32" s="85" t="s">
        <v>59</v>
      </c>
      <c r="E32" s="86">
        <v>14</v>
      </c>
    </row>
    <row r="33" spans="1:5" ht="12" customHeight="1">
      <c r="A33" s="44"/>
      <c r="B33" s="53">
        <v>23</v>
      </c>
      <c r="C33" s="87" t="s">
        <v>60</v>
      </c>
      <c r="D33" s="85" t="s">
        <v>61</v>
      </c>
      <c r="E33" s="86">
        <v>12</v>
      </c>
    </row>
    <row r="34" spans="1:5" ht="12" customHeight="1">
      <c r="A34" s="44"/>
      <c r="B34" s="53">
        <v>24</v>
      </c>
      <c r="C34" s="84" t="s">
        <v>62</v>
      </c>
      <c r="D34" s="85" t="s">
        <v>63</v>
      </c>
      <c r="E34" s="86">
        <v>11</v>
      </c>
    </row>
    <row r="35" spans="1:5" ht="12" customHeight="1">
      <c r="A35" s="44"/>
      <c r="B35" s="53">
        <v>25</v>
      </c>
      <c r="C35" s="87" t="s">
        <v>64</v>
      </c>
      <c r="D35" s="85" t="s">
        <v>65</v>
      </c>
      <c r="E35" s="86">
        <v>14</v>
      </c>
    </row>
    <row r="36" spans="1:5" ht="12" customHeight="1">
      <c r="A36" s="44"/>
      <c r="B36" s="53">
        <v>26</v>
      </c>
      <c r="C36" s="87" t="s">
        <v>66</v>
      </c>
      <c r="D36" s="85" t="s">
        <v>67</v>
      </c>
      <c r="E36" s="86">
        <v>14</v>
      </c>
    </row>
    <row r="37" spans="1:5" ht="12" customHeight="1">
      <c r="A37" s="44"/>
      <c r="B37" s="53">
        <v>27</v>
      </c>
      <c r="C37" s="87" t="s">
        <v>68</v>
      </c>
      <c r="D37" s="85" t="s">
        <v>69</v>
      </c>
      <c r="E37" s="86">
        <v>12</v>
      </c>
    </row>
    <row r="38" spans="1:5" ht="12" customHeight="1">
      <c r="A38" s="44"/>
      <c r="B38" s="53">
        <v>28</v>
      </c>
      <c r="C38" s="87" t="s">
        <v>70</v>
      </c>
      <c r="D38" s="85" t="s">
        <v>51</v>
      </c>
      <c r="E38" s="86">
        <v>14</v>
      </c>
    </row>
    <row r="39" spans="1:5" ht="12" customHeight="1">
      <c r="A39" s="44"/>
      <c r="B39" s="53">
        <v>29</v>
      </c>
      <c r="C39" s="87" t="s">
        <v>71</v>
      </c>
      <c r="D39" s="85" t="s">
        <v>72</v>
      </c>
      <c r="E39" s="86">
        <v>12</v>
      </c>
    </row>
    <row r="40" spans="1:5" ht="12" customHeight="1">
      <c r="A40" s="44"/>
      <c r="B40" s="53">
        <v>30</v>
      </c>
      <c r="C40" s="87" t="s">
        <v>73</v>
      </c>
      <c r="D40" s="85" t="s">
        <v>74</v>
      </c>
      <c r="E40" s="86">
        <v>15</v>
      </c>
    </row>
    <row r="41" spans="1:5" ht="12" customHeight="1">
      <c r="A41" s="44"/>
      <c r="B41" s="53">
        <v>31</v>
      </c>
      <c r="C41" s="87" t="s">
        <v>75</v>
      </c>
      <c r="D41" s="85" t="s">
        <v>51</v>
      </c>
      <c r="E41" s="86">
        <v>11</v>
      </c>
    </row>
    <row r="42" spans="1:5" ht="12" customHeight="1">
      <c r="A42" s="44"/>
      <c r="B42" s="53">
        <v>32</v>
      </c>
      <c r="C42" s="84" t="s">
        <v>76</v>
      </c>
      <c r="D42" s="85" t="s">
        <v>77</v>
      </c>
      <c r="E42" s="86">
        <v>12</v>
      </c>
    </row>
    <row r="43" spans="1:5" ht="12" customHeight="1">
      <c r="A43" s="44"/>
      <c r="B43" s="53">
        <v>33</v>
      </c>
      <c r="C43" s="84" t="s">
        <v>78</v>
      </c>
      <c r="D43" s="85" t="s">
        <v>79</v>
      </c>
      <c r="E43" s="86">
        <v>14</v>
      </c>
    </row>
    <row r="44" spans="1:5" ht="12" customHeight="1">
      <c r="A44" s="44"/>
      <c r="B44" s="53">
        <v>34</v>
      </c>
      <c r="C44" s="87" t="s">
        <v>80</v>
      </c>
      <c r="D44" s="85" t="s">
        <v>81</v>
      </c>
      <c r="E44" s="86">
        <v>15</v>
      </c>
    </row>
    <row r="45" spans="1:5" ht="12" customHeight="1">
      <c r="A45" s="44"/>
      <c r="B45" s="53">
        <v>35</v>
      </c>
      <c r="C45" s="87" t="s">
        <v>82</v>
      </c>
      <c r="D45" s="85" t="s">
        <v>83</v>
      </c>
      <c r="E45" s="86">
        <v>12</v>
      </c>
    </row>
    <row r="46" spans="1:5" ht="12" customHeight="1">
      <c r="A46" s="44"/>
      <c r="B46" s="53">
        <v>36</v>
      </c>
      <c r="C46" s="87" t="s">
        <v>84</v>
      </c>
      <c r="D46" s="85" t="s">
        <v>85</v>
      </c>
      <c r="E46" s="86">
        <v>13</v>
      </c>
    </row>
    <row r="47" spans="1:5" ht="12" customHeight="1">
      <c r="A47" s="44"/>
      <c r="B47" s="53">
        <v>37</v>
      </c>
      <c r="C47" s="87" t="s">
        <v>86</v>
      </c>
      <c r="D47" s="85" t="s">
        <v>87</v>
      </c>
      <c r="E47" s="86">
        <v>16</v>
      </c>
    </row>
    <row r="48" spans="1:5" ht="12" customHeight="1">
      <c r="A48" s="44"/>
      <c r="B48" s="53">
        <v>38</v>
      </c>
      <c r="C48" s="87" t="s">
        <v>88</v>
      </c>
      <c r="D48" s="85" t="s">
        <v>89</v>
      </c>
      <c r="E48" s="86">
        <v>12</v>
      </c>
    </row>
    <row r="49" spans="1:5" ht="12" customHeight="1">
      <c r="A49" s="44"/>
      <c r="B49" s="53">
        <v>39</v>
      </c>
      <c r="C49" s="84" t="s">
        <v>90</v>
      </c>
      <c r="D49" s="85" t="s">
        <v>51</v>
      </c>
      <c r="E49" s="86">
        <v>14</v>
      </c>
    </row>
    <row r="50" spans="1:5" ht="12" customHeight="1">
      <c r="A50" s="44"/>
      <c r="B50" s="53">
        <v>40</v>
      </c>
      <c r="C50" s="87" t="s">
        <v>91</v>
      </c>
      <c r="D50" s="85" t="s">
        <v>92</v>
      </c>
      <c r="E50" s="86">
        <v>12</v>
      </c>
    </row>
    <row r="51" spans="1:5" ht="12" customHeight="1">
      <c r="A51" s="44"/>
      <c r="B51" s="53">
        <v>41</v>
      </c>
      <c r="C51" s="87" t="s">
        <v>93</v>
      </c>
      <c r="D51" s="85" t="s">
        <v>53</v>
      </c>
      <c r="E51" s="86">
        <v>10</v>
      </c>
    </row>
    <row r="52" spans="1:5" ht="12" customHeight="1">
      <c r="A52" s="44"/>
      <c r="B52" s="53">
        <v>42</v>
      </c>
      <c r="C52" s="87" t="s">
        <v>94</v>
      </c>
      <c r="D52" s="85" t="s">
        <v>95</v>
      </c>
      <c r="E52" s="86">
        <v>12</v>
      </c>
    </row>
    <row r="53" spans="1:5" ht="12" customHeight="1">
      <c r="A53" s="44"/>
      <c r="B53" s="53">
        <v>43</v>
      </c>
      <c r="C53" s="87" t="s">
        <v>96</v>
      </c>
      <c r="D53" s="85" t="s">
        <v>97</v>
      </c>
      <c r="E53" s="86">
        <v>13</v>
      </c>
    </row>
    <row r="54" spans="1:5" ht="12" customHeight="1">
      <c r="A54" s="44"/>
      <c r="B54" s="53">
        <v>44</v>
      </c>
      <c r="C54" s="87" t="s">
        <v>98</v>
      </c>
      <c r="D54" s="85" t="s">
        <v>99</v>
      </c>
      <c r="E54" s="86">
        <v>16</v>
      </c>
    </row>
    <row r="55" spans="1:5" ht="12" customHeight="1">
      <c r="A55" s="44"/>
      <c r="B55" s="53">
        <v>45</v>
      </c>
      <c r="C55" s="87" t="s">
        <v>100</v>
      </c>
      <c r="D55" s="85" t="s">
        <v>101</v>
      </c>
      <c r="E55" s="86">
        <v>14</v>
      </c>
    </row>
    <row r="56" spans="1:5" ht="12" customHeight="1">
      <c r="A56" s="44"/>
      <c r="B56" s="53">
        <v>46</v>
      </c>
      <c r="C56" s="84" t="s">
        <v>102</v>
      </c>
      <c r="D56" s="85" t="s">
        <v>103</v>
      </c>
      <c r="E56" s="86">
        <v>14</v>
      </c>
    </row>
    <row r="57" spans="1:5" ht="12" customHeight="1">
      <c r="A57" s="44"/>
      <c r="B57" s="53">
        <v>47</v>
      </c>
      <c r="C57" s="84" t="s">
        <v>104</v>
      </c>
      <c r="D57" s="85" t="s">
        <v>105</v>
      </c>
      <c r="E57" s="86">
        <v>11</v>
      </c>
    </row>
    <row r="58" spans="1:5" ht="12" customHeight="1">
      <c r="A58" s="44"/>
      <c r="B58" s="53">
        <v>48</v>
      </c>
      <c r="C58" s="87" t="s">
        <v>106</v>
      </c>
      <c r="D58" s="85" t="s">
        <v>107</v>
      </c>
      <c r="E58" s="86">
        <v>12</v>
      </c>
    </row>
    <row r="59" spans="1:5" ht="12" customHeight="1">
      <c r="A59" s="44"/>
      <c r="B59" s="53">
        <v>49</v>
      </c>
      <c r="C59" s="87" t="s">
        <v>108</v>
      </c>
      <c r="D59" s="85" t="s">
        <v>109</v>
      </c>
      <c r="E59" s="86">
        <v>16</v>
      </c>
    </row>
    <row r="60" spans="1:5" ht="12" customHeight="1">
      <c r="A60" s="44"/>
      <c r="B60" s="53">
        <v>50</v>
      </c>
      <c r="C60" s="87" t="s">
        <v>110</v>
      </c>
      <c r="D60" s="85" t="s">
        <v>51</v>
      </c>
      <c r="E60" s="86">
        <v>14</v>
      </c>
    </row>
    <row r="61" spans="1:5" ht="12" customHeight="1">
      <c r="A61" s="44"/>
      <c r="B61" s="53">
        <v>51</v>
      </c>
      <c r="C61" s="84" t="s">
        <v>111</v>
      </c>
      <c r="D61" s="85" t="s">
        <v>112</v>
      </c>
      <c r="E61" s="86">
        <v>12</v>
      </c>
    </row>
    <row r="62" spans="1:5" ht="12" customHeight="1">
      <c r="A62" s="44"/>
      <c r="B62" s="53">
        <v>52</v>
      </c>
      <c r="C62" s="87" t="s">
        <v>113</v>
      </c>
      <c r="D62" s="85" t="s">
        <v>114</v>
      </c>
      <c r="E62" s="86">
        <v>16</v>
      </c>
    </row>
    <row r="63" spans="1:5" ht="12" customHeight="1">
      <c r="A63" s="44"/>
      <c r="B63" s="53">
        <v>53</v>
      </c>
      <c r="C63" s="87" t="s">
        <v>115</v>
      </c>
      <c r="D63" s="85" t="s">
        <v>116</v>
      </c>
      <c r="E63" s="86">
        <v>12</v>
      </c>
    </row>
    <row r="64" spans="1:5" ht="12" customHeight="1">
      <c r="A64" s="44"/>
      <c r="B64" s="53">
        <v>54</v>
      </c>
      <c r="C64" s="87" t="s">
        <v>117</v>
      </c>
      <c r="D64" s="85" t="s">
        <v>118</v>
      </c>
      <c r="E64" s="86">
        <v>13</v>
      </c>
    </row>
    <row r="65" spans="1:5" ht="12" customHeight="1">
      <c r="A65" s="44"/>
      <c r="B65" s="53">
        <v>55</v>
      </c>
      <c r="C65" s="87" t="s">
        <v>119</v>
      </c>
      <c r="D65" s="85" t="s">
        <v>120</v>
      </c>
      <c r="E65" s="86">
        <v>16</v>
      </c>
    </row>
    <row r="66" spans="1:5" ht="12" customHeight="1">
      <c r="A66" s="44"/>
      <c r="B66" s="53">
        <v>56</v>
      </c>
      <c r="C66" s="84" t="s">
        <v>121</v>
      </c>
      <c r="D66" s="85" t="s">
        <v>122</v>
      </c>
      <c r="E66" s="86">
        <v>15</v>
      </c>
    </row>
    <row r="67" spans="1:5" ht="12" customHeight="1">
      <c r="A67" s="44"/>
      <c r="B67" s="53">
        <v>57</v>
      </c>
      <c r="C67" s="87" t="s">
        <v>123</v>
      </c>
      <c r="D67" s="85" t="s">
        <v>124</v>
      </c>
      <c r="E67" s="86">
        <v>14</v>
      </c>
    </row>
    <row r="68" spans="1:5" ht="12" customHeight="1">
      <c r="A68" s="44"/>
      <c r="B68" s="53">
        <v>58</v>
      </c>
      <c r="C68" s="87" t="s">
        <v>125</v>
      </c>
      <c r="D68" s="85" t="s">
        <v>126</v>
      </c>
      <c r="E68" s="86">
        <v>16</v>
      </c>
    </row>
    <row r="69" spans="1:5" ht="12" customHeight="1">
      <c r="A69" s="44"/>
      <c r="B69" s="53">
        <v>59</v>
      </c>
      <c r="C69" s="87" t="s">
        <v>127</v>
      </c>
      <c r="D69" s="85" t="s">
        <v>128</v>
      </c>
      <c r="E69" s="86">
        <v>12</v>
      </c>
    </row>
    <row r="70" spans="1:5" ht="12" customHeight="1">
      <c r="A70" s="44"/>
      <c r="B70" s="53">
        <v>60</v>
      </c>
      <c r="C70" s="87" t="s">
        <v>129</v>
      </c>
      <c r="D70" s="85" t="s">
        <v>130</v>
      </c>
      <c r="E70" s="86">
        <v>16</v>
      </c>
    </row>
    <row r="71" spans="1:5" ht="12" customHeight="1">
      <c r="A71" s="44"/>
      <c r="B71" s="53">
        <v>61</v>
      </c>
      <c r="C71" s="88" t="s">
        <v>131</v>
      </c>
      <c r="D71" s="60" t="s">
        <v>132</v>
      </c>
      <c r="E71" s="86">
        <v>12</v>
      </c>
    </row>
    <row r="72" spans="1:5" ht="12" customHeight="1">
      <c r="A72" s="44"/>
      <c r="B72" s="61">
        <v>62</v>
      </c>
      <c r="C72" s="89" t="s">
        <v>133</v>
      </c>
      <c r="D72" s="90" t="s">
        <v>134</v>
      </c>
      <c r="E72" s="86">
        <v>16</v>
      </c>
    </row>
    <row r="73" spans="1:5" ht="12" customHeight="1">
      <c r="A73" s="44"/>
      <c r="B73" s="53">
        <v>63</v>
      </c>
      <c r="C73" s="89" t="s">
        <v>135</v>
      </c>
      <c r="D73" s="90" t="s">
        <v>136</v>
      </c>
      <c r="E73" s="86">
        <v>14</v>
      </c>
    </row>
    <row r="74" spans="1:5" ht="12" customHeight="1">
      <c r="A74" s="44"/>
      <c r="B74" s="61">
        <v>64</v>
      </c>
      <c r="C74" s="89" t="s">
        <v>137</v>
      </c>
      <c r="D74" s="90" t="s">
        <v>138</v>
      </c>
      <c r="E74" s="86">
        <v>16</v>
      </c>
    </row>
    <row r="75" spans="1:5" ht="12" customHeight="1">
      <c r="A75" s="44"/>
      <c r="B75" s="53">
        <v>65</v>
      </c>
      <c r="C75" s="89" t="s">
        <v>139</v>
      </c>
      <c r="D75" s="90" t="s">
        <v>140</v>
      </c>
      <c r="E75" s="86">
        <v>12</v>
      </c>
    </row>
    <row r="76" spans="1:5" ht="12" customHeight="1">
      <c r="A76" s="44"/>
      <c r="B76" s="61">
        <v>66</v>
      </c>
      <c r="C76" s="89" t="s">
        <v>141</v>
      </c>
      <c r="D76" s="90" t="s">
        <v>51</v>
      </c>
      <c r="E76" s="86">
        <v>12</v>
      </c>
    </row>
    <row r="77" spans="1:5" ht="12" customHeight="1">
      <c r="A77" s="44"/>
      <c r="B77" s="53">
        <v>67</v>
      </c>
      <c r="C77" s="89" t="s">
        <v>142</v>
      </c>
      <c r="D77" s="90" t="s">
        <v>143</v>
      </c>
      <c r="E77" s="86">
        <v>11</v>
      </c>
    </row>
    <row r="78" spans="1:5" ht="12" customHeight="1">
      <c r="A78" s="44"/>
      <c r="B78" s="61">
        <v>68</v>
      </c>
      <c r="C78" s="89" t="s">
        <v>144</v>
      </c>
      <c r="D78" s="90" t="s">
        <v>145</v>
      </c>
      <c r="E78" s="86">
        <v>12</v>
      </c>
    </row>
    <row r="79" spans="1:5" ht="12" customHeight="1">
      <c r="A79" s="44"/>
      <c r="B79" s="53">
        <v>69</v>
      </c>
      <c r="C79" s="91" t="s">
        <v>146</v>
      </c>
      <c r="D79" s="90" t="s">
        <v>147</v>
      </c>
      <c r="E79" s="86">
        <v>12</v>
      </c>
    </row>
    <row r="80" spans="1:5" ht="12" customHeight="1">
      <c r="A80" s="44"/>
      <c r="B80" s="61">
        <v>70</v>
      </c>
      <c r="C80" s="91" t="s">
        <v>148</v>
      </c>
      <c r="D80" s="90" t="s">
        <v>149</v>
      </c>
      <c r="E80" s="86">
        <v>14</v>
      </c>
    </row>
    <row r="81" spans="1:5" ht="12" customHeight="1">
      <c r="A81" s="44"/>
      <c r="B81" s="53">
        <v>71</v>
      </c>
      <c r="C81" s="91" t="s">
        <v>150</v>
      </c>
      <c r="D81" s="90" t="s">
        <v>151</v>
      </c>
      <c r="E81" s="86">
        <v>12</v>
      </c>
    </row>
    <row r="82" spans="1:5" ht="12" customHeight="1">
      <c r="A82" s="44"/>
      <c r="B82" s="61">
        <v>72</v>
      </c>
      <c r="C82" s="91" t="s">
        <v>152</v>
      </c>
      <c r="D82" s="90" t="s">
        <v>153</v>
      </c>
      <c r="E82" s="86">
        <v>16</v>
      </c>
    </row>
    <row r="83" spans="1:5" ht="12" customHeight="1">
      <c r="A83" s="44"/>
      <c r="B83" s="53">
        <v>73</v>
      </c>
      <c r="C83" s="91" t="s">
        <v>154</v>
      </c>
      <c r="D83" s="90" t="s">
        <v>155</v>
      </c>
      <c r="E83" s="86">
        <v>16</v>
      </c>
    </row>
    <row r="84" spans="1:5" ht="12" customHeight="1">
      <c r="A84" s="44"/>
      <c r="B84" s="61">
        <v>74</v>
      </c>
      <c r="C84" s="91" t="s">
        <v>156</v>
      </c>
      <c r="D84" s="90" t="s">
        <v>157</v>
      </c>
      <c r="E84" s="86">
        <v>11</v>
      </c>
    </row>
    <row r="85" spans="1:5" ht="12" customHeight="1">
      <c r="A85" s="44"/>
      <c r="B85" s="53">
        <v>75</v>
      </c>
      <c r="C85" s="91" t="s">
        <v>158</v>
      </c>
      <c r="D85" s="90" t="s">
        <v>159</v>
      </c>
      <c r="E85" s="86">
        <v>12</v>
      </c>
    </row>
    <row r="86" spans="1:5" ht="12" customHeight="1">
      <c r="A86" s="44"/>
      <c r="B86" s="61">
        <v>76</v>
      </c>
      <c r="C86" s="91" t="s">
        <v>160</v>
      </c>
      <c r="D86" s="90" t="s">
        <v>159</v>
      </c>
      <c r="E86" s="86">
        <v>16</v>
      </c>
    </row>
    <row r="87" spans="1:5" ht="12" customHeight="1">
      <c r="A87" s="44"/>
      <c r="B87" s="53">
        <v>77</v>
      </c>
      <c r="C87" s="91" t="s">
        <v>161</v>
      </c>
      <c r="D87" s="90" t="s">
        <v>162</v>
      </c>
      <c r="E87" s="86">
        <v>12</v>
      </c>
    </row>
    <row r="88" spans="1:5" ht="12" customHeight="1">
      <c r="A88" s="44"/>
      <c r="B88" s="61">
        <v>78</v>
      </c>
      <c r="C88" s="91" t="s">
        <v>163</v>
      </c>
      <c r="D88" s="90" t="s">
        <v>164</v>
      </c>
      <c r="E88" s="86">
        <v>13</v>
      </c>
    </row>
    <row r="89" spans="1:5" ht="12" customHeight="1">
      <c r="A89" s="44"/>
      <c r="B89" s="53">
        <v>79</v>
      </c>
      <c r="C89" s="91" t="s">
        <v>165</v>
      </c>
      <c r="D89" s="90" t="s">
        <v>166</v>
      </c>
      <c r="E89" s="86">
        <v>12</v>
      </c>
    </row>
    <row r="90" spans="1:5" ht="12" customHeight="1">
      <c r="A90" s="44"/>
      <c r="B90" s="61">
        <v>80</v>
      </c>
      <c r="C90" s="91" t="s">
        <v>167</v>
      </c>
      <c r="D90" s="90" t="s">
        <v>168</v>
      </c>
      <c r="E90" s="86">
        <v>12</v>
      </c>
    </row>
    <row r="91" spans="1:5" ht="12" customHeight="1">
      <c r="A91" s="44"/>
      <c r="B91" s="53">
        <v>81</v>
      </c>
      <c r="C91" s="91" t="s">
        <v>169</v>
      </c>
      <c r="D91" s="90" t="s">
        <v>170</v>
      </c>
      <c r="E91" s="86">
        <v>16</v>
      </c>
    </row>
    <row r="92" spans="1:5" ht="12" customHeight="1">
      <c r="A92" s="44"/>
      <c r="B92" s="61">
        <v>82</v>
      </c>
      <c r="C92" s="91" t="s">
        <v>171</v>
      </c>
      <c r="D92" s="90" t="s">
        <v>172</v>
      </c>
      <c r="E92" s="86">
        <v>12</v>
      </c>
    </row>
    <row r="93" spans="1:5" ht="12" customHeight="1">
      <c r="A93" s="44"/>
      <c r="B93" s="53">
        <v>83</v>
      </c>
      <c r="C93" s="91" t="s">
        <v>173</v>
      </c>
      <c r="D93" s="90" t="s">
        <v>174</v>
      </c>
      <c r="E93" s="86">
        <v>12</v>
      </c>
    </row>
    <row r="94" spans="1:5" ht="12" customHeight="1">
      <c r="A94" s="44"/>
      <c r="B94" s="61">
        <v>84</v>
      </c>
      <c r="C94" s="91" t="s">
        <v>175</v>
      </c>
      <c r="D94" s="90" t="s">
        <v>176</v>
      </c>
      <c r="E94" s="86">
        <v>11</v>
      </c>
    </row>
    <row r="95" spans="1:5" ht="12" customHeight="1">
      <c r="A95" s="44"/>
      <c r="B95" s="53">
        <v>85</v>
      </c>
      <c r="C95" s="91" t="s">
        <v>177</v>
      </c>
      <c r="D95" s="90" t="s">
        <v>12</v>
      </c>
      <c r="E95" s="86">
        <v>14</v>
      </c>
    </row>
    <row r="96" spans="1:5" ht="12" customHeight="1">
      <c r="A96" s="44"/>
      <c r="B96" s="61">
        <v>86</v>
      </c>
      <c r="C96" s="91" t="s">
        <v>178</v>
      </c>
      <c r="D96" s="90" t="s">
        <v>179</v>
      </c>
      <c r="E96" s="86">
        <v>12</v>
      </c>
    </row>
    <row r="97" spans="1:5" ht="12" customHeight="1">
      <c r="A97" s="44"/>
      <c r="B97" s="53">
        <v>87</v>
      </c>
      <c r="C97" s="91" t="s">
        <v>180</v>
      </c>
      <c r="D97" s="90" t="s">
        <v>181</v>
      </c>
      <c r="E97" s="86">
        <v>16</v>
      </c>
    </row>
    <row r="98" spans="1:5" ht="12" customHeight="1">
      <c r="A98" s="44"/>
      <c r="B98" s="61">
        <v>88</v>
      </c>
      <c r="C98" s="91" t="s">
        <v>182</v>
      </c>
      <c r="D98" s="90" t="s">
        <v>183</v>
      </c>
      <c r="E98" s="86">
        <v>12</v>
      </c>
    </row>
    <row r="99" spans="1:5" ht="12" customHeight="1">
      <c r="A99" s="44"/>
      <c r="B99" s="53">
        <v>89</v>
      </c>
      <c r="C99" s="91" t="s">
        <v>184</v>
      </c>
      <c r="D99" s="90" t="s">
        <v>13</v>
      </c>
      <c r="E99" s="86">
        <v>11</v>
      </c>
    </row>
    <row r="100" spans="1:5" ht="12" customHeight="1">
      <c r="A100" s="44"/>
      <c r="B100" s="61">
        <v>90</v>
      </c>
      <c r="C100" s="91" t="s">
        <v>185</v>
      </c>
      <c r="D100" s="90" t="s">
        <v>186</v>
      </c>
      <c r="E100" s="86">
        <v>14</v>
      </c>
    </row>
    <row r="101" spans="1:5" ht="12" customHeight="1">
      <c r="A101" s="44"/>
      <c r="B101" s="53">
        <v>91</v>
      </c>
      <c r="C101" s="91" t="s">
        <v>187</v>
      </c>
      <c r="D101" s="90" t="s">
        <v>188</v>
      </c>
      <c r="E101" s="86">
        <v>8</v>
      </c>
    </row>
    <row r="102" spans="1:5" ht="12" customHeight="1">
      <c r="A102" s="44"/>
      <c r="B102" s="61">
        <v>92</v>
      </c>
      <c r="C102" s="91" t="s">
        <v>189</v>
      </c>
      <c r="D102" s="90" t="s">
        <v>190</v>
      </c>
      <c r="E102" s="86">
        <v>12</v>
      </c>
    </row>
    <row r="103" spans="1:5" ht="12" customHeight="1">
      <c r="A103" s="44"/>
      <c r="B103" s="53">
        <v>93</v>
      </c>
      <c r="C103" s="91" t="s">
        <v>191</v>
      </c>
      <c r="D103" s="90" t="s">
        <v>192</v>
      </c>
      <c r="E103" s="86">
        <v>10</v>
      </c>
    </row>
    <row r="104" spans="1:5" ht="12" customHeight="1">
      <c r="A104" s="44"/>
      <c r="B104" s="61">
        <v>94</v>
      </c>
      <c r="C104" s="91" t="s">
        <v>193</v>
      </c>
      <c r="D104" s="90" t="s">
        <v>194</v>
      </c>
      <c r="E104" s="86">
        <v>11</v>
      </c>
    </row>
    <row r="105" spans="1:5" ht="12" customHeight="1">
      <c r="A105" s="44"/>
      <c r="B105" s="53">
        <v>95</v>
      </c>
      <c r="C105" s="91" t="s">
        <v>195</v>
      </c>
      <c r="D105" s="90" t="s">
        <v>196</v>
      </c>
      <c r="E105" s="86">
        <v>13</v>
      </c>
    </row>
    <row r="106" spans="1:5" ht="12" customHeight="1">
      <c r="A106" s="44"/>
      <c r="B106" s="61">
        <v>96</v>
      </c>
      <c r="C106" s="91" t="s">
        <v>197</v>
      </c>
      <c r="D106" s="90" t="s">
        <v>198</v>
      </c>
      <c r="E106" s="86">
        <v>14</v>
      </c>
    </row>
    <row r="107" spans="1:5" ht="12" customHeight="1">
      <c r="A107" s="44"/>
      <c r="B107" s="53">
        <v>97</v>
      </c>
      <c r="C107" s="91" t="s">
        <v>199</v>
      </c>
      <c r="D107" s="90" t="s">
        <v>200</v>
      </c>
      <c r="E107" s="86">
        <v>10</v>
      </c>
    </row>
    <row r="108" spans="1:5" ht="12" customHeight="1">
      <c r="A108" s="44"/>
      <c r="B108" s="61">
        <v>98</v>
      </c>
      <c r="C108" s="91" t="s">
        <v>201</v>
      </c>
      <c r="D108" s="90" t="s">
        <v>95</v>
      </c>
      <c r="E108" s="86">
        <v>14</v>
      </c>
    </row>
    <row r="109" spans="1:5" ht="12" customHeight="1">
      <c r="A109" s="44"/>
      <c r="B109" s="53">
        <v>99</v>
      </c>
      <c r="C109" s="91" t="s">
        <v>202</v>
      </c>
      <c r="D109" s="90" t="s">
        <v>203</v>
      </c>
      <c r="E109" s="86">
        <v>13</v>
      </c>
    </row>
    <row r="110" spans="1:5" ht="12" customHeight="1">
      <c r="A110" s="44"/>
      <c r="B110" s="61">
        <v>100</v>
      </c>
      <c r="C110" s="91" t="s">
        <v>204</v>
      </c>
      <c r="D110" s="90" t="s">
        <v>205</v>
      </c>
      <c r="E110" s="86">
        <v>11</v>
      </c>
    </row>
    <row r="111" spans="1:5" ht="12" customHeight="1">
      <c r="A111" s="44"/>
      <c r="B111" s="53">
        <v>101</v>
      </c>
      <c r="C111" s="90" t="s">
        <v>206</v>
      </c>
      <c r="D111" s="92" t="s">
        <v>207</v>
      </c>
      <c r="E111" s="86">
        <v>11</v>
      </c>
    </row>
    <row r="112" spans="1:5" ht="12" customHeight="1">
      <c r="A112" s="44"/>
      <c r="B112" s="61">
        <v>102</v>
      </c>
      <c r="C112" s="90" t="s">
        <v>208</v>
      </c>
      <c r="D112" s="92" t="s">
        <v>209</v>
      </c>
      <c r="E112" s="86">
        <v>12</v>
      </c>
    </row>
    <row r="113" spans="1:5" ht="12" customHeight="1">
      <c r="A113" s="44"/>
      <c r="B113" s="53">
        <v>103</v>
      </c>
      <c r="C113" s="90" t="s">
        <v>210</v>
      </c>
      <c r="D113" s="92" t="s">
        <v>211</v>
      </c>
      <c r="E113" s="86">
        <v>15</v>
      </c>
    </row>
    <row r="114" spans="1:5" ht="12" customHeight="1">
      <c r="A114" s="44"/>
      <c r="B114" s="61">
        <v>104</v>
      </c>
      <c r="C114" s="90" t="s">
        <v>212</v>
      </c>
      <c r="D114" s="92" t="s">
        <v>213</v>
      </c>
      <c r="E114" s="86">
        <v>12</v>
      </c>
    </row>
    <row r="115" spans="1:5" ht="12" customHeight="1">
      <c r="A115" s="44"/>
      <c r="B115" s="53">
        <v>105</v>
      </c>
      <c r="C115" s="93" t="s">
        <v>214</v>
      </c>
      <c r="D115" s="94" t="s">
        <v>215</v>
      </c>
      <c r="E115" s="86">
        <v>16</v>
      </c>
    </row>
    <row r="116" spans="1:5" ht="12" customHeight="1">
      <c r="A116" s="44"/>
      <c r="B116" s="61">
        <v>106</v>
      </c>
      <c r="C116" s="90" t="s">
        <v>216</v>
      </c>
      <c r="D116" s="92" t="s">
        <v>217</v>
      </c>
      <c r="E116" s="86">
        <v>13</v>
      </c>
    </row>
    <row r="117" spans="1:5" ht="12" customHeight="1">
      <c r="A117" s="44"/>
      <c r="B117" s="53">
        <v>107</v>
      </c>
      <c r="C117" s="90" t="s">
        <v>218</v>
      </c>
      <c r="D117" s="92" t="s">
        <v>219</v>
      </c>
      <c r="E117" s="86">
        <v>16</v>
      </c>
    </row>
    <row r="118" spans="1:5" ht="12" customHeight="1">
      <c r="A118" s="44"/>
      <c r="B118" s="61">
        <v>108</v>
      </c>
      <c r="C118" s="90" t="s">
        <v>220</v>
      </c>
      <c r="D118" s="92" t="s">
        <v>221</v>
      </c>
      <c r="E118" s="86">
        <v>15</v>
      </c>
    </row>
    <row r="119" spans="1:5" ht="12" customHeight="1">
      <c r="A119" s="44"/>
      <c r="B119" s="53">
        <v>109</v>
      </c>
      <c r="C119" s="90" t="s">
        <v>222</v>
      </c>
      <c r="D119" s="92" t="s">
        <v>223</v>
      </c>
      <c r="E119" s="86">
        <v>12</v>
      </c>
    </row>
    <row r="120" spans="1:5" ht="12" customHeight="1">
      <c r="A120" s="44"/>
      <c r="B120" s="61">
        <v>110</v>
      </c>
      <c r="C120" s="90" t="s">
        <v>224</v>
      </c>
      <c r="D120" s="92" t="s">
        <v>14</v>
      </c>
      <c r="E120" s="86">
        <v>14</v>
      </c>
    </row>
    <row r="121" spans="1:5" ht="12" customHeight="1">
      <c r="A121" s="44"/>
      <c r="B121" s="53">
        <v>111</v>
      </c>
      <c r="C121" s="90" t="s">
        <v>225</v>
      </c>
      <c r="D121" s="92" t="s">
        <v>226</v>
      </c>
      <c r="E121" s="86">
        <v>12</v>
      </c>
    </row>
    <row r="122" spans="1:5" ht="12" customHeight="1">
      <c r="A122" s="45"/>
      <c r="B122" s="61">
        <v>112</v>
      </c>
      <c r="C122" s="90" t="s">
        <v>227</v>
      </c>
      <c r="D122" s="90" t="s">
        <v>228</v>
      </c>
      <c r="E122" s="86">
        <v>16</v>
      </c>
    </row>
    <row r="123" spans="1:5" ht="12" customHeight="1">
      <c r="A123" s="44"/>
      <c r="B123" s="53">
        <v>113</v>
      </c>
      <c r="C123" s="90" t="s">
        <v>229</v>
      </c>
      <c r="D123" s="92" t="s">
        <v>230</v>
      </c>
      <c r="E123" s="86">
        <v>11</v>
      </c>
    </row>
    <row r="124" spans="1:5" ht="12" customHeight="1">
      <c r="A124" s="44"/>
      <c r="B124" s="61">
        <v>114</v>
      </c>
      <c r="C124" s="90" t="s">
        <v>231</v>
      </c>
      <c r="D124" s="92" t="s">
        <v>232</v>
      </c>
      <c r="E124" s="86">
        <v>13</v>
      </c>
    </row>
    <row r="125" spans="1:5" ht="12" customHeight="1">
      <c r="A125" s="44"/>
      <c r="B125" s="53">
        <v>115</v>
      </c>
      <c r="C125" s="90" t="s">
        <v>233</v>
      </c>
      <c r="D125" s="92" t="s">
        <v>234</v>
      </c>
      <c r="E125" s="86">
        <v>11</v>
      </c>
    </row>
    <row r="126" spans="1:5" ht="12" customHeight="1">
      <c r="A126" s="44"/>
      <c r="B126" s="61">
        <v>116</v>
      </c>
      <c r="C126" s="90" t="s">
        <v>235</v>
      </c>
      <c r="D126" s="92" t="s">
        <v>236</v>
      </c>
      <c r="E126" s="86">
        <v>16</v>
      </c>
    </row>
    <row r="127" spans="1:5" ht="12" customHeight="1">
      <c r="A127" s="44"/>
      <c r="B127" s="53">
        <v>117</v>
      </c>
      <c r="C127" s="90" t="s">
        <v>237</v>
      </c>
      <c r="D127" s="92" t="s">
        <v>238</v>
      </c>
      <c r="E127" s="86">
        <v>12</v>
      </c>
    </row>
    <row r="128" spans="1:5" ht="12" customHeight="1">
      <c r="A128" s="45"/>
      <c r="B128" s="61">
        <v>118</v>
      </c>
      <c r="C128" s="90" t="s">
        <v>239</v>
      </c>
      <c r="D128" s="90" t="s">
        <v>240</v>
      </c>
      <c r="E128" s="86">
        <v>14</v>
      </c>
    </row>
    <row r="129" spans="1:5" ht="12" customHeight="1">
      <c r="A129" s="45"/>
      <c r="B129" s="53">
        <v>119</v>
      </c>
      <c r="C129" s="90" t="s">
        <v>241</v>
      </c>
      <c r="D129" s="90" t="s">
        <v>242</v>
      </c>
      <c r="E129" s="86">
        <v>11</v>
      </c>
    </row>
    <row r="130" spans="1:5" ht="12" customHeight="1">
      <c r="A130" s="45"/>
      <c r="B130" s="61">
        <v>120</v>
      </c>
      <c r="C130" s="90" t="s">
        <v>243</v>
      </c>
      <c r="D130" s="90" t="s">
        <v>244</v>
      </c>
      <c r="E130" s="86">
        <v>14</v>
      </c>
    </row>
    <row r="131" spans="1:5" ht="12" customHeight="1">
      <c r="A131" s="45"/>
      <c r="B131" s="53">
        <v>121</v>
      </c>
      <c r="C131" s="90" t="s">
        <v>99</v>
      </c>
      <c r="D131" s="90" t="s">
        <v>245</v>
      </c>
      <c r="E131" s="86">
        <v>12</v>
      </c>
    </row>
    <row r="132" spans="1:5">
      <c r="B132" s="95" t="s">
        <v>276</v>
      </c>
      <c r="D132" s="96"/>
      <c r="E132" s="95" t="s">
        <v>277</v>
      </c>
    </row>
    <row r="133" spans="1:5">
      <c r="B133" s="49" t="s">
        <v>278</v>
      </c>
      <c r="D133" s="97">
        <f>AVERAGE(E11:E131)</f>
        <v>13.107438016528926</v>
      </c>
    </row>
  </sheetData>
  <autoFilter ref="B9:D70"/>
  <mergeCells count="5">
    <mergeCell ref="B6:E6"/>
    <mergeCell ref="B9:B10"/>
    <mergeCell ref="C9:C10"/>
    <mergeCell ref="D9:D10"/>
    <mergeCell ref="E9:E10"/>
  </mergeCells>
  <pageMargins left="0.36" right="0.7" top="0.17" bottom="0.19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E132"/>
  <sheetViews>
    <sheetView workbookViewId="0">
      <selection activeCell="E96" sqref="E96"/>
    </sheetView>
  </sheetViews>
  <sheetFormatPr baseColWidth="10" defaultRowHeight="13.2"/>
  <cols>
    <col min="1" max="1" width="4.5546875" style="49" customWidth="1"/>
    <col min="2" max="2" width="5.6640625" style="49" customWidth="1"/>
    <col min="3" max="3" width="17.6640625" style="49" customWidth="1"/>
    <col min="4" max="4" width="21.88671875" style="49" customWidth="1"/>
    <col min="5" max="5" width="17.44140625" style="49" customWidth="1"/>
    <col min="6" max="256" width="11.44140625" style="49"/>
    <col min="257" max="257" width="4.5546875" style="49" customWidth="1"/>
    <col min="258" max="258" width="5.6640625" style="49" customWidth="1"/>
    <col min="259" max="259" width="17.6640625" style="49" customWidth="1"/>
    <col min="260" max="260" width="21.88671875" style="49" customWidth="1"/>
    <col min="261" max="261" width="17.44140625" style="49" customWidth="1"/>
    <col min="262" max="512" width="11.44140625" style="49"/>
    <col min="513" max="513" width="4.5546875" style="49" customWidth="1"/>
    <col min="514" max="514" width="5.6640625" style="49" customWidth="1"/>
    <col min="515" max="515" width="17.6640625" style="49" customWidth="1"/>
    <col min="516" max="516" width="21.88671875" style="49" customWidth="1"/>
    <col min="517" max="517" width="17.44140625" style="49" customWidth="1"/>
    <col min="518" max="768" width="11.44140625" style="49"/>
    <col min="769" max="769" width="4.5546875" style="49" customWidth="1"/>
    <col min="770" max="770" width="5.6640625" style="49" customWidth="1"/>
    <col min="771" max="771" width="17.6640625" style="49" customWidth="1"/>
    <col min="772" max="772" width="21.88671875" style="49" customWidth="1"/>
    <col min="773" max="773" width="17.44140625" style="49" customWidth="1"/>
    <col min="774" max="1024" width="11.44140625" style="49"/>
    <col min="1025" max="1025" width="4.5546875" style="49" customWidth="1"/>
    <col min="1026" max="1026" width="5.6640625" style="49" customWidth="1"/>
    <col min="1027" max="1027" width="17.6640625" style="49" customWidth="1"/>
    <col min="1028" max="1028" width="21.88671875" style="49" customWidth="1"/>
    <col min="1029" max="1029" width="17.44140625" style="49" customWidth="1"/>
    <col min="1030" max="1280" width="11.44140625" style="49"/>
    <col min="1281" max="1281" width="4.5546875" style="49" customWidth="1"/>
    <col min="1282" max="1282" width="5.6640625" style="49" customWidth="1"/>
    <col min="1283" max="1283" width="17.6640625" style="49" customWidth="1"/>
    <col min="1284" max="1284" width="21.88671875" style="49" customWidth="1"/>
    <col min="1285" max="1285" width="17.44140625" style="49" customWidth="1"/>
    <col min="1286" max="1536" width="11.44140625" style="49"/>
    <col min="1537" max="1537" width="4.5546875" style="49" customWidth="1"/>
    <col min="1538" max="1538" width="5.6640625" style="49" customWidth="1"/>
    <col min="1539" max="1539" width="17.6640625" style="49" customWidth="1"/>
    <col min="1540" max="1540" width="21.88671875" style="49" customWidth="1"/>
    <col min="1541" max="1541" width="17.44140625" style="49" customWidth="1"/>
    <col min="1542" max="1792" width="11.44140625" style="49"/>
    <col min="1793" max="1793" width="4.5546875" style="49" customWidth="1"/>
    <col min="1794" max="1794" width="5.6640625" style="49" customWidth="1"/>
    <col min="1795" max="1795" width="17.6640625" style="49" customWidth="1"/>
    <col min="1796" max="1796" width="21.88671875" style="49" customWidth="1"/>
    <col min="1797" max="1797" width="17.44140625" style="49" customWidth="1"/>
    <col min="1798" max="2048" width="11.44140625" style="49"/>
    <col min="2049" max="2049" width="4.5546875" style="49" customWidth="1"/>
    <col min="2050" max="2050" width="5.6640625" style="49" customWidth="1"/>
    <col min="2051" max="2051" width="17.6640625" style="49" customWidth="1"/>
    <col min="2052" max="2052" width="21.88671875" style="49" customWidth="1"/>
    <col min="2053" max="2053" width="17.44140625" style="49" customWidth="1"/>
    <col min="2054" max="2304" width="11.44140625" style="49"/>
    <col min="2305" max="2305" width="4.5546875" style="49" customWidth="1"/>
    <col min="2306" max="2306" width="5.6640625" style="49" customWidth="1"/>
    <col min="2307" max="2307" width="17.6640625" style="49" customWidth="1"/>
    <col min="2308" max="2308" width="21.88671875" style="49" customWidth="1"/>
    <col min="2309" max="2309" width="17.44140625" style="49" customWidth="1"/>
    <col min="2310" max="2560" width="11.44140625" style="49"/>
    <col min="2561" max="2561" width="4.5546875" style="49" customWidth="1"/>
    <col min="2562" max="2562" width="5.6640625" style="49" customWidth="1"/>
    <col min="2563" max="2563" width="17.6640625" style="49" customWidth="1"/>
    <col min="2564" max="2564" width="21.88671875" style="49" customWidth="1"/>
    <col min="2565" max="2565" width="17.44140625" style="49" customWidth="1"/>
    <col min="2566" max="2816" width="11.44140625" style="49"/>
    <col min="2817" max="2817" width="4.5546875" style="49" customWidth="1"/>
    <col min="2818" max="2818" width="5.6640625" style="49" customWidth="1"/>
    <col min="2819" max="2819" width="17.6640625" style="49" customWidth="1"/>
    <col min="2820" max="2820" width="21.88671875" style="49" customWidth="1"/>
    <col min="2821" max="2821" width="17.44140625" style="49" customWidth="1"/>
    <col min="2822" max="3072" width="11.44140625" style="49"/>
    <col min="3073" max="3073" width="4.5546875" style="49" customWidth="1"/>
    <col min="3074" max="3074" width="5.6640625" style="49" customWidth="1"/>
    <col min="3075" max="3075" width="17.6640625" style="49" customWidth="1"/>
    <col min="3076" max="3076" width="21.88671875" style="49" customWidth="1"/>
    <col min="3077" max="3077" width="17.44140625" style="49" customWidth="1"/>
    <col min="3078" max="3328" width="11.44140625" style="49"/>
    <col min="3329" max="3329" width="4.5546875" style="49" customWidth="1"/>
    <col min="3330" max="3330" width="5.6640625" style="49" customWidth="1"/>
    <col min="3331" max="3331" width="17.6640625" style="49" customWidth="1"/>
    <col min="3332" max="3332" width="21.88671875" style="49" customWidth="1"/>
    <col min="3333" max="3333" width="17.44140625" style="49" customWidth="1"/>
    <col min="3334" max="3584" width="11.44140625" style="49"/>
    <col min="3585" max="3585" width="4.5546875" style="49" customWidth="1"/>
    <col min="3586" max="3586" width="5.6640625" style="49" customWidth="1"/>
    <col min="3587" max="3587" width="17.6640625" style="49" customWidth="1"/>
    <col min="3588" max="3588" width="21.88671875" style="49" customWidth="1"/>
    <col min="3589" max="3589" width="17.44140625" style="49" customWidth="1"/>
    <col min="3590" max="3840" width="11.44140625" style="49"/>
    <col min="3841" max="3841" width="4.5546875" style="49" customWidth="1"/>
    <col min="3842" max="3842" width="5.6640625" style="49" customWidth="1"/>
    <col min="3843" max="3843" width="17.6640625" style="49" customWidth="1"/>
    <col min="3844" max="3844" width="21.88671875" style="49" customWidth="1"/>
    <col min="3845" max="3845" width="17.44140625" style="49" customWidth="1"/>
    <col min="3846" max="4096" width="11.44140625" style="49"/>
    <col min="4097" max="4097" width="4.5546875" style="49" customWidth="1"/>
    <col min="4098" max="4098" width="5.6640625" style="49" customWidth="1"/>
    <col min="4099" max="4099" width="17.6640625" style="49" customWidth="1"/>
    <col min="4100" max="4100" width="21.88671875" style="49" customWidth="1"/>
    <col min="4101" max="4101" width="17.44140625" style="49" customWidth="1"/>
    <col min="4102" max="4352" width="11.44140625" style="49"/>
    <col min="4353" max="4353" width="4.5546875" style="49" customWidth="1"/>
    <col min="4354" max="4354" width="5.6640625" style="49" customWidth="1"/>
    <col min="4355" max="4355" width="17.6640625" style="49" customWidth="1"/>
    <col min="4356" max="4356" width="21.88671875" style="49" customWidth="1"/>
    <col min="4357" max="4357" width="17.44140625" style="49" customWidth="1"/>
    <col min="4358" max="4608" width="11.44140625" style="49"/>
    <col min="4609" max="4609" width="4.5546875" style="49" customWidth="1"/>
    <col min="4610" max="4610" width="5.6640625" style="49" customWidth="1"/>
    <col min="4611" max="4611" width="17.6640625" style="49" customWidth="1"/>
    <col min="4612" max="4612" width="21.88671875" style="49" customWidth="1"/>
    <col min="4613" max="4613" width="17.44140625" style="49" customWidth="1"/>
    <col min="4614" max="4864" width="11.44140625" style="49"/>
    <col min="4865" max="4865" width="4.5546875" style="49" customWidth="1"/>
    <col min="4866" max="4866" width="5.6640625" style="49" customWidth="1"/>
    <col min="4867" max="4867" width="17.6640625" style="49" customWidth="1"/>
    <col min="4868" max="4868" width="21.88671875" style="49" customWidth="1"/>
    <col min="4869" max="4869" width="17.44140625" style="49" customWidth="1"/>
    <col min="4870" max="5120" width="11.44140625" style="49"/>
    <col min="5121" max="5121" width="4.5546875" style="49" customWidth="1"/>
    <col min="5122" max="5122" width="5.6640625" style="49" customWidth="1"/>
    <col min="5123" max="5123" width="17.6640625" style="49" customWidth="1"/>
    <col min="5124" max="5124" width="21.88671875" style="49" customWidth="1"/>
    <col min="5125" max="5125" width="17.44140625" style="49" customWidth="1"/>
    <col min="5126" max="5376" width="11.44140625" style="49"/>
    <col min="5377" max="5377" width="4.5546875" style="49" customWidth="1"/>
    <col min="5378" max="5378" width="5.6640625" style="49" customWidth="1"/>
    <col min="5379" max="5379" width="17.6640625" style="49" customWidth="1"/>
    <col min="5380" max="5380" width="21.88671875" style="49" customWidth="1"/>
    <col min="5381" max="5381" width="17.44140625" style="49" customWidth="1"/>
    <col min="5382" max="5632" width="11.44140625" style="49"/>
    <col min="5633" max="5633" width="4.5546875" style="49" customWidth="1"/>
    <col min="5634" max="5634" width="5.6640625" style="49" customWidth="1"/>
    <col min="5635" max="5635" width="17.6640625" style="49" customWidth="1"/>
    <col min="5636" max="5636" width="21.88671875" style="49" customWidth="1"/>
    <col min="5637" max="5637" width="17.44140625" style="49" customWidth="1"/>
    <col min="5638" max="5888" width="11.44140625" style="49"/>
    <col min="5889" max="5889" width="4.5546875" style="49" customWidth="1"/>
    <col min="5890" max="5890" width="5.6640625" style="49" customWidth="1"/>
    <col min="5891" max="5891" width="17.6640625" style="49" customWidth="1"/>
    <col min="5892" max="5892" width="21.88671875" style="49" customWidth="1"/>
    <col min="5893" max="5893" width="17.44140625" style="49" customWidth="1"/>
    <col min="5894" max="6144" width="11.44140625" style="49"/>
    <col min="6145" max="6145" width="4.5546875" style="49" customWidth="1"/>
    <col min="6146" max="6146" width="5.6640625" style="49" customWidth="1"/>
    <col min="6147" max="6147" width="17.6640625" style="49" customWidth="1"/>
    <col min="6148" max="6148" width="21.88671875" style="49" customWidth="1"/>
    <col min="6149" max="6149" width="17.44140625" style="49" customWidth="1"/>
    <col min="6150" max="6400" width="11.44140625" style="49"/>
    <col min="6401" max="6401" width="4.5546875" style="49" customWidth="1"/>
    <col min="6402" max="6402" width="5.6640625" style="49" customWidth="1"/>
    <col min="6403" max="6403" width="17.6640625" style="49" customWidth="1"/>
    <col min="6404" max="6404" width="21.88671875" style="49" customWidth="1"/>
    <col min="6405" max="6405" width="17.44140625" style="49" customWidth="1"/>
    <col min="6406" max="6656" width="11.44140625" style="49"/>
    <col min="6657" max="6657" width="4.5546875" style="49" customWidth="1"/>
    <col min="6658" max="6658" width="5.6640625" style="49" customWidth="1"/>
    <col min="6659" max="6659" width="17.6640625" style="49" customWidth="1"/>
    <col min="6660" max="6660" width="21.88671875" style="49" customWidth="1"/>
    <col min="6661" max="6661" width="17.44140625" style="49" customWidth="1"/>
    <col min="6662" max="6912" width="11.44140625" style="49"/>
    <col min="6913" max="6913" width="4.5546875" style="49" customWidth="1"/>
    <col min="6914" max="6914" width="5.6640625" style="49" customWidth="1"/>
    <col min="6915" max="6915" width="17.6640625" style="49" customWidth="1"/>
    <col min="6916" max="6916" width="21.88671875" style="49" customWidth="1"/>
    <col min="6917" max="6917" width="17.44140625" style="49" customWidth="1"/>
    <col min="6918" max="7168" width="11.44140625" style="49"/>
    <col min="7169" max="7169" width="4.5546875" style="49" customWidth="1"/>
    <col min="7170" max="7170" width="5.6640625" style="49" customWidth="1"/>
    <col min="7171" max="7171" width="17.6640625" style="49" customWidth="1"/>
    <col min="7172" max="7172" width="21.88671875" style="49" customWidth="1"/>
    <col min="7173" max="7173" width="17.44140625" style="49" customWidth="1"/>
    <col min="7174" max="7424" width="11.44140625" style="49"/>
    <col min="7425" max="7425" width="4.5546875" style="49" customWidth="1"/>
    <col min="7426" max="7426" width="5.6640625" style="49" customWidth="1"/>
    <col min="7427" max="7427" width="17.6640625" style="49" customWidth="1"/>
    <col min="7428" max="7428" width="21.88671875" style="49" customWidth="1"/>
    <col min="7429" max="7429" width="17.44140625" style="49" customWidth="1"/>
    <col min="7430" max="7680" width="11.44140625" style="49"/>
    <col min="7681" max="7681" width="4.5546875" style="49" customWidth="1"/>
    <col min="7682" max="7682" width="5.6640625" style="49" customWidth="1"/>
    <col min="7683" max="7683" width="17.6640625" style="49" customWidth="1"/>
    <col min="7684" max="7684" width="21.88671875" style="49" customWidth="1"/>
    <col min="7685" max="7685" width="17.44140625" style="49" customWidth="1"/>
    <col min="7686" max="7936" width="11.44140625" style="49"/>
    <col min="7937" max="7937" width="4.5546875" style="49" customWidth="1"/>
    <col min="7938" max="7938" width="5.6640625" style="49" customWidth="1"/>
    <col min="7939" max="7939" width="17.6640625" style="49" customWidth="1"/>
    <col min="7940" max="7940" width="21.88671875" style="49" customWidth="1"/>
    <col min="7941" max="7941" width="17.44140625" style="49" customWidth="1"/>
    <col min="7942" max="8192" width="11.44140625" style="49"/>
    <col min="8193" max="8193" width="4.5546875" style="49" customWidth="1"/>
    <col min="8194" max="8194" width="5.6640625" style="49" customWidth="1"/>
    <col min="8195" max="8195" width="17.6640625" style="49" customWidth="1"/>
    <col min="8196" max="8196" width="21.88671875" style="49" customWidth="1"/>
    <col min="8197" max="8197" width="17.44140625" style="49" customWidth="1"/>
    <col min="8198" max="8448" width="11.44140625" style="49"/>
    <col min="8449" max="8449" width="4.5546875" style="49" customWidth="1"/>
    <col min="8450" max="8450" width="5.6640625" style="49" customWidth="1"/>
    <col min="8451" max="8451" width="17.6640625" style="49" customWidth="1"/>
    <col min="8452" max="8452" width="21.88671875" style="49" customWidth="1"/>
    <col min="8453" max="8453" width="17.44140625" style="49" customWidth="1"/>
    <col min="8454" max="8704" width="11.44140625" style="49"/>
    <col min="8705" max="8705" width="4.5546875" style="49" customWidth="1"/>
    <col min="8706" max="8706" width="5.6640625" style="49" customWidth="1"/>
    <col min="8707" max="8707" width="17.6640625" style="49" customWidth="1"/>
    <col min="8708" max="8708" width="21.88671875" style="49" customWidth="1"/>
    <col min="8709" max="8709" width="17.44140625" style="49" customWidth="1"/>
    <col min="8710" max="8960" width="11.44140625" style="49"/>
    <col min="8961" max="8961" width="4.5546875" style="49" customWidth="1"/>
    <col min="8962" max="8962" width="5.6640625" style="49" customWidth="1"/>
    <col min="8963" max="8963" width="17.6640625" style="49" customWidth="1"/>
    <col min="8964" max="8964" width="21.88671875" style="49" customWidth="1"/>
    <col min="8965" max="8965" width="17.44140625" style="49" customWidth="1"/>
    <col min="8966" max="9216" width="11.44140625" style="49"/>
    <col min="9217" max="9217" width="4.5546875" style="49" customWidth="1"/>
    <col min="9218" max="9218" width="5.6640625" style="49" customWidth="1"/>
    <col min="9219" max="9219" width="17.6640625" style="49" customWidth="1"/>
    <col min="9220" max="9220" width="21.88671875" style="49" customWidth="1"/>
    <col min="9221" max="9221" width="17.44140625" style="49" customWidth="1"/>
    <col min="9222" max="9472" width="11.44140625" style="49"/>
    <col min="9473" max="9473" width="4.5546875" style="49" customWidth="1"/>
    <col min="9474" max="9474" width="5.6640625" style="49" customWidth="1"/>
    <col min="9475" max="9475" width="17.6640625" style="49" customWidth="1"/>
    <col min="9476" max="9476" width="21.88671875" style="49" customWidth="1"/>
    <col min="9477" max="9477" width="17.44140625" style="49" customWidth="1"/>
    <col min="9478" max="9728" width="11.44140625" style="49"/>
    <col min="9729" max="9729" width="4.5546875" style="49" customWidth="1"/>
    <col min="9730" max="9730" width="5.6640625" style="49" customWidth="1"/>
    <col min="9731" max="9731" width="17.6640625" style="49" customWidth="1"/>
    <col min="9732" max="9732" width="21.88671875" style="49" customWidth="1"/>
    <col min="9733" max="9733" width="17.44140625" style="49" customWidth="1"/>
    <col min="9734" max="9984" width="11.44140625" style="49"/>
    <col min="9985" max="9985" width="4.5546875" style="49" customWidth="1"/>
    <col min="9986" max="9986" width="5.6640625" style="49" customWidth="1"/>
    <col min="9987" max="9987" width="17.6640625" style="49" customWidth="1"/>
    <col min="9988" max="9988" width="21.88671875" style="49" customWidth="1"/>
    <col min="9989" max="9989" width="17.44140625" style="49" customWidth="1"/>
    <col min="9990" max="10240" width="11.44140625" style="49"/>
    <col min="10241" max="10241" width="4.5546875" style="49" customWidth="1"/>
    <col min="10242" max="10242" width="5.6640625" style="49" customWidth="1"/>
    <col min="10243" max="10243" width="17.6640625" style="49" customWidth="1"/>
    <col min="10244" max="10244" width="21.88671875" style="49" customWidth="1"/>
    <col min="10245" max="10245" width="17.44140625" style="49" customWidth="1"/>
    <col min="10246" max="10496" width="11.44140625" style="49"/>
    <col min="10497" max="10497" width="4.5546875" style="49" customWidth="1"/>
    <col min="10498" max="10498" width="5.6640625" style="49" customWidth="1"/>
    <col min="10499" max="10499" width="17.6640625" style="49" customWidth="1"/>
    <col min="10500" max="10500" width="21.88671875" style="49" customWidth="1"/>
    <col min="10501" max="10501" width="17.44140625" style="49" customWidth="1"/>
    <col min="10502" max="10752" width="11.44140625" style="49"/>
    <col min="10753" max="10753" width="4.5546875" style="49" customWidth="1"/>
    <col min="10754" max="10754" width="5.6640625" style="49" customWidth="1"/>
    <col min="10755" max="10755" width="17.6640625" style="49" customWidth="1"/>
    <col min="10756" max="10756" width="21.88671875" style="49" customWidth="1"/>
    <col min="10757" max="10757" width="17.44140625" style="49" customWidth="1"/>
    <col min="10758" max="11008" width="11.44140625" style="49"/>
    <col min="11009" max="11009" width="4.5546875" style="49" customWidth="1"/>
    <col min="11010" max="11010" width="5.6640625" style="49" customWidth="1"/>
    <col min="11011" max="11011" width="17.6640625" style="49" customWidth="1"/>
    <col min="11012" max="11012" width="21.88671875" style="49" customWidth="1"/>
    <col min="11013" max="11013" width="17.44140625" style="49" customWidth="1"/>
    <col min="11014" max="11264" width="11.44140625" style="49"/>
    <col min="11265" max="11265" width="4.5546875" style="49" customWidth="1"/>
    <col min="11266" max="11266" width="5.6640625" style="49" customWidth="1"/>
    <col min="11267" max="11267" width="17.6640625" style="49" customWidth="1"/>
    <col min="11268" max="11268" width="21.88671875" style="49" customWidth="1"/>
    <col min="11269" max="11269" width="17.44140625" style="49" customWidth="1"/>
    <col min="11270" max="11520" width="11.44140625" style="49"/>
    <col min="11521" max="11521" width="4.5546875" style="49" customWidth="1"/>
    <col min="11522" max="11522" width="5.6640625" style="49" customWidth="1"/>
    <col min="11523" max="11523" width="17.6640625" style="49" customWidth="1"/>
    <col min="11524" max="11524" width="21.88671875" style="49" customWidth="1"/>
    <col min="11525" max="11525" width="17.44140625" style="49" customWidth="1"/>
    <col min="11526" max="11776" width="11.44140625" style="49"/>
    <col min="11777" max="11777" width="4.5546875" style="49" customWidth="1"/>
    <col min="11778" max="11778" width="5.6640625" style="49" customWidth="1"/>
    <col min="11779" max="11779" width="17.6640625" style="49" customWidth="1"/>
    <col min="11780" max="11780" width="21.88671875" style="49" customWidth="1"/>
    <col min="11781" max="11781" width="17.44140625" style="49" customWidth="1"/>
    <col min="11782" max="12032" width="11.44140625" style="49"/>
    <col min="12033" max="12033" width="4.5546875" style="49" customWidth="1"/>
    <col min="12034" max="12034" width="5.6640625" style="49" customWidth="1"/>
    <col min="12035" max="12035" width="17.6640625" style="49" customWidth="1"/>
    <col min="12036" max="12036" width="21.88671875" style="49" customWidth="1"/>
    <col min="12037" max="12037" width="17.44140625" style="49" customWidth="1"/>
    <col min="12038" max="12288" width="11.44140625" style="49"/>
    <col min="12289" max="12289" width="4.5546875" style="49" customWidth="1"/>
    <col min="12290" max="12290" width="5.6640625" style="49" customWidth="1"/>
    <col min="12291" max="12291" width="17.6640625" style="49" customWidth="1"/>
    <col min="12292" max="12292" width="21.88671875" style="49" customWidth="1"/>
    <col min="12293" max="12293" width="17.44140625" style="49" customWidth="1"/>
    <col min="12294" max="12544" width="11.44140625" style="49"/>
    <col min="12545" max="12545" width="4.5546875" style="49" customWidth="1"/>
    <col min="12546" max="12546" width="5.6640625" style="49" customWidth="1"/>
    <col min="12547" max="12547" width="17.6640625" style="49" customWidth="1"/>
    <col min="12548" max="12548" width="21.88671875" style="49" customWidth="1"/>
    <col min="12549" max="12549" width="17.44140625" style="49" customWidth="1"/>
    <col min="12550" max="12800" width="11.44140625" style="49"/>
    <col min="12801" max="12801" width="4.5546875" style="49" customWidth="1"/>
    <col min="12802" max="12802" width="5.6640625" style="49" customWidth="1"/>
    <col min="12803" max="12803" width="17.6640625" style="49" customWidth="1"/>
    <col min="12804" max="12804" width="21.88671875" style="49" customWidth="1"/>
    <col min="12805" max="12805" width="17.44140625" style="49" customWidth="1"/>
    <col min="12806" max="13056" width="11.44140625" style="49"/>
    <col min="13057" max="13057" width="4.5546875" style="49" customWidth="1"/>
    <col min="13058" max="13058" width="5.6640625" style="49" customWidth="1"/>
    <col min="13059" max="13059" width="17.6640625" style="49" customWidth="1"/>
    <col min="13060" max="13060" width="21.88671875" style="49" customWidth="1"/>
    <col min="13061" max="13061" width="17.44140625" style="49" customWidth="1"/>
    <col min="13062" max="13312" width="11.44140625" style="49"/>
    <col min="13313" max="13313" width="4.5546875" style="49" customWidth="1"/>
    <col min="13314" max="13314" width="5.6640625" style="49" customWidth="1"/>
    <col min="13315" max="13315" width="17.6640625" style="49" customWidth="1"/>
    <col min="13316" max="13316" width="21.88671875" style="49" customWidth="1"/>
    <col min="13317" max="13317" width="17.44140625" style="49" customWidth="1"/>
    <col min="13318" max="13568" width="11.44140625" style="49"/>
    <col min="13569" max="13569" width="4.5546875" style="49" customWidth="1"/>
    <col min="13570" max="13570" width="5.6640625" style="49" customWidth="1"/>
    <col min="13571" max="13571" width="17.6640625" style="49" customWidth="1"/>
    <col min="13572" max="13572" width="21.88671875" style="49" customWidth="1"/>
    <col min="13573" max="13573" width="17.44140625" style="49" customWidth="1"/>
    <col min="13574" max="13824" width="11.44140625" style="49"/>
    <col min="13825" max="13825" width="4.5546875" style="49" customWidth="1"/>
    <col min="13826" max="13826" width="5.6640625" style="49" customWidth="1"/>
    <col min="13827" max="13827" width="17.6640625" style="49" customWidth="1"/>
    <col min="13828" max="13828" width="21.88671875" style="49" customWidth="1"/>
    <col min="13829" max="13829" width="17.44140625" style="49" customWidth="1"/>
    <col min="13830" max="14080" width="11.44140625" style="49"/>
    <col min="14081" max="14081" width="4.5546875" style="49" customWidth="1"/>
    <col min="14082" max="14082" width="5.6640625" style="49" customWidth="1"/>
    <col min="14083" max="14083" width="17.6640625" style="49" customWidth="1"/>
    <col min="14084" max="14084" width="21.88671875" style="49" customWidth="1"/>
    <col min="14085" max="14085" width="17.44140625" style="49" customWidth="1"/>
    <col min="14086" max="14336" width="11.44140625" style="49"/>
    <col min="14337" max="14337" width="4.5546875" style="49" customWidth="1"/>
    <col min="14338" max="14338" width="5.6640625" style="49" customWidth="1"/>
    <col min="14339" max="14339" width="17.6640625" style="49" customWidth="1"/>
    <col min="14340" max="14340" width="21.88671875" style="49" customWidth="1"/>
    <col min="14341" max="14341" width="17.44140625" style="49" customWidth="1"/>
    <col min="14342" max="14592" width="11.44140625" style="49"/>
    <col min="14593" max="14593" width="4.5546875" style="49" customWidth="1"/>
    <col min="14594" max="14594" width="5.6640625" style="49" customWidth="1"/>
    <col min="14595" max="14595" width="17.6640625" style="49" customWidth="1"/>
    <col min="14596" max="14596" width="21.88671875" style="49" customWidth="1"/>
    <col min="14597" max="14597" width="17.44140625" style="49" customWidth="1"/>
    <col min="14598" max="14848" width="11.44140625" style="49"/>
    <col min="14849" max="14849" width="4.5546875" style="49" customWidth="1"/>
    <col min="14850" max="14850" width="5.6640625" style="49" customWidth="1"/>
    <col min="14851" max="14851" width="17.6640625" style="49" customWidth="1"/>
    <col min="14852" max="14852" width="21.88671875" style="49" customWidth="1"/>
    <col min="14853" max="14853" width="17.44140625" style="49" customWidth="1"/>
    <col min="14854" max="15104" width="11.44140625" style="49"/>
    <col min="15105" max="15105" width="4.5546875" style="49" customWidth="1"/>
    <col min="15106" max="15106" width="5.6640625" style="49" customWidth="1"/>
    <col min="15107" max="15107" width="17.6640625" style="49" customWidth="1"/>
    <col min="15108" max="15108" width="21.88671875" style="49" customWidth="1"/>
    <col min="15109" max="15109" width="17.44140625" style="49" customWidth="1"/>
    <col min="15110" max="15360" width="11.44140625" style="49"/>
    <col min="15361" max="15361" width="4.5546875" style="49" customWidth="1"/>
    <col min="15362" max="15362" width="5.6640625" style="49" customWidth="1"/>
    <col min="15363" max="15363" width="17.6640625" style="49" customWidth="1"/>
    <col min="15364" max="15364" width="21.88671875" style="49" customWidth="1"/>
    <col min="15365" max="15365" width="17.44140625" style="49" customWidth="1"/>
    <col min="15366" max="15616" width="11.44140625" style="49"/>
    <col min="15617" max="15617" width="4.5546875" style="49" customWidth="1"/>
    <col min="15618" max="15618" width="5.6640625" style="49" customWidth="1"/>
    <col min="15619" max="15619" width="17.6640625" style="49" customWidth="1"/>
    <col min="15620" max="15620" width="21.88671875" style="49" customWidth="1"/>
    <col min="15621" max="15621" width="17.44140625" style="49" customWidth="1"/>
    <col min="15622" max="15872" width="11.44140625" style="49"/>
    <col min="15873" max="15873" width="4.5546875" style="49" customWidth="1"/>
    <col min="15874" max="15874" width="5.6640625" style="49" customWidth="1"/>
    <col min="15875" max="15875" width="17.6640625" style="49" customWidth="1"/>
    <col min="15876" max="15876" width="21.88671875" style="49" customWidth="1"/>
    <col min="15877" max="15877" width="17.44140625" style="49" customWidth="1"/>
    <col min="15878" max="16128" width="11.44140625" style="49"/>
    <col min="16129" max="16129" width="4.5546875" style="49" customWidth="1"/>
    <col min="16130" max="16130" width="5.6640625" style="49" customWidth="1"/>
    <col min="16131" max="16131" width="17.6640625" style="49" customWidth="1"/>
    <col min="16132" max="16132" width="21.88671875" style="49" customWidth="1"/>
    <col min="16133" max="16133" width="17.44140625" style="49" customWidth="1"/>
    <col min="16134" max="16384" width="11.44140625" style="49"/>
  </cols>
  <sheetData>
    <row r="1" spans="1:5" ht="15.6">
      <c r="A1" s="44" t="s">
        <v>254</v>
      </c>
      <c r="B1" s="44"/>
      <c r="C1" s="45"/>
      <c r="D1" s="46" t="s">
        <v>255</v>
      </c>
    </row>
    <row r="2" spans="1:5" ht="12" customHeight="1">
      <c r="A2" s="44" t="s">
        <v>256</v>
      </c>
      <c r="B2" s="44"/>
      <c r="C2" s="45"/>
    </row>
    <row r="3" spans="1:5" ht="13.5" customHeight="1">
      <c r="A3" s="44" t="s">
        <v>257</v>
      </c>
      <c r="B3" s="44"/>
      <c r="C3" s="45"/>
    </row>
    <row r="4" spans="1:5" ht="16.5" customHeight="1">
      <c r="A4" s="44" t="s">
        <v>258</v>
      </c>
      <c r="B4" s="44"/>
      <c r="C4" s="45"/>
    </row>
    <row r="5" spans="1:5" ht="6" customHeight="1">
      <c r="A5" s="44"/>
      <c r="B5" s="44"/>
      <c r="C5" s="44"/>
      <c r="D5" s="45"/>
    </row>
    <row r="6" spans="1:5" ht="18" customHeight="1">
      <c r="A6" s="44"/>
      <c r="B6" s="408" t="s">
        <v>259</v>
      </c>
      <c r="C6" s="408"/>
      <c r="D6" s="408"/>
      <c r="E6" s="408"/>
    </row>
    <row r="7" spans="1:5" ht="18" customHeight="1">
      <c r="A7" s="44"/>
      <c r="B7" s="51" t="s">
        <v>268</v>
      </c>
      <c r="C7" s="51"/>
      <c r="D7" s="51"/>
      <c r="E7" s="51"/>
    </row>
    <row r="8" spans="1:5" ht="14.25" customHeight="1">
      <c r="A8" s="44"/>
      <c r="B8" s="44"/>
      <c r="C8" s="44"/>
      <c r="D8" s="45"/>
    </row>
    <row r="9" spans="1:5" ht="15.6">
      <c r="A9" s="44"/>
      <c r="B9" s="409" t="s">
        <v>261</v>
      </c>
      <c r="C9" s="409" t="s">
        <v>262</v>
      </c>
      <c r="D9" s="409" t="s">
        <v>263</v>
      </c>
      <c r="E9" s="409" t="s">
        <v>269</v>
      </c>
    </row>
    <row r="10" spans="1:5" ht="3" customHeight="1">
      <c r="A10" s="44"/>
      <c r="B10" s="409"/>
      <c r="C10" s="409"/>
      <c r="D10" s="409"/>
      <c r="E10" s="409"/>
    </row>
    <row r="11" spans="1:5" ht="12" customHeight="1">
      <c r="A11" s="44"/>
      <c r="B11" s="53">
        <v>1</v>
      </c>
      <c r="C11" s="68" t="s">
        <v>18</v>
      </c>
      <c r="D11" s="69" t="s">
        <v>19</v>
      </c>
      <c r="E11" s="70">
        <v>14.75</v>
      </c>
    </row>
    <row r="12" spans="1:5" ht="12" customHeight="1">
      <c r="A12" s="44"/>
      <c r="B12" s="53">
        <v>2</v>
      </c>
      <c r="C12" s="68" t="s">
        <v>20</v>
      </c>
      <c r="D12" s="69" t="s">
        <v>21</v>
      </c>
      <c r="E12" s="70">
        <v>14.5</v>
      </c>
    </row>
    <row r="13" spans="1:5" ht="12" customHeight="1">
      <c r="A13" s="44"/>
      <c r="B13" s="53">
        <v>3</v>
      </c>
      <c r="C13" s="68" t="s">
        <v>22</v>
      </c>
      <c r="D13" s="69" t="s">
        <v>23</v>
      </c>
      <c r="E13" s="70">
        <v>13.75</v>
      </c>
    </row>
    <row r="14" spans="1:5" ht="12" customHeight="1">
      <c r="A14" s="44"/>
      <c r="B14" s="53">
        <v>4</v>
      </c>
      <c r="C14" s="68" t="s">
        <v>24</v>
      </c>
      <c r="D14" s="69" t="s">
        <v>25</v>
      </c>
      <c r="E14" s="70">
        <v>15.5</v>
      </c>
    </row>
    <row r="15" spans="1:5" ht="12" customHeight="1">
      <c r="A15" s="44"/>
      <c r="B15" s="53">
        <v>5</v>
      </c>
      <c r="C15" s="68" t="s">
        <v>26</v>
      </c>
      <c r="D15" s="69" t="s">
        <v>27</v>
      </c>
      <c r="E15" s="70">
        <v>14.75</v>
      </c>
    </row>
    <row r="16" spans="1:5" ht="12" customHeight="1">
      <c r="A16" s="44"/>
      <c r="B16" s="53">
        <v>6</v>
      </c>
      <c r="C16" s="68" t="s">
        <v>28</v>
      </c>
      <c r="D16" s="69" t="s">
        <v>29</v>
      </c>
      <c r="E16" s="70">
        <v>15</v>
      </c>
    </row>
    <row r="17" spans="1:5" ht="12" customHeight="1">
      <c r="A17" s="44"/>
      <c r="B17" s="53">
        <v>7</v>
      </c>
      <c r="C17" s="68" t="s">
        <v>30</v>
      </c>
      <c r="D17" s="69" t="s">
        <v>31</v>
      </c>
      <c r="E17" s="70">
        <v>16</v>
      </c>
    </row>
    <row r="18" spans="1:5" ht="12" customHeight="1">
      <c r="A18" s="44"/>
      <c r="B18" s="53">
        <v>8</v>
      </c>
      <c r="C18" s="68" t="s">
        <v>32</v>
      </c>
      <c r="D18" s="69" t="s">
        <v>33</v>
      </c>
      <c r="E18" s="70">
        <v>13</v>
      </c>
    </row>
    <row r="19" spans="1:5" ht="12" customHeight="1">
      <c r="A19" s="44"/>
      <c r="B19" s="53">
        <v>9</v>
      </c>
      <c r="C19" s="68" t="s">
        <v>34</v>
      </c>
      <c r="D19" s="69" t="s">
        <v>35</v>
      </c>
      <c r="E19" s="70">
        <v>14.75</v>
      </c>
    </row>
    <row r="20" spans="1:5" ht="12" customHeight="1">
      <c r="A20" s="44"/>
      <c r="B20" s="53">
        <v>10</v>
      </c>
      <c r="C20" s="68" t="s">
        <v>36</v>
      </c>
      <c r="D20" s="69" t="s">
        <v>37</v>
      </c>
      <c r="E20" s="70">
        <v>14</v>
      </c>
    </row>
    <row r="21" spans="1:5" ht="12" customHeight="1">
      <c r="A21" s="44"/>
      <c r="B21" s="53">
        <v>11</v>
      </c>
      <c r="C21" s="68" t="s">
        <v>38</v>
      </c>
      <c r="D21" s="69" t="s">
        <v>39</v>
      </c>
      <c r="E21" s="70">
        <v>13.5</v>
      </c>
    </row>
    <row r="22" spans="1:5" ht="12" customHeight="1">
      <c r="A22" s="44"/>
      <c r="B22" s="71">
        <v>12</v>
      </c>
      <c r="C22" s="68" t="s">
        <v>40</v>
      </c>
      <c r="D22" s="69" t="s">
        <v>41</v>
      </c>
      <c r="E22" s="70">
        <v>14.5</v>
      </c>
    </row>
    <row r="23" spans="1:5" ht="12" customHeight="1">
      <c r="A23" s="44"/>
      <c r="B23" s="53">
        <v>13</v>
      </c>
      <c r="C23" s="68" t="s">
        <v>42</v>
      </c>
      <c r="D23" s="69" t="s">
        <v>43</v>
      </c>
      <c r="E23" s="70">
        <v>14.5</v>
      </c>
    </row>
    <row r="24" spans="1:5" ht="12" customHeight="1">
      <c r="A24" s="44"/>
      <c r="B24" s="53">
        <v>14</v>
      </c>
      <c r="C24" s="68" t="s">
        <v>44</v>
      </c>
      <c r="D24" s="69" t="s">
        <v>45</v>
      </c>
      <c r="E24" s="70">
        <v>14</v>
      </c>
    </row>
    <row r="25" spans="1:5" ht="12" customHeight="1">
      <c r="A25" s="44"/>
      <c r="B25" s="53">
        <v>15</v>
      </c>
      <c r="C25" s="68" t="s">
        <v>46</v>
      </c>
      <c r="D25" s="69" t="s">
        <v>47</v>
      </c>
      <c r="E25" s="70">
        <v>14</v>
      </c>
    </row>
    <row r="26" spans="1:5" ht="12" customHeight="1">
      <c r="A26" s="44"/>
      <c r="B26" s="53">
        <v>16</v>
      </c>
      <c r="C26" s="68" t="s">
        <v>48</v>
      </c>
      <c r="D26" s="69" t="s">
        <v>49</v>
      </c>
      <c r="E26" s="70">
        <v>15.5</v>
      </c>
    </row>
    <row r="27" spans="1:5" ht="12" customHeight="1">
      <c r="A27" s="44"/>
      <c r="B27" s="53">
        <v>17</v>
      </c>
      <c r="C27" s="68" t="s">
        <v>50</v>
      </c>
      <c r="D27" s="69" t="s">
        <v>51</v>
      </c>
      <c r="E27" s="70">
        <v>14.5</v>
      </c>
    </row>
    <row r="28" spans="1:5" ht="12" customHeight="1">
      <c r="A28" s="44"/>
      <c r="B28" s="53">
        <v>18</v>
      </c>
      <c r="C28" s="68" t="s">
        <v>52</v>
      </c>
      <c r="D28" s="69" t="s">
        <v>53</v>
      </c>
      <c r="E28" s="70">
        <v>14</v>
      </c>
    </row>
    <row r="29" spans="1:5" ht="12" customHeight="1">
      <c r="A29" s="44"/>
      <c r="B29" s="53">
        <v>19</v>
      </c>
      <c r="C29" s="68" t="s">
        <v>270</v>
      </c>
      <c r="D29" s="69" t="s">
        <v>271</v>
      </c>
      <c r="E29" s="70">
        <v>15.5</v>
      </c>
    </row>
    <row r="30" spans="1:5" ht="12" customHeight="1">
      <c r="A30" s="44"/>
      <c r="B30" s="53">
        <v>20</v>
      </c>
      <c r="C30" s="68" t="s">
        <v>54</v>
      </c>
      <c r="D30" s="69" t="s">
        <v>55</v>
      </c>
      <c r="E30" s="70">
        <v>13.5</v>
      </c>
    </row>
    <row r="31" spans="1:5" ht="12" customHeight="1">
      <c r="A31" s="44"/>
      <c r="B31" s="53">
        <v>21</v>
      </c>
      <c r="C31" s="68" t="s">
        <v>56</v>
      </c>
      <c r="D31" s="69" t="s">
        <v>57</v>
      </c>
      <c r="E31" s="70">
        <v>14.5</v>
      </c>
    </row>
    <row r="32" spans="1:5" ht="12" customHeight="1">
      <c r="A32" s="44"/>
      <c r="B32" s="53">
        <v>22</v>
      </c>
      <c r="C32" s="68" t="s">
        <v>58</v>
      </c>
      <c r="D32" s="69" t="s">
        <v>59</v>
      </c>
      <c r="E32" s="70">
        <v>14.5</v>
      </c>
    </row>
    <row r="33" spans="1:5" ht="12" customHeight="1">
      <c r="A33" s="44"/>
      <c r="B33" s="53">
        <v>23</v>
      </c>
      <c r="C33" s="68" t="s">
        <v>60</v>
      </c>
      <c r="D33" s="69" t="s">
        <v>61</v>
      </c>
      <c r="E33" s="70">
        <v>14</v>
      </c>
    </row>
    <row r="34" spans="1:5" ht="12" customHeight="1">
      <c r="A34" s="44"/>
      <c r="B34" s="53">
        <v>24</v>
      </c>
      <c r="C34" s="68" t="s">
        <v>62</v>
      </c>
      <c r="D34" s="69" t="s">
        <v>63</v>
      </c>
      <c r="E34" s="70">
        <v>13.5</v>
      </c>
    </row>
    <row r="35" spans="1:5" ht="12" customHeight="1">
      <c r="A35" s="44"/>
      <c r="B35" s="53">
        <v>25</v>
      </c>
      <c r="C35" s="68" t="s">
        <v>64</v>
      </c>
      <c r="D35" s="69" t="s">
        <v>65</v>
      </c>
      <c r="E35" s="70">
        <v>14</v>
      </c>
    </row>
    <row r="36" spans="1:5" ht="12" customHeight="1">
      <c r="A36" s="44"/>
      <c r="B36" s="53">
        <v>26</v>
      </c>
      <c r="C36" s="68" t="s">
        <v>66</v>
      </c>
      <c r="D36" s="69" t="s">
        <v>67</v>
      </c>
      <c r="E36" s="70">
        <v>14.75</v>
      </c>
    </row>
    <row r="37" spans="1:5" ht="12" customHeight="1">
      <c r="A37" s="44"/>
      <c r="B37" s="53">
        <v>27</v>
      </c>
      <c r="C37" s="68" t="s">
        <v>68</v>
      </c>
      <c r="D37" s="69" t="s">
        <v>69</v>
      </c>
      <c r="E37" s="70">
        <v>14.5</v>
      </c>
    </row>
    <row r="38" spans="1:5" ht="12" customHeight="1">
      <c r="A38" s="44"/>
      <c r="B38" s="53">
        <v>28</v>
      </c>
      <c r="C38" s="68" t="s">
        <v>70</v>
      </c>
      <c r="D38" s="69" t="s">
        <v>51</v>
      </c>
      <c r="E38" s="70">
        <v>13.5</v>
      </c>
    </row>
    <row r="39" spans="1:5" ht="12" customHeight="1">
      <c r="A39" s="44"/>
      <c r="B39" s="53">
        <v>29</v>
      </c>
      <c r="C39" s="68" t="s">
        <v>71</v>
      </c>
      <c r="D39" s="69" t="s">
        <v>72</v>
      </c>
      <c r="E39" s="70">
        <v>15.5</v>
      </c>
    </row>
    <row r="40" spans="1:5" ht="12" customHeight="1">
      <c r="A40" s="44"/>
      <c r="B40" s="53">
        <v>30</v>
      </c>
      <c r="C40" s="68" t="s">
        <v>73</v>
      </c>
      <c r="D40" s="69" t="s">
        <v>74</v>
      </c>
      <c r="E40" s="70">
        <v>14.5</v>
      </c>
    </row>
    <row r="41" spans="1:5" ht="12" customHeight="1">
      <c r="A41" s="44"/>
      <c r="B41" s="53">
        <v>31</v>
      </c>
      <c r="C41" s="68" t="s">
        <v>75</v>
      </c>
      <c r="D41" s="69" t="s">
        <v>51</v>
      </c>
      <c r="E41" s="70">
        <v>16</v>
      </c>
    </row>
    <row r="42" spans="1:5" ht="12" customHeight="1">
      <c r="A42" s="44"/>
      <c r="B42" s="53">
        <v>32</v>
      </c>
      <c r="C42" s="68" t="s">
        <v>76</v>
      </c>
      <c r="D42" s="69" t="s">
        <v>77</v>
      </c>
      <c r="E42" s="70">
        <v>15</v>
      </c>
    </row>
    <row r="43" spans="1:5" ht="12" customHeight="1">
      <c r="A43" s="44"/>
      <c r="B43" s="53">
        <v>33</v>
      </c>
      <c r="C43" s="68" t="s">
        <v>78</v>
      </c>
      <c r="D43" s="69" t="s">
        <v>79</v>
      </c>
      <c r="E43" s="70">
        <v>13.5</v>
      </c>
    </row>
    <row r="44" spans="1:5" ht="12" customHeight="1">
      <c r="A44" s="44"/>
      <c r="B44" s="53">
        <v>34</v>
      </c>
      <c r="C44" s="68" t="s">
        <v>80</v>
      </c>
      <c r="D44" s="69" t="s">
        <v>81</v>
      </c>
      <c r="E44" s="70">
        <v>14.75</v>
      </c>
    </row>
    <row r="45" spans="1:5" ht="12" customHeight="1">
      <c r="A45" s="44"/>
      <c r="B45" s="53">
        <v>35</v>
      </c>
      <c r="C45" s="68" t="s">
        <v>82</v>
      </c>
      <c r="D45" s="69" t="s">
        <v>83</v>
      </c>
      <c r="E45" s="70">
        <v>14.75</v>
      </c>
    </row>
    <row r="46" spans="1:5" ht="12" customHeight="1">
      <c r="A46" s="44"/>
      <c r="B46" s="53">
        <v>36</v>
      </c>
      <c r="C46" s="68" t="s">
        <v>84</v>
      </c>
      <c r="D46" s="69" t="s">
        <v>85</v>
      </c>
      <c r="E46" s="70">
        <v>15.5</v>
      </c>
    </row>
    <row r="47" spans="1:5" ht="12" customHeight="1">
      <c r="A47" s="44"/>
      <c r="B47" s="53">
        <v>37</v>
      </c>
      <c r="C47" s="68" t="s">
        <v>86</v>
      </c>
      <c r="D47" s="69" t="s">
        <v>87</v>
      </c>
      <c r="E47" s="70">
        <v>16.25</v>
      </c>
    </row>
    <row r="48" spans="1:5" ht="12" customHeight="1">
      <c r="A48" s="44"/>
      <c r="B48" s="53">
        <v>38</v>
      </c>
      <c r="C48" s="68" t="s">
        <v>88</v>
      </c>
      <c r="D48" s="69" t="s">
        <v>89</v>
      </c>
      <c r="E48" s="70">
        <v>14</v>
      </c>
    </row>
    <row r="49" spans="1:5" ht="12" customHeight="1">
      <c r="A49" s="44"/>
      <c r="B49" s="53">
        <v>39</v>
      </c>
      <c r="C49" s="68" t="s">
        <v>90</v>
      </c>
      <c r="D49" s="69" t="s">
        <v>51</v>
      </c>
      <c r="E49" s="70">
        <v>15.5</v>
      </c>
    </row>
    <row r="50" spans="1:5" ht="12" customHeight="1">
      <c r="A50" s="44"/>
      <c r="B50" s="53">
        <v>40</v>
      </c>
      <c r="C50" s="68" t="s">
        <v>91</v>
      </c>
      <c r="D50" s="69" t="s">
        <v>92</v>
      </c>
      <c r="E50" s="70">
        <v>15.5</v>
      </c>
    </row>
    <row r="51" spans="1:5" ht="12" customHeight="1">
      <c r="A51" s="44"/>
      <c r="B51" s="53">
        <v>41</v>
      </c>
      <c r="C51" s="68" t="s">
        <v>93</v>
      </c>
      <c r="D51" s="69" t="s">
        <v>53</v>
      </c>
      <c r="E51" s="70">
        <v>15</v>
      </c>
    </row>
    <row r="52" spans="1:5" ht="12" customHeight="1">
      <c r="A52" s="44"/>
      <c r="B52" s="53">
        <v>42</v>
      </c>
      <c r="C52" s="68" t="s">
        <v>94</v>
      </c>
      <c r="D52" s="69" t="s">
        <v>95</v>
      </c>
      <c r="E52" s="70">
        <v>13.5</v>
      </c>
    </row>
    <row r="53" spans="1:5" ht="12" customHeight="1">
      <c r="A53" s="44"/>
      <c r="B53" s="53">
        <v>43</v>
      </c>
      <c r="C53" s="68" t="s">
        <v>96</v>
      </c>
      <c r="D53" s="69" t="s">
        <v>97</v>
      </c>
      <c r="E53" s="70">
        <v>15</v>
      </c>
    </row>
    <row r="54" spans="1:5" ht="12" customHeight="1">
      <c r="A54" s="44"/>
      <c r="B54" s="53">
        <v>44</v>
      </c>
      <c r="C54" s="68" t="s">
        <v>98</v>
      </c>
      <c r="D54" s="69" t="s">
        <v>99</v>
      </c>
      <c r="E54" s="70">
        <v>14.5</v>
      </c>
    </row>
    <row r="55" spans="1:5" ht="12" customHeight="1">
      <c r="A55" s="44"/>
      <c r="B55" s="53">
        <v>45</v>
      </c>
      <c r="C55" s="68" t="s">
        <v>100</v>
      </c>
      <c r="D55" s="69" t="s">
        <v>101</v>
      </c>
      <c r="E55" s="70">
        <v>15</v>
      </c>
    </row>
    <row r="56" spans="1:5" ht="12" customHeight="1">
      <c r="A56" s="44"/>
      <c r="B56" s="53">
        <v>46</v>
      </c>
      <c r="C56" s="68" t="s">
        <v>102</v>
      </c>
      <c r="D56" s="69" t="s">
        <v>103</v>
      </c>
      <c r="E56" s="70">
        <v>14.5</v>
      </c>
    </row>
    <row r="57" spans="1:5" ht="12" customHeight="1">
      <c r="A57" s="44"/>
      <c r="B57" s="53">
        <v>47</v>
      </c>
      <c r="C57" s="68" t="s">
        <v>104</v>
      </c>
      <c r="D57" s="69" t="s">
        <v>105</v>
      </c>
      <c r="E57" s="70">
        <v>15</v>
      </c>
    </row>
    <row r="58" spans="1:5" ht="12" customHeight="1">
      <c r="A58" s="44"/>
      <c r="B58" s="53">
        <v>48</v>
      </c>
      <c r="C58" s="68" t="s">
        <v>106</v>
      </c>
      <c r="D58" s="69" t="s">
        <v>107</v>
      </c>
      <c r="E58" s="70">
        <v>15.5</v>
      </c>
    </row>
    <row r="59" spans="1:5" ht="12" customHeight="1">
      <c r="A59" s="44"/>
      <c r="B59" s="53">
        <v>49</v>
      </c>
      <c r="C59" s="68" t="s">
        <v>108</v>
      </c>
      <c r="D59" s="69" t="s">
        <v>109</v>
      </c>
      <c r="E59" s="70">
        <v>15.5</v>
      </c>
    </row>
    <row r="60" spans="1:5" ht="12" customHeight="1">
      <c r="A60" s="44"/>
      <c r="B60" s="53">
        <v>50</v>
      </c>
      <c r="C60" s="68" t="s">
        <v>110</v>
      </c>
      <c r="D60" s="69" t="s">
        <v>51</v>
      </c>
      <c r="E60" s="70">
        <v>13.75</v>
      </c>
    </row>
    <row r="61" spans="1:5" ht="12" customHeight="1">
      <c r="A61" s="44"/>
      <c r="B61" s="53">
        <v>51</v>
      </c>
      <c r="C61" s="68" t="s">
        <v>111</v>
      </c>
      <c r="D61" s="69" t="s">
        <v>112</v>
      </c>
      <c r="E61" s="70">
        <v>15.75</v>
      </c>
    </row>
    <row r="62" spans="1:5" ht="12" customHeight="1">
      <c r="A62" s="44"/>
      <c r="B62" s="53">
        <v>52</v>
      </c>
      <c r="C62" s="68" t="s">
        <v>113</v>
      </c>
      <c r="D62" s="69" t="s">
        <v>114</v>
      </c>
      <c r="E62" s="70">
        <v>14.5</v>
      </c>
    </row>
    <row r="63" spans="1:5" ht="12" customHeight="1">
      <c r="A63" s="44"/>
      <c r="B63" s="53">
        <v>53</v>
      </c>
      <c r="C63" s="68" t="s">
        <v>115</v>
      </c>
      <c r="D63" s="69" t="s">
        <v>116</v>
      </c>
      <c r="E63" s="70">
        <v>14</v>
      </c>
    </row>
    <row r="64" spans="1:5" ht="12" customHeight="1">
      <c r="A64" s="44"/>
      <c r="B64" s="53">
        <v>54</v>
      </c>
      <c r="C64" s="68" t="s">
        <v>117</v>
      </c>
      <c r="D64" s="69" t="s">
        <v>118</v>
      </c>
      <c r="E64" s="70">
        <v>14</v>
      </c>
    </row>
    <row r="65" spans="1:5" ht="12" customHeight="1">
      <c r="A65" s="44"/>
      <c r="B65" s="53">
        <v>55</v>
      </c>
      <c r="C65" s="68" t="s">
        <v>119</v>
      </c>
      <c r="D65" s="69" t="s">
        <v>120</v>
      </c>
      <c r="E65" s="70">
        <v>14</v>
      </c>
    </row>
    <row r="66" spans="1:5" ht="12" customHeight="1">
      <c r="A66" s="44"/>
      <c r="B66" s="53">
        <v>56</v>
      </c>
      <c r="C66" s="68" t="s">
        <v>121</v>
      </c>
      <c r="D66" s="69" t="s">
        <v>122</v>
      </c>
      <c r="E66" s="70">
        <v>15.5</v>
      </c>
    </row>
    <row r="67" spans="1:5" ht="12" customHeight="1">
      <c r="A67" s="44"/>
      <c r="B67" s="53">
        <v>57</v>
      </c>
      <c r="C67" s="68" t="s">
        <v>123</v>
      </c>
      <c r="D67" s="69" t="s">
        <v>124</v>
      </c>
      <c r="E67" s="70">
        <v>14</v>
      </c>
    </row>
    <row r="68" spans="1:5" ht="12" customHeight="1">
      <c r="A68" s="44"/>
      <c r="B68" s="53">
        <v>58</v>
      </c>
      <c r="C68" s="68" t="s">
        <v>125</v>
      </c>
      <c r="D68" s="69" t="s">
        <v>126</v>
      </c>
      <c r="E68" s="70">
        <v>15</v>
      </c>
    </row>
    <row r="69" spans="1:5" ht="12" customHeight="1">
      <c r="A69" s="44"/>
      <c r="B69" s="53">
        <v>59</v>
      </c>
      <c r="C69" s="68" t="s">
        <v>127</v>
      </c>
      <c r="D69" s="69" t="s">
        <v>128</v>
      </c>
      <c r="E69" s="70">
        <v>16.5</v>
      </c>
    </row>
    <row r="70" spans="1:5" ht="12" customHeight="1">
      <c r="A70" s="44"/>
      <c r="B70" s="53">
        <v>60</v>
      </c>
      <c r="C70" s="68" t="s">
        <v>129</v>
      </c>
      <c r="D70" s="69" t="s">
        <v>130</v>
      </c>
      <c r="E70" s="70">
        <v>15</v>
      </c>
    </row>
    <row r="71" spans="1:5" ht="12" customHeight="1">
      <c r="A71" s="44"/>
      <c r="B71" s="53">
        <v>61</v>
      </c>
      <c r="C71" s="72" t="s">
        <v>131</v>
      </c>
      <c r="D71" s="73" t="s">
        <v>132</v>
      </c>
      <c r="E71" s="70">
        <v>13</v>
      </c>
    </row>
    <row r="72" spans="1:5" ht="12" customHeight="1">
      <c r="A72" s="44"/>
      <c r="B72" s="61">
        <v>62</v>
      </c>
      <c r="C72" s="72" t="s">
        <v>133</v>
      </c>
      <c r="D72" s="74" t="s">
        <v>134</v>
      </c>
      <c r="E72" s="70">
        <v>13.5</v>
      </c>
    </row>
    <row r="73" spans="1:5" ht="12" customHeight="1">
      <c r="A73" s="44"/>
      <c r="B73" s="53">
        <v>63</v>
      </c>
      <c r="C73" s="72" t="s">
        <v>135</v>
      </c>
      <c r="D73" s="74" t="s">
        <v>136</v>
      </c>
      <c r="E73" s="70">
        <v>14.75</v>
      </c>
    </row>
    <row r="74" spans="1:5" ht="12" customHeight="1">
      <c r="A74" s="44"/>
      <c r="B74" s="61">
        <v>64</v>
      </c>
      <c r="C74" s="72" t="s">
        <v>137</v>
      </c>
      <c r="D74" s="74" t="s">
        <v>138</v>
      </c>
      <c r="E74" s="70">
        <v>14</v>
      </c>
    </row>
    <row r="75" spans="1:5" ht="12" customHeight="1">
      <c r="A75" s="44"/>
      <c r="B75" s="53">
        <v>65</v>
      </c>
      <c r="C75" s="72" t="s">
        <v>139</v>
      </c>
      <c r="D75" s="74" t="s">
        <v>140</v>
      </c>
      <c r="E75" s="70">
        <v>14.75</v>
      </c>
    </row>
    <row r="76" spans="1:5" ht="12" customHeight="1">
      <c r="A76" s="44"/>
      <c r="B76" s="61">
        <v>66</v>
      </c>
      <c r="C76" s="72" t="s">
        <v>141</v>
      </c>
      <c r="D76" s="74" t="s">
        <v>51</v>
      </c>
      <c r="E76" s="70">
        <v>14</v>
      </c>
    </row>
    <row r="77" spans="1:5" ht="12" customHeight="1">
      <c r="A77" s="44"/>
      <c r="B77" s="53">
        <v>67</v>
      </c>
      <c r="C77" s="72" t="s">
        <v>142</v>
      </c>
      <c r="D77" s="74" t="s">
        <v>143</v>
      </c>
      <c r="E77" s="70">
        <v>13.5</v>
      </c>
    </row>
    <row r="78" spans="1:5" ht="12" customHeight="1">
      <c r="A78" s="44"/>
      <c r="B78" s="61">
        <v>68</v>
      </c>
      <c r="C78" s="72" t="s">
        <v>144</v>
      </c>
      <c r="D78" s="74" t="s">
        <v>145</v>
      </c>
      <c r="E78" s="70">
        <v>15</v>
      </c>
    </row>
    <row r="79" spans="1:5" ht="12" customHeight="1">
      <c r="A79" s="44"/>
      <c r="B79" s="53">
        <v>69</v>
      </c>
      <c r="C79" s="74" t="s">
        <v>146</v>
      </c>
      <c r="D79" s="74" t="s">
        <v>147</v>
      </c>
      <c r="E79" s="70">
        <v>14</v>
      </c>
    </row>
    <row r="80" spans="1:5" ht="12" customHeight="1">
      <c r="A80" s="44"/>
      <c r="B80" s="61">
        <v>70</v>
      </c>
      <c r="C80" s="74" t="s">
        <v>148</v>
      </c>
      <c r="D80" s="74" t="s">
        <v>149</v>
      </c>
      <c r="E80" s="70">
        <v>13.75</v>
      </c>
    </row>
    <row r="81" spans="1:5" ht="12" customHeight="1">
      <c r="A81" s="44"/>
      <c r="B81" s="53">
        <v>71</v>
      </c>
      <c r="C81" s="74" t="s">
        <v>150</v>
      </c>
      <c r="D81" s="74" t="s">
        <v>151</v>
      </c>
      <c r="E81" s="70">
        <v>14.5</v>
      </c>
    </row>
    <row r="82" spans="1:5" ht="12" customHeight="1">
      <c r="A82" s="44"/>
      <c r="B82" s="61">
        <v>72</v>
      </c>
      <c r="C82" s="74" t="s">
        <v>152</v>
      </c>
      <c r="D82" s="74" t="s">
        <v>153</v>
      </c>
      <c r="E82" s="70">
        <v>14.5</v>
      </c>
    </row>
    <row r="83" spans="1:5" ht="12" customHeight="1">
      <c r="A83" s="44"/>
      <c r="B83" s="53">
        <v>73</v>
      </c>
      <c r="C83" s="74" t="s">
        <v>154</v>
      </c>
      <c r="D83" s="74" t="s">
        <v>155</v>
      </c>
      <c r="E83" s="70">
        <v>12</v>
      </c>
    </row>
    <row r="84" spans="1:5" ht="12" customHeight="1">
      <c r="A84" s="44"/>
      <c r="B84" s="61">
        <v>74</v>
      </c>
      <c r="C84" s="74" t="s">
        <v>156</v>
      </c>
      <c r="D84" s="74" t="s">
        <v>157</v>
      </c>
      <c r="E84" s="70">
        <v>13.5</v>
      </c>
    </row>
    <row r="85" spans="1:5" ht="12" customHeight="1">
      <c r="A85" s="44"/>
      <c r="B85" s="53">
        <v>75</v>
      </c>
      <c r="C85" s="74" t="s">
        <v>158</v>
      </c>
      <c r="D85" s="74" t="s">
        <v>159</v>
      </c>
      <c r="E85" s="70">
        <v>15.75</v>
      </c>
    </row>
    <row r="86" spans="1:5" ht="12" customHeight="1">
      <c r="A86" s="44"/>
      <c r="B86" s="61">
        <v>76</v>
      </c>
      <c r="C86" s="74" t="s">
        <v>160</v>
      </c>
      <c r="D86" s="74" t="s">
        <v>159</v>
      </c>
      <c r="E86" s="70">
        <v>15</v>
      </c>
    </row>
    <row r="87" spans="1:5" ht="12" customHeight="1">
      <c r="A87" s="44"/>
      <c r="B87" s="53">
        <v>77</v>
      </c>
      <c r="C87" s="74" t="s">
        <v>161</v>
      </c>
      <c r="D87" s="74" t="s">
        <v>162</v>
      </c>
      <c r="E87" s="70">
        <v>14.25</v>
      </c>
    </row>
    <row r="88" spans="1:5" ht="12" customHeight="1">
      <c r="A88" s="44"/>
      <c r="B88" s="61">
        <v>78</v>
      </c>
      <c r="C88" s="74" t="s">
        <v>163</v>
      </c>
      <c r="D88" s="74" t="s">
        <v>164</v>
      </c>
      <c r="E88" s="70">
        <v>14.5</v>
      </c>
    </row>
    <row r="89" spans="1:5" ht="12" customHeight="1">
      <c r="A89" s="44"/>
      <c r="B89" s="53">
        <v>79</v>
      </c>
      <c r="C89" s="74" t="s">
        <v>165</v>
      </c>
      <c r="D89" s="74" t="s">
        <v>166</v>
      </c>
      <c r="E89" s="70">
        <v>14.5</v>
      </c>
    </row>
    <row r="90" spans="1:5" ht="12" customHeight="1">
      <c r="A90" s="44"/>
      <c r="B90" s="61">
        <v>80</v>
      </c>
      <c r="C90" s="74" t="s">
        <v>167</v>
      </c>
      <c r="D90" s="74" t="s">
        <v>168</v>
      </c>
      <c r="E90" s="70">
        <v>15</v>
      </c>
    </row>
    <row r="91" spans="1:5" ht="12" customHeight="1">
      <c r="A91" s="44"/>
      <c r="B91" s="53">
        <v>81</v>
      </c>
      <c r="C91" s="74" t="s">
        <v>169</v>
      </c>
      <c r="D91" s="74" t="s">
        <v>170</v>
      </c>
      <c r="E91" s="70">
        <v>14</v>
      </c>
    </row>
    <row r="92" spans="1:5" ht="12" customHeight="1">
      <c r="A92" s="44"/>
      <c r="B92" s="61">
        <v>82</v>
      </c>
      <c r="C92" s="74" t="s">
        <v>171</v>
      </c>
      <c r="D92" s="74" t="s">
        <v>172</v>
      </c>
      <c r="E92" s="70">
        <v>13.75</v>
      </c>
    </row>
    <row r="93" spans="1:5" ht="12" customHeight="1">
      <c r="A93" s="44"/>
      <c r="B93" s="53">
        <v>83</v>
      </c>
      <c r="C93" s="74" t="s">
        <v>173</v>
      </c>
      <c r="D93" s="74" t="s">
        <v>174</v>
      </c>
      <c r="E93" s="70">
        <v>14.5</v>
      </c>
    </row>
    <row r="94" spans="1:5" ht="12" customHeight="1">
      <c r="A94" s="44"/>
      <c r="B94" s="61">
        <v>84</v>
      </c>
      <c r="C94" s="74" t="s">
        <v>175</v>
      </c>
      <c r="D94" s="74" t="s">
        <v>176</v>
      </c>
      <c r="E94" s="70">
        <v>14.5</v>
      </c>
    </row>
    <row r="95" spans="1:5" ht="12" customHeight="1">
      <c r="A95" s="44"/>
      <c r="B95" s="53">
        <v>85</v>
      </c>
      <c r="C95" s="74" t="s">
        <v>177</v>
      </c>
      <c r="D95" s="74" t="s">
        <v>12</v>
      </c>
      <c r="E95" s="70">
        <v>14.5</v>
      </c>
    </row>
    <row r="96" spans="1:5" ht="12" customHeight="1">
      <c r="A96" s="44"/>
      <c r="B96" s="61">
        <v>86</v>
      </c>
      <c r="C96" s="74" t="s">
        <v>178</v>
      </c>
      <c r="D96" s="74" t="s">
        <v>179</v>
      </c>
      <c r="E96" s="70">
        <v>16</v>
      </c>
    </row>
    <row r="97" spans="1:5" ht="12" customHeight="1">
      <c r="A97" s="44"/>
      <c r="B97" s="53">
        <v>87</v>
      </c>
      <c r="C97" s="74" t="s">
        <v>180</v>
      </c>
      <c r="D97" s="74" t="s">
        <v>181</v>
      </c>
      <c r="E97" s="70">
        <v>16</v>
      </c>
    </row>
    <row r="98" spans="1:5" ht="12" customHeight="1">
      <c r="A98" s="44"/>
      <c r="B98" s="61">
        <v>88</v>
      </c>
      <c r="C98" s="74" t="s">
        <v>182</v>
      </c>
      <c r="D98" s="74" t="s">
        <v>183</v>
      </c>
      <c r="E98" s="70">
        <v>14</v>
      </c>
    </row>
    <row r="99" spans="1:5" ht="12" customHeight="1">
      <c r="A99" s="44"/>
      <c r="B99" s="53">
        <v>89</v>
      </c>
      <c r="C99" s="74" t="s">
        <v>184</v>
      </c>
      <c r="D99" s="74" t="s">
        <v>13</v>
      </c>
      <c r="E99" s="70">
        <v>14.5</v>
      </c>
    </row>
    <row r="100" spans="1:5" ht="12" customHeight="1">
      <c r="A100" s="44"/>
      <c r="B100" s="61">
        <v>90</v>
      </c>
      <c r="C100" s="74" t="s">
        <v>185</v>
      </c>
      <c r="D100" s="74" t="s">
        <v>186</v>
      </c>
      <c r="E100" s="70">
        <v>14</v>
      </c>
    </row>
    <row r="101" spans="1:5" ht="12" customHeight="1">
      <c r="A101" s="44"/>
      <c r="B101" s="53">
        <v>91</v>
      </c>
      <c r="C101" s="74" t="s">
        <v>187</v>
      </c>
      <c r="D101" s="74" t="s">
        <v>188</v>
      </c>
      <c r="E101" s="70">
        <v>14.5</v>
      </c>
    </row>
    <row r="102" spans="1:5" ht="12" customHeight="1">
      <c r="A102" s="44"/>
      <c r="B102" s="61">
        <v>92</v>
      </c>
      <c r="C102" s="74" t="s">
        <v>189</v>
      </c>
      <c r="D102" s="74" t="s">
        <v>190</v>
      </c>
      <c r="E102" s="70">
        <v>15.5</v>
      </c>
    </row>
    <row r="103" spans="1:5" ht="12" customHeight="1">
      <c r="A103" s="44"/>
      <c r="B103" s="53">
        <v>93</v>
      </c>
      <c r="C103" s="74" t="s">
        <v>191</v>
      </c>
      <c r="D103" s="74" t="s">
        <v>192</v>
      </c>
      <c r="E103" s="70">
        <v>17</v>
      </c>
    </row>
    <row r="104" spans="1:5" ht="12" customHeight="1">
      <c r="A104" s="44"/>
      <c r="B104" s="61">
        <v>94</v>
      </c>
      <c r="C104" s="74" t="s">
        <v>193</v>
      </c>
      <c r="D104" s="74" t="s">
        <v>194</v>
      </c>
      <c r="E104" s="70">
        <v>13</v>
      </c>
    </row>
    <row r="105" spans="1:5" ht="12" customHeight="1">
      <c r="A105" s="44"/>
      <c r="B105" s="53">
        <v>95</v>
      </c>
      <c r="C105" s="74" t="s">
        <v>195</v>
      </c>
      <c r="D105" s="74" t="s">
        <v>196</v>
      </c>
      <c r="E105" s="70">
        <v>15.5</v>
      </c>
    </row>
    <row r="106" spans="1:5" ht="12" customHeight="1">
      <c r="A106" s="44"/>
      <c r="B106" s="61">
        <v>96</v>
      </c>
      <c r="C106" s="74" t="s">
        <v>197</v>
      </c>
      <c r="D106" s="74" t="s">
        <v>198</v>
      </c>
      <c r="E106" s="70">
        <v>15.5</v>
      </c>
    </row>
    <row r="107" spans="1:5" ht="12" customHeight="1">
      <c r="A107" s="44"/>
      <c r="B107" s="53">
        <v>97</v>
      </c>
      <c r="C107" s="74" t="s">
        <v>199</v>
      </c>
      <c r="D107" s="74" t="s">
        <v>200</v>
      </c>
      <c r="E107" s="70">
        <v>15</v>
      </c>
    </row>
    <row r="108" spans="1:5" ht="12" customHeight="1">
      <c r="A108" s="44"/>
      <c r="B108" s="61">
        <v>98</v>
      </c>
      <c r="C108" s="74" t="s">
        <v>201</v>
      </c>
      <c r="D108" s="74" t="s">
        <v>95</v>
      </c>
      <c r="E108" s="70">
        <v>15</v>
      </c>
    </row>
    <row r="109" spans="1:5" ht="12" customHeight="1">
      <c r="A109" s="44"/>
      <c r="B109" s="53">
        <v>99</v>
      </c>
      <c r="C109" s="74" t="s">
        <v>202</v>
      </c>
      <c r="D109" s="74" t="s">
        <v>203</v>
      </c>
      <c r="E109" s="70">
        <v>16.5</v>
      </c>
    </row>
    <row r="110" spans="1:5" ht="12" customHeight="1">
      <c r="A110" s="44"/>
      <c r="B110" s="61">
        <v>100</v>
      </c>
      <c r="C110" s="74" t="s">
        <v>204</v>
      </c>
      <c r="D110" s="74" t="s">
        <v>205</v>
      </c>
      <c r="E110" s="70">
        <v>14</v>
      </c>
    </row>
    <row r="111" spans="1:5" ht="12" customHeight="1">
      <c r="A111" s="44"/>
      <c r="B111" s="53">
        <v>101</v>
      </c>
      <c r="C111" s="74" t="s">
        <v>206</v>
      </c>
      <c r="D111" s="75" t="s">
        <v>207</v>
      </c>
      <c r="E111" s="70">
        <v>14</v>
      </c>
    </row>
    <row r="112" spans="1:5" ht="12" customHeight="1">
      <c r="A112" s="44"/>
      <c r="B112" s="61">
        <v>102</v>
      </c>
      <c r="C112" s="74" t="s">
        <v>208</v>
      </c>
      <c r="D112" s="75" t="s">
        <v>209</v>
      </c>
      <c r="E112" s="70">
        <v>14</v>
      </c>
    </row>
    <row r="113" spans="1:5" ht="12" customHeight="1">
      <c r="A113" s="44"/>
      <c r="B113" s="53">
        <v>103</v>
      </c>
      <c r="C113" s="74" t="s">
        <v>210</v>
      </c>
      <c r="D113" s="75" t="s">
        <v>211</v>
      </c>
      <c r="E113" s="70">
        <v>15.5</v>
      </c>
    </row>
    <row r="114" spans="1:5" ht="12" customHeight="1">
      <c r="A114" s="44"/>
      <c r="B114" s="61">
        <v>104</v>
      </c>
      <c r="C114" s="74" t="s">
        <v>212</v>
      </c>
      <c r="D114" s="75" t="s">
        <v>213</v>
      </c>
      <c r="E114" s="70">
        <v>14.25</v>
      </c>
    </row>
    <row r="115" spans="1:5" ht="12" customHeight="1">
      <c r="A115" s="44"/>
      <c r="B115" s="76">
        <v>105</v>
      </c>
      <c r="C115" s="77" t="s">
        <v>214</v>
      </c>
      <c r="D115" s="78" t="s">
        <v>215</v>
      </c>
      <c r="E115" s="79">
        <v>15</v>
      </c>
    </row>
    <row r="116" spans="1:5" ht="12" customHeight="1">
      <c r="A116" s="44"/>
      <c r="B116" s="61">
        <v>106</v>
      </c>
      <c r="C116" s="74" t="s">
        <v>216</v>
      </c>
      <c r="D116" s="75" t="s">
        <v>217</v>
      </c>
      <c r="E116" s="70">
        <v>16</v>
      </c>
    </row>
    <row r="117" spans="1:5" ht="12" customHeight="1">
      <c r="A117" s="44"/>
      <c r="B117" s="53">
        <v>107</v>
      </c>
      <c r="C117" s="74" t="s">
        <v>218</v>
      </c>
      <c r="D117" s="75" t="s">
        <v>219</v>
      </c>
      <c r="E117" s="70">
        <v>14.75</v>
      </c>
    </row>
    <row r="118" spans="1:5" ht="12" customHeight="1">
      <c r="A118" s="44"/>
      <c r="B118" s="61">
        <v>108</v>
      </c>
      <c r="C118" s="74" t="s">
        <v>220</v>
      </c>
      <c r="D118" s="75" t="s">
        <v>221</v>
      </c>
      <c r="E118" s="70">
        <v>15.5</v>
      </c>
    </row>
    <row r="119" spans="1:5" ht="12" customHeight="1">
      <c r="A119" s="44"/>
      <c r="B119" s="53">
        <v>109</v>
      </c>
      <c r="C119" s="74" t="s">
        <v>222</v>
      </c>
      <c r="D119" s="75" t="s">
        <v>223</v>
      </c>
      <c r="E119" s="70">
        <v>16</v>
      </c>
    </row>
    <row r="120" spans="1:5" ht="12" customHeight="1">
      <c r="A120" s="44"/>
      <c r="B120" s="61">
        <v>110</v>
      </c>
      <c r="C120" s="74" t="s">
        <v>224</v>
      </c>
      <c r="D120" s="75" t="s">
        <v>14</v>
      </c>
      <c r="E120" s="70">
        <v>14.5</v>
      </c>
    </row>
    <row r="121" spans="1:5" ht="12" customHeight="1">
      <c r="A121" s="44"/>
      <c r="B121" s="53">
        <v>111</v>
      </c>
      <c r="C121" s="74" t="s">
        <v>225</v>
      </c>
      <c r="D121" s="75" t="s">
        <v>226</v>
      </c>
      <c r="E121" s="70">
        <v>14.5</v>
      </c>
    </row>
    <row r="122" spans="1:5" ht="12" customHeight="1">
      <c r="A122" s="45"/>
      <c r="B122" s="61">
        <v>112</v>
      </c>
      <c r="C122" s="74" t="s">
        <v>227</v>
      </c>
      <c r="D122" s="74" t="s">
        <v>228</v>
      </c>
      <c r="E122" s="70">
        <v>17</v>
      </c>
    </row>
    <row r="123" spans="1:5" ht="12" customHeight="1">
      <c r="A123" s="44"/>
      <c r="B123" s="53">
        <v>113</v>
      </c>
      <c r="C123" s="74" t="s">
        <v>229</v>
      </c>
      <c r="D123" s="75" t="s">
        <v>230</v>
      </c>
      <c r="E123" s="70">
        <v>17</v>
      </c>
    </row>
    <row r="124" spans="1:5" ht="12" customHeight="1">
      <c r="A124" s="44"/>
      <c r="B124" s="61">
        <v>114</v>
      </c>
      <c r="C124" s="74" t="s">
        <v>231</v>
      </c>
      <c r="D124" s="75" t="s">
        <v>232</v>
      </c>
      <c r="E124" s="70">
        <v>15.5</v>
      </c>
    </row>
    <row r="125" spans="1:5" ht="12" customHeight="1">
      <c r="A125" s="44"/>
      <c r="B125" s="53">
        <v>115</v>
      </c>
      <c r="C125" s="74" t="s">
        <v>233</v>
      </c>
      <c r="D125" s="75" t="s">
        <v>234</v>
      </c>
      <c r="E125" s="70">
        <v>15</v>
      </c>
    </row>
    <row r="126" spans="1:5" ht="12" customHeight="1">
      <c r="A126" s="44"/>
      <c r="B126" s="61">
        <v>116</v>
      </c>
      <c r="C126" s="74" t="s">
        <v>235</v>
      </c>
      <c r="D126" s="75" t="s">
        <v>236</v>
      </c>
      <c r="E126" s="70">
        <v>15</v>
      </c>
    </row>
    <row r="127" spans="1:5" ht="12" customHeight="1">
      <c r="A127" s="44"/>
      <c r="B127" s="53">
        <v>117</v>
      </c>
      <c r="C127" s="74" t="s">
        <v>237</v>
      </c>
      <c r="D127" s="75" t="s">
        <v>238</v>
      </c>
      <c r="E127" s="70">
        <v>13.5</v>
      </c>
    </row>
    <row r="128" spans="1:5" ht="12" customHeight="1">
      <c r="A128" s="45"/>
      <c r="B128" s="61">
        <v>118</v>
      </c>
      <c r="C128" s="74" t="s">
        <v>239</v>
      </c>
      <c r="D128" s="74" t="s">
        <v>240</v>
      </c>
      <c r="E128" s="70">
        <v>14</v>
      </c>
    </row>
    <row r="129" spans="1:5" ht="12" customHeight="1">
      <c r="A129" s="45"/>
      <c r="B129" s="53">
        <v>119</v>
      </c>
      <c r="C129" s="74" t="s">
        <v>241</v>
      </c>
      <c r="D129" s="74" t="s">
        <v>242</v>
      </c>
      <c r="E129" s="70">
        <v>16</v>
      </c>
    </row>
    <row r="130" spans="1:5" ht="12" customHeight="1">
      <c r="A130" s="45"/>
      <c r="B130" s="61">
        <v>120</v>
      </c>
      <c r="C130" s="74" t="s">
        <v>243</v>
      </c>
      <c r="D130" s="74" t="s">
        <v>244</v>
      </c>
      <c r="E130" s="70">
        <v>15</v>
      </c>
    </row>
    <row r="131" spans="1:5" ht="12" customHeight="1">
      <c r="A131" s="45"/>
      <c r="B131" s="53">
        <v>121</v>
      </c>
      <c r="C131" s="74" t="s">
        <v>99</v>
      </c>
      <c r="D131" s="74" t="s">
        <v>245</v>
      </c>
      <c r="E131" s="70">
        <v>15</v>
      </c>
    </row>
    <row r="132" spans="1:5" ht="15.6">
      <c r="B132" s="80" t="s">
        <v>268</v>
      </c>
      <c r="C132" s="80"/>
      <c r="D132" s="80"/>
      <c r="E132" s="49" t="s">
        <v>267</v>
      </c>
    </row>
  </sheetData>
  <autoFilter ref="B9:D70"/>
  <mergeCells count="5">
    <mergeCell ref="B6:E6"/>
    <mergeCell ref="B9:B10"/>
    <mergeCell ref="C9:C10"/>
    <mergeCell ref="D9:D10"/>
    <mergeCell ref="E9:E10"/>
  </mergeCells>
  <pageMargins left="0.36" right="0.7" top="0.17" bottom="0.19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B1:J131"/>
  <sheetViews>
    <sheetView topLeftCell="A112" workbookViewId="0">
      <selection activeCell="E96" sqref="E96"/>
    </sheetView>
  </sheetViews>
  <sheetFormatPr baseColWidth="10" defaultRowHeight="14.4"/>
  <cols>
    <col min="1" max="1" width="3.6640625" customWidth="1"/>
    <col min="2" max="2" width="7.5546875" customWidth="1"/>
    <col min="3" max="3" width="13.33203125" customWidth="1"/>
    <col min="4" max="4" width="15.88671875" customWidth="1"/>
    <col min="6" max="6" width="7.44140625" customWidth="1"/>
    <col min="8" max="8" width="6.109375" customWidth="1"/>
    <col min="9" max="9" width="9.33203125" customWidth="1"/>
  </cols>
  <sheetData>
    <row r="1" spans="2:10">
      <c r="B1" s="1" t="s">
        <v>17</v>
      </c>
      <c r="C1" s="1"/>
      <c r="D1" s="1"/>
      <c r="E1" s="2"/>
      <c r="F1" s="3"/>
      <c r="G1" s="3"/>
      <c r="H1" s="4"/>
      <c r="I1" s="4"/>
      <c r="J1" s="4"/>
    </row>
    <row r="2" spans="2:10">
      <c r="B2" s="1"/>
      <c r="C2" s="1" t="s">
        <v>0</v>
      </c>
      <c r="D2" s="1"/>
      <c r="E2" s="2"/>
      <c r="F2" s="3"/>
      <c r="G2" s="3"/>
      <c r="H2" s="414">
        <v>44021</v>
      </c>
      <c r="I2" s="414"/>
      <c r="J2" s="414"/>
    </row>
    <row r="3" spans="2:10">
      <c r="B3" s="1"/>
      <c r="C3" s="1"/>
      <c r="D3" s="1"/>
      <c r="E3" s="2"/>
      <c r="F3" s="3"/>
      <c r="G3" s="3"/>
      <c r="H3" s="4"/>
      <c r="I3" s="4"/>
      <c r="J3" s="4"/>
    </row>
    <row r="4" spans="2:10">
      <c r="B4" s="5"/>
      <c r="C4" s="6" t="s">
        <v>1</v>
      </c>
      <c r="D4" s="6"/>
      <c r="E4" s="6"/>
      <c r="F4" s="6"/>
      <c r="G4" s="6"/>
      <c r="H4" s="6"/>
      <c r="I4" s="6"/>
      <c r="J4" s="6"/>
    </row>
    <row r="5" spans="2:10">
      <c r="B5" s="5"/>
      <c r="C5" s="6"/>
      <c r="D5" s="6"/>
      <c r="E5" s="6"/>
      <c r="F5" s="6"/>
      <c r="G5" s="6"/>
      <c r="H5" s="6"/>
      <c r="I5" s="6"/>
      <c r="J5" s="6"/>
    </row>
    <row r="6" spans="2:10">
      <c r="B6" s="5"/>
      <c r="C6" s="415" t="s">
        <v>2</v>
      </c>
      <c r="D6" s="416"/>
      <c r="E6" s="416"/>
      <c r="F6" s="416"/>
      <c r="G6" s="416"/>
      <c r="H6" s="416"/>
      <c r="I6" s="416"/>
      <c r="J6" s="417"/>
    </row>
    <row r="7" spans="2:10">
      <c r="B7" s="5"/>
      <c r="C7" s="415" t="s">
        <v>3</v>
      </c>
      <c r="D7" s="417"/>
      <c r="E7" s="410">
        <v>0.56000000000000005</v>
      </c>
      <c r="F7" s="412"/>
      <c r="G7" s="410">
        <v>0.44</v>
      </c>
      <c r="H7" s="412"/>
      <c r="I7" s="410"/>
      <c r="J7" s="412"/>
    </row>
    <row r="8" spans="2:10">
      <c r="B8" s="25" t="s">
        <v>4</v>
      </c>
      <c r="C8" s="7" t="s">
        <v>5</v>
      </c>
      <c r="D8" s="7" t="s">
        <v>6</v>
      </c>
      <c r="E8" s="8" t="s">
        <v>7</v>
      </c>
      <c r="F8" s="9" t="s">
        <v>8</v>
      </c>
      <c r="G8" s="10" t="s">
        <v>9</v>
      </c>
      <c r="H8" s="11" t="s">
        <v>8</v>
      </c>
      <c r="I8" s="11" t="s">
        <v>10</v>
      </c>
      <c r="J8" s="12" t="s">
        <v>11</v>
      </c>
    </row>
    <row r="9" spans="2:10">
      <c r="B9" s="13">
        <v>1</v>
      </c>
      <c r="C9" s="26" t="s">
        <v>18</v>
      </c>
      <c r="D9" s="27" t="s">
        <v>19</v>
      </c>
      <c r="E9" s="14">
        <f>'fisca  S4 '!E11</f>
        <v>8</v>
      </c>
      <c r="F9" s="14" t="str">
        <f>IF($J9="NV",IF(E9&lt;12,"R",""),"")</f>
        <v>R</v>
      </c>
      <c r="G9" s="14">
        <f>' Finance d''entreprise S4 '!G11</f>
        <v>13.824999999999999</v>
      </c>
      <c r="H9" s="14" t="str">
        <f>IF($J9="NV",IF(G9&lt;12,"R",""),"")</f>
        <v/>
      </c>
      <c r="I9" s="14">
        <f t="shared" ref="I9:I72" si="0">(E9*0.56)+(G9*0.44)</f>
        <v>10.562999999999999</v>
      </c>
      <c r="J9" s="98" t="str">
        <f t="shared" ref="J9:J58" si="1">IF(AND(I9&gt;=12,E9&gt;=6,G9&gt;=6),"V",IF(I9&lt;6,"AR","NV"))</f>
        <v>NV</v>
      </c>
    </row>
    <row r="10" spans="2:10">
      <c r="B10" s="13">
        <v>2</v>
      </c>
      <c r="C10" s="28" t="s">
        <v>20</v>
      </c>
      <c r="D10" s="27" t="s">
        <v>21</v>
      </c>
      <c r="E10" s="14">
        <f>'fisca  S4 '!E12</f>
        <v>14</v>
      </c>
      <c r="F10" s="14" t="str">
        <f t="shared" ref="F10:F73" si="2">IF($J10="NV",IF(E10&lt;12,"R",""),"")</f>
        <v/>
      </c>
      <c r="G10" s="14">
        <f>' Finance d''entreprise S4 '!G12</f>
        <v>13.424999999999999</v>
      </c>
      <c r="H10" s="14" t="str">
        <f t="shared" ref="H10:H73" si="3">IF($J10="NV",IF(G10&lt;12,"R",""),"")</f>
        <v/>
      </c>
      <c r="I10" s="14">
        <f t="shared" si="0"/>
        <v>13.747</v>
      </c>
      <c r="J10" s="98" t="str">
        <f t="shared" si="1"/>
        <v>V</v>
      </c>
    </row>
    <row r="11" spans="2:10">
      <c r="B11" s="13">
        <v>3</v>
      </c>
      <c r="C11" s="26" t="s">
        <v>22</v>
      </c>
      <c r="D11" s="27" t="s">
        <v>23</v>
      </c>
      <c r="E11" s="14">
        <f>'fisca  S4 '!E13</f>
        <v>12</v>
      </c>
      <c r="F11" s="14" t="str">
        <f t="shared" si="2"/>
        <v/>
      </c>
      <c r="G11" s="14">
        <f>' Finance d''entreprise S4 '!G13</f>
        <v>14.85</v>
      </c>
      <c r="H11" s="14" t="str">
        <f t="shared" si="3"/>
        <v/>
      </c>
      <c r="I11" s="14">
        <f t="shared" si="0"/>
        <v>13.254000000000001</v>
      </c>
      <c r="J11" s="98" t="str">
        <f t="shared" si="1"/>
        <v>V</v>
      </c>
    </row>
    <row r="12" spans="2:10">
      <c r="B12" s="13">
        <v>4</v>
      </c>
      <c r="C12" s="28" t="s">
        <v>24</v>
      </c>
      <c r="D12" s="27" t="s">
        <v>25</v>
      </c>
      <c r="E12" s="14">
        <f>'fisca  S4 '!E14</f>
        <v>18</v>
      </c>
      <c r="F12" s="14" t="str">
        <f t="shared" si="2"/>
        <v/>
      </c>
      <c r="G12" s="14">
        <f>' Finance d''entreprise S4 '!G14</f>
        <v>15.399999999999999</v>
      </c>
      <c r="H12" s="14" t="str">
        <f t="shared" si="3"/>
        <v/>
      </c>
      <c r="I12" s="14">
        <f t="shared" si="0"/>
        <v>16.856000000000002</v>
      </c>
      <c r="J12" s="98" t="str">
        <f t="shared" si="1"/>
        <v>V</v>
      </c>
    </row>
    <row r="13" spans="2:10">
      <c r="B13" s="13">
        <v>5</v>
      </c>
      <c r="C13" s="28" t="s">
        <v>26</v>
      </c>
      <c r="D13" s="27" t="s">
        <v>27</v>
      </c>
      <c r="E13" s="14">
        <f>'fisca  S4 '!E15</f>
        <v>16</v>
      </c>
      <c r="F13" s="14" t="str">
        <f t="shared" si="2"/>
        <v/>
      </c>
      <c r="G13" s="14">
        <f>' Finance d''entreprise S4 '!G15</f>
        <v>18.125</v>
      </c>
      <c r="H13" s="14" t="str">
        <f t="shared" si="3"/>
        <v/>
      </c>
      <c r="I13" s="14">
        <f t="shared" si="0"/>
        <v>16.935000000000002</v>
      </c>
      <c r="J13" s="98" t="str">
        <f t="shared" si="1"/>
        <v>V</v>
      </c>
    </row>
    <row r="14" spans="2:10">
      <c r="B14" s="13">
        <v>6</v>
      </c>
      <c r="C14" s="26" t="s">
        <v>28</v>
      </c>
      <c r="D14" s="27" t="s">
        <v>29</v>
      </c>
      <c r="E14" s="14">
        <f>'fisca  S4 '!E16</f>
        <v>14</v>
      </c>
      <c r="F14" s="14" t="str">
        <f t="shared" si="2"/>
        <v/>
      </c>
      <c r="G14" s="14">
        <f>' Finance d''entreprise S4 '!G16</f>
        <v>17.149999999999999</v>
      </c>
      <c r="H14" s="14" t="str">
        <f t="shared" si="3"/>
        <v/>
      </c>
      <c r="I14" s="14">
        <f t="shared" si="0"/>
        <v>15.385999999999999</v>
      </c>
      <c r="J14" s="98" t="str">
        <f t="shared" si="1"/>
        <v>V</v>
      </c>
    </row>
    <row r="15" spans="2:10">
      <c r="B15" s="13">
        <v>7</v>
      </c>
      <c r="C15" s="26" t="s">
        <v>30</v>
      </c>
      <c r="D15" s="27" t="s">
        <v>31</v>
      </c>
      <c r="E15" s="14">
        <f>'fisca  S4 '!E17</f>
        <v>11</v>
      </c>
      <c r="F15" s="14" t="str">
        <f t="shared" si="2"/>
        <v/>
      </c>
      <c r="G15" s="14">
        <f>' Finance d''entreprise S4 '!G17</f>
        <v>13.974999999999998</v>
      </c>
      <c r="H15" s="14" t="str">
        <f t="shared" si="3"/>
        <v/>
      </c>
      <c r="I15" s="14">
        <f t="shared" si="0"/>
        <v>12.308999999999999</v>
      </c>
      <c r="J15" s="98" t="str">
        <f t="shared" si="1"/>
        <v>V</v>
      </c>
    </row>
    <row r="16" spans="2:10">
      <c r="B16" s="13">
        <v>8</v>
      </c>
      <c r="C16" s="28" t="s">
        <v>32</v>
      </c>
      <c r="D16" s="27" t="s">
        <v>33</v>
      </c>
      <c r="E16" s="14">
        <f>'fisca  S4 '!E18</f>
        <v>16</v>
      </c>
      <c r="F16" s="14" t="str">
        <f t="shared" si="2"/>
        <v/>
      </c>
      <c r="G16" s="14">
        <f>' Finance d''entreprise S4 '!G18</f>
        <v>17.474999999999998</v>
      </c>
      <c r="H16" s="14" t="str">
        <f t="shared" si="3"/>
        <v/>
      </c>
      <c r="I16" s="14">
        <f t="shared" si="0"/>
        <v>16.649000000000001</v>
      </c>
      <c r="J16" s="98" t="str">
        <f t="shared" si="1"/>
        <v>V</v>
      </c>
    </row>
    <row r="17" spans="2:10">
      <c r="B17" s="13">
        <v>9</v>
      </c>
      <c r="C17" s="28" t="s">
        <v>34</v>
      </c>
      <c r="D17" s="27" t="s">
        <v>35</v>
      </c>
      <c r="E17" s="14">
        <f>'fisca  S4 '!E19</f>
        <v>15</v>
      </c>
      <c r="F17" s="14" t="str">
        <f t="shared" si="2"/>
        <v/>
      </c>
      <c r="G17" s="14">
        <f>' Finance d''entreprise S4 '!G19</f>
        <v>16.599999999999998</v>
      </c>
      <c r="H17" s="14" t="str">
        <f t="shared" si="3"/>
        <v/>
      </c>
      <c r="I17" s="14">
        <f t="shared" si="0"/>
        <v>15.704000000000001</v>
      </c>
      <c r="J17" s="98" t="str">
        <f t="shared" si="1"/>
        <v>V</v>
      </c>
    </row>
    <row r="18" spans="2:10">
      <c r="B18" s="13">
        <v>10</v>
      </c>
      <c r="C18" s="28" t="s">
        <v>36</v>
      </c>
      <c r="D18" s="27" t="s">
        <v>37</v>
      </c>
      <c r="E18" s="14">
        <f>'fisca  S4 '!E20</f>
        <v>10</v>
      </c>
      <c r="F18" s="14" t="str">
        <f t="shared" si="2"/>
        <v/>
      </c>
      <c r="G18" s="14">
        <f>' Finance d''entreprise S4 '!G20</f>
        <v>15.899999999999999</v>
      </c>
      <c r="H18" s="14" t="str">
        <f t="shared" si="3"/>
        <v/>
      </c>
      <c r="I18" s="14">
        <f t="shared" si="0"/>
        <v>12.596</v>
      </c>
      <c r="J18" s="98" t="str">
        <f t="shared" si="1"/>
        <v>V</v>
      </c>
    </row>
    <row r="19" spans="2:10">
      <c r="B19" s="13">
        <v>11</v>
      </c>
      <c r="C19" s="28" t="s">
        <v>38</v>
      </c>
      <c r="D19" s="27" t="s">
        <v>39</v>
      </c>
      <c r="E19" s="14">
        <f>'fisca  S4 '!E21</f>
        <v>12</v>
      </c>
      <c r="F19" s="14" t="str">
        <f t="shared" si="2"/>
        <v/>
      </c>
      <c r="G19" s="14">
        <f>' Finance d''entreprise S4 '!G21</f>
        <v>16.25</v>
      </c>
      <c r="H19" s="14" t="str">
        <f t="shared" si="3"/>
        <v/>
      </c>
      <c r="I19" s="14">
        <f t="shared" si="0"/>
        <v>13.870000000000001</v>
      </c>
      <c r="J19" s="98" t="str">
        <f t="shared" si="1"/>
        <v>V</v>
      </c>
    </row>
    <row r="20" spans="2:10">
      <c r="B20" s="13">
        <v>12</v>
      </c>
      <c r="C20" s="28" t="s">
        <v>40</v>
      </c>
      <c r="D20" s="27" t="s">
        <v>41</v>
      </c>
      <c r="E20" s="14">
        <f>'fisca  S4 '!E22</f>
        <v>15</v>
      </c>
      <c r="F20" s="14" t="str">
        <f t="shared" si="2"/>
        <v/>
      </c>
      <c r="G20" s="14">
        <f>' Finance d''entreprise S4 '!G22</f>
        <v>17.549999999999997</v>
      </c>
      <c r="H20" s="14" t="str">
        <f t="shared" si="3"/>
        <v/>
      </c>
      <c r="I20" s="14">
        <f t="shared" si="0"/>
        <v>16.122</v>
      </c>
      <c r="J20" s="98" t="str">
        <f t="shared" si="1"/>
        <v>V</v>
      </c>
    </row>
    <row r="21" spans="2:10">
      <c r="B21" s="13">
        <v>13</v>
      </c>
      <c r="C21" s="28" t="s">
        <v>42</v>
      </c>
      <c r="D21" s="27" t="s">
        <v>43</v>
      </c>
      <c r="E21" s="14">
        <f>'fisca  S4 '!E23</f>
        <v>14</v>
      </c>
      <c r="F21" s="14" t="str">
        <f t="shared" si="2"/>
        <v/>
      </c>
      <c r="G21" s="14">
        <f>' Finance d''entreprise S4 '!G23</f>
        <v>15.849999999999998</v>
      </c>
      <c r="H21" s="14" t="str">
        <f t="shared" si="3"/>
        <v/>
      </c>
      <c r="I21" s="14">
        <f t="shared" si="0"/>
        <v>14.814</v>
      </c>
      <c r="J21" s="98" t="str">
        <f t="shared" si="1"/>
        <v>V</v>
      </c>
    </row>
    <row r="22" spans="2:10">
      <c r="B22" s="13">
        <v>14</v>
      </c>
      <c r="C22" s="28" t="s">
        <v>44</v>
      </c>
      <c r="D22" s="27" t="s">
        <v>45</v>
      </c>
      <c r="E22" s="14">
        <f>'fisca  S4 '!E24</f>
        <v>14</v>
      </c>
      <c r="F22" s="14" t="str">
        <f t="shared" si="2"/>
        <v/>
      </c>
      <c r="G22" s="14">
        <f>' Finance d''entreprise S4 '!G24</f>
        <v>18.649999999999999</v>
      </c>
      <c r="H22" s="14" t="str">
        <f t="shared" si="3"/>
        <v/>
      </c>
      <c r="I22" s="14">
        <f t="shared" si="0"/>
        <v>16.045999999999999</v>
      </c>
      <c r="J22" s="98" t="str">
        <f t="shared" si="1"/>
        <v>V</v>
      </c>
    </row>
    <row r="23" spans="2:10">
      <c r="B23" s="13">
        <v>15</v>
      </c>
      <c r="C23" s="28" t="s">
        <v>46</v>
      </c>
      <c r="D23" s="27" t="s">
        <v>47</v>
      </c>
      <c r="E23" s="14">
        <f>'fisca  S4 '!E25</f>
        <v>14</v>
      </c>
      <c r="F23" s="14" t="str">
        <f t="shared" si="2"/>
        <v/>
      </c>
      <c r="G23" s="14">
        <f>' Finance d''entreprise S4 '!G25</f>
        <v>18.8</v>
      </c>
      <c r="H23" s="14" t="str">
        <f t="shared" si="3"/>
        <v/>
      </c>
      <c r="I23" s="14">
        <f t="shared" si="0"/>
        <v>16.112000000000002</v>
      </c>
      <c r="J23" s="98" t="str">
        <f t="shared" si="1"/>
        <v>V</v>
      </c>
    </row>
    <row r="24" spans="2:10">
      <c r="B24" s="13">
        <v>16</v>
      </c>
      <c r="C24" s="28" t="s">
        <v>48</v>
      </c>
      <c r="D24" s="27" t="s">
        <v>49</v>
      </c>
      <c r="E24" s="14">
        <f>'fisca  S4 '!E26</f>
        <v>11</v>
      </c>
      <c r="F24" s="14" t="str">
        <f t="shared" si="2"/>
        <v/>
      </c>
      <c r="G24" s="14">
        <f>' Finance d''entreprise S4 '!G26</f>
        <v>13.625</v>
      </c>
      <c r="H24" s="14" t="str">
        <f t="shared" si="3"/>
        <v/>
      </c>
      <c r="I24" s="14">
        <f t="shared" si="0"/>
        <v>12.155000000000001</v>
      </c>
      <c r="J24" s="98" t="str">
        <f t="shared" si="1"/>
        <v>V</v>
      </c>
    </row>
    <row r="25" spans="2:10">
      <c r="B25" s="13">
        <v>17</v>
      </c>
      <c r="C25" s="26" t="s">
        <v>50</v>
      </c>
      <c r="D25" s="27" t="s">
        <v>51</v>
      </c>
      <c r="E25" s="14">
        <f>'fisca  S4 '!E27</f>
        <v>11</v>
      </c>
      <c r="F25" s="14" t="str">
        <f t="shared" si="2"/>
        <v/>
      </c>
      <c r="G25" s="14">
        <f>' Finance d''entreprise S4 '!G27</f>
        <v>15.549999999999999</v>
      </c>
      <c r="H25" s="14" t="str">
        <f t="shared" si="3"/>
        <v/>
      </c>
      <c r="I25" s="14">
        <f t="shared" si="0"/>
        <v>13.001999999999999</v>
      </c>
      <c r="J25" s="98" t="str">
        <f t="shared" si="1"/>
        <v>V</v>
      </c>
    </row>
    <row r="26" spans="2:10">
      <c r="B26" s="13">
        <v>18</v>
      </c>
      <c r="C26" s="28" t="s">
        <v>52</v>
      </c>
      <c r="D26" s="27" t="s">
        <v>53</v>
      </c>
      <c r="E26" s="14">
        <f>'fisca  S4 '!E28</f>
        <v>12</v>
      </c>
      <c r="F26" s="14" t="str">
        <f t="shared" si="2"/>
        <v/>
      </c>
      <c r="G26" s="14">
        <f>' Finance d''entreprise S4 '!G28</f>
        <v>15.174999999999999</v>
      </c>
      <c r="H26" s="14" t="str">
        <f t="shared" si="3"/>
        <v/>
      </c>
      <c r="I26" s="14">
        <f t="shared" si="0"/>
        <v>13.397</v>
      </c>
      <c r="J26" s="98" t="str">
        <f t="shared" si="1"/>
        <v>V</v>
      </c>
    </row>
    <row r="27" spans="2:10">
      <c r="B27" s="13">
        <v>19</v>
      </c>
      <c r="C27" s="26" t="s">
        <v>246</v>
      </c>
      <c r="D27" s="27" t="s">
        <v>247</v>
      </c>
      <c r="E27" s="14">
        <f>'fisca  S4 '!E29</f>
        <v>13</v>
      </c>
      <c r="F27" s="14" t="str">
        <f t="shared" si="2"/>
        <v/>
      </c>
      <c r="G27" s="14">
        <f>' Finance d''entreprise S4 '!G29</f>
        <v>14.35</v>
      </c>
      <c r="H27" s="14" t="str">
        <f t="shared" si="3"/>
        <v/>
      </c>
      <c r="I27" s="14">
        <f t="shared" si="0"/>
        <v>13.594000000000001</v>
      </c>
      <c r="J27" s="98" t="str">
        <f t="shared" si="1"/>
        <v>V</v>
      </c>
    </row>
    <row r="28" spans="2:10">
      <c r="B28" s="13">
        <v>20</v>
      </c>
      <c r="C28" s="28" t="s">
        <v>54</v>
      </c>
      <c r="D28" s="27" t="s">
        <v>55</v>
      </c>
      <c r="E28" s="14">
        <f>'fisca  S4 '!E30</f>
        <v>12</v>
      </c>
      <c r="F28" s="14" t="str">
        <f t="shared" si="2"/>
        <v/>
      </c>
      <c r="G28" s="14">
        <f>' Finance d''entreprise S4 '!G30</f>
        <v>16.25</v>
      </c>
      <c r="H28" s="14" t="str">
        <f t="shared" si="3"/>
        <v/>
      </c>
      <c r="I28" s="14">
        <f t="shared" si="0"/>
        <v>13.870000000000001</v>
      </c>
      <c r="J28" s="98" t="str">
        <f t="shared" si="1"/>
        <v>V</v>
      </c>
    </row>
    <row r="29" spans="2:10">
      <c r="B29" s="13">
        <v>21</v>
      </c>
      <c r="C29" s="26" t="s">
        <v>56</v>
      </c>
      <c r="D29" s="27" t="s">
        <v>57</v>
      </c>
      <c r="E29" s="14">
        <f>'fisca  S4 '!E31</f>
        <v>14</v>
      </c>
      <c r="F29" s="14" t="str">
        <f t="shared" si="2"/>
        <v/>
      </c>
      <c r="G29" s="14">
        <f>' Finance d''entreprise S4 '!G31</f>
        <v>18.600000000000001</v>
      </c>
      <c r="H29" s="14" t="str">
        <f t="shared" si="3"/>
        <v/>
      </c>
      <c r="I29" s="14">
        <f t="shared" si="0"/>
        <v>16.024000000000001</v>
      </c>
      <c r="J29" s="98" t="str">
        <f t="shared" si="1"/>
        <v>V</v>
      </c>
    </row>
    <row r="30" spans="2:10">
      <c r="B30" s="13">
        <v>22</v>
      </c>
      <c r="C30" s="26" t="s">
        <v>58</v>
      </c>
      <c r="D30" s="27" t="s">
        <v>59</v>
      </c>
      <c r="E30" s="14">
        <f>'fisca  S4 '!E32</f>
        <v>14</v>
      </c>
      <c r="F30" s="14" t="str">
        <f t="shared" si="2"/>
        <v/>
      </c>
      <c r="G30" s="14">
        <f>' Finance d''entreprise S4 '!G32</f>
        <v>17.899999999999999</v>
      </c>
      <c r="H30" s="14" t="str">
        <f t="shared" si="3"/>
        <v/>
      </c>
      <c r="I30" s="14">
        <f t="shared" si="0"/>
        <v>15.716000000000001</v>
      </c>
      <c r="J30" s="98" t="str">
        <f t="shared" si="1"/>
        <v>V</v>
      </c>
    </row>
    <row r="31" spans="2:10">
      <c r="B31" s="13">
        <v>23</v>
      </c>
      <c r="C31" s="28" t="s">
        <v>60</v>
      </c>
      <c r="D31" s="27" t="s">
        <v>61</v>
      </c>
      <c r="E31" s="14">
        <f>'fisca  S4 '!E33</f>
        <v>12</v>
      </c>
      <c r="F31" s="14" t="str">
        <f t="shared" si="2"/>
        <v/>
      </c>
      <c r="G31" s="14">
        <f>' Finance d''entreprise S4 '!G33</f>
        <v>13.649999999999999</v>
      </c>
      <c r="H31" s="14" t="str">
        <f t="shared" si="3"/>
        <v/>
      </c>
      <c r="I31" s="14">
        <f t="shared" si="0"/>
        <v>12.725999999999999</v>
      </c>
      <c r="J31" s="98" t="str">
        <f t="shared" si="1"/>
        <v>V</v>
      </c>
    </row>
    <row r="32" spans="2:10">
      <c r="B32" s="13">
        <v>24</v>
      </c>
      <c r="C32" s="26" t="s">
        <v>62</v>
      </c>
      <c r="D32" s="27" t="s">
        <v>63</v>
      </c>
      <c r="E32" s="14">
        <f>'fisca  S4 '!E34</f>
        <v>11</v>
      </c>
      <c r="F32" s="14" t="str">
        <f t="shared" si="2"/>
        <v/>
      </c>
      <c r="G32" s="14">
        <f>' Finance d''entreprise S4 '!G34</f>
        <v>15.899999999999999</v>
      </c>
      <c r="H32" s="14" t="str">
        <f t="shared" si="3"/>
        <v/>
      </c>
      <c r="I32" s="14">
        <f t="shared" si="0"/>
        <v>13.155999999999999</v>
      </c>
      <c r="J32" s="98" t="str">
        <f t="shared" si="1"/>
        <v>V</v>
      </c>
    </row>
    <row r="33" spans="2:10">
      <c r="B33" s="13">
        <v>25</v>
      </c>
      <c r="C33" s="28" t="s">
        <v>64</v>
      </c>
      <c r="D33" s="27" t="s">
        <v>65</v>
      </c>
      <c r="E33" s="14">
        <f>'fisca  S4 '!E35</f>
        <v>14</v>
      </c>
      <c r="F33" s="14" t="str">
        <f t="shared" si="2"/>
        <v/>
      </c>
      <c r="G33" s="14">
        <f>' Finance d''entreprise S4 '!G35</f>
        <v>15.024999999999999</v>
      </c>
      <c r="H33" s="14" t="str">
        <f t="shared" si="3"/>
        <v/>
      </c>
      <c r="I33" s="14">
        <f t="shared" si="0"/>
        <v>14.451000000000001</v>
      </c>
      <c r="J33" s="98" t="str">
        <f t="shared" si="1"/>
        <v>V</v>
      </c>
    </row>
    <row r="34" spans="2:10">
      <c r="B34" s="13">
        <v>26</v>
      </c>
      <c r="C34" s="28" t="s">
        <v>66</v>
      </c>
      <c r="D34" s="27" t="s">
        <v>67</v>
      </c>
      <c r="E34" s="14">
        <f>'fisca  S4 '!E36</f>
        <v>14</v>
      </c>
      <c r="F34" s="14" t="str">
        <f t="shared" si="2"/>
        <v/>
      </c>
      <c r="G34" s="14">
        <f>' Finance d''entreprise S4 '!G36</f>
        <v>16.274999999999999</v>
      </c>
      <c r="H34" s="14" t="str">
        <f t="shared" si="3"/>
        <v/>
      </c>
      <c r="I34" s="14">
        <f t="shared" si="0"/>
        <v>15.001000000000001</v>
      </c>
      <c r="J34" s="98" t="str">
        <f t="shared" si="1"/>
        <v>V</v>
      </c>
    </row>
    <row r="35" spans="2:10">
      <c r="B35" s="13">
        <v>27</v>
      </c>
      <c r="C35" s="28" t="s">
        <v>68</v>
      </c>
      <c r="D35" s="27" t="s">
        <v>69</v>
      </c>
      <c r="E35" s="14">
        <f>'fisca  S4 '!E37</f>
        <v>12</v>
      </c>
      <c r="F35" s="14" t="str">
        <f t="shared" si="2"/>
        <v/>
      </c>
      <c r="G35" s="14">
        <f>' Finance d''entreprise S4 '!G37</f>
        <v>17.149999999999999</v>
      </c>
      <c r="H35" s="14" t="str">
        <f t="shared" si="3"/>
        <v/>
      </c>
      <c r="I35" s="14">
        <f t="shared" si="0"/>
        <v>14.266</v>
      </c>
      <c r="J35" s="98" t="str">
        <f t="shared" si="1"/>
        <v>V</v>
      </c>
    </row>
    <row r="36" spans="2:10">
      <c r="B36" s="13">
        <v>28</v>
      </c>
      <c r="C36" s="28" t="s">
        <v>70</v>
      </c>
      <c r="D36" s="27" t="s">
        <v>51</v>
      </c>
      <c r="E36" s="14">
        <f>'fisca  S4 '!E38</f>
        <v>14</v>
      </c>
      <c r="F36" s="14" t="str">
        <f t="shared" si="2"/>
        <v/>
      </c>
      <c r="G36" s="14">
        <f>' Finance d''entreprise S4 '!G38</f>
        <v>13.45</v>
      </c>
      <c r="H36" s="14" t="str">
        <f t="shared" si="3"/>
        <v/>
      </c>
      <c r="I36" s="14">
        <f t="shared" si="0"/>
        <v>13.758000000000001</v>
      </c>
      <c r="J36" s="98" t="str">
        <f t="shared" si="1"/>
        <v>V</v>
      </c>
    </row>
    <row r="37" spans="2:10">
      <c r="B37" s="13">
        <v>29</v>
      </c>
      <c r="C37" s="28" t="s">
        <v>71</v>
      </c>
      <c r="D37" s="27" t="s">
        <v>72</v>
      </c>
      <c r="E37" s="14">
        <f>'fisca  S4 '!E39</f>
        <v>12</v>
      </c>
      <c r="F37" s="14" t="str">
        <f t="shared" si="2"/>
        <v/>
      </c>
      <c r="G37" s="14">
        <f>' Finance d''entreprise S4 '!G39</f>
        <v>15.75</v>
      </c>
      <c r="H37" s="14" t="str">
        <f t="shared" si="3"/>
        <v/>
      </c>
      <c r="I37" s="14">
        <f t="shared" si="0"/>
        <v>13.65</v>
      </c>
      <c r="J37" s="98" t="str">
        <f t="shared" si="1"/>
        <v>V</v>
      </c>
    </row>
    <row r="38" spans="2:10">
      <c r="B38" s="13">
        <v>30</v>
      </c>
      <c r="C38" s="28" t="s">
        <v>73</v>
      </c>
      <c r="D38" s="27" t="s">
        <v>74</v>
      </c>
      <c r="E38" s="14">
        <f>'fisca  S4 '!E40</f>
        <v>15</v>
      </c>
      <c r="F38" s="14" t="str">
        <f t="shared" si="2"/>
        <v/>
      </c>
      <c r="G38" s="14">
        <f>' Finance d''entreprise S4 '!G40</f>
        <v>13.85</v>
      </c>
      <c r="H38" s="14" t="str">
        <f t="shared" si="3"/>
        <v/>
      </c>
      <c r="I38" s="14">
        <f t="shared" si="0"/>
        <v>14.494</v>
      </c>
      <c r="J38" s="98" t="str">
        <f t="shared" si="1"/>
        <v>V</v>
      </c>
    </row>
    <row r="39" spans="2:10">
      <c r="B39" s="13">
        <v>31</v>
      </c>
      <c r="C39" s="28" t="s">
        <v>75</v>
      </c>
      <c r="D39" s="27" t="s">
        <v>51</v>
      </c>
      <c r="E39" s="14">
        <f>'fisca  S4 '!E41</f>
        <v>11</v>
      </c>
      <c r="F39" s="14" t="str">
        <f t="shared" si="2"/>
        <v/>
      </c>
      <c r="G39" s="14">
        <f>' Finance d''entreprise S4 '!G41</f>
        <v>16.149999999999999</v>
      </c>
      <c r="H39" s="14" t="str">
        <f t="shared" si="3"/>
        <v/>
      </c>
      <c r="I39" s="14">
        <f t="shared" si="0"/>
        <v>13.265999999999998</v>
      </c>
      <c r="J39" s="98" t="str">
        <f t="shared" si="1"/>
        <v>V</v>
      </c>
    </row>
    <row r="40" spans="2:10">
      <c r="B40" s="15">
        <v>32</v>
      </c>
      <c r="C40" s="26" t="s">
        <v>76</v>
      </c>
      <c r="D40" s="27" t="s">
        <v>77</v>
      </c>
      <c r="E40" s="14">
        <f>'fisca  S4 '!E42</f>
        <v>12</v>
      </c>
      <c r="F40" s="14" t="str">
        <f t="shared" si="2"/>
        <v/>
      </c>
      <c r="G40" s="14">
        <f>' Finance d''entreprise S4 '!G42</f>
        <v>12.425000000000001</v>
      </c>
      <c r="H40" s="14" t="str">
        <f t="shared" si="3"/>
        <v/>
      </c>
      <c r="I40" s="14">
        <f t="shared" si="0"/>
        <v>12.187000000000001</v>
      </c>
      <c r="J40" s="98" t="str">
        <f t="shared" si="1"/>
        <v>V</v>
      </c>
    </row>
    <row r="41" spans="2:10">
      <c r="B41" s="13">
        <v>33</v>
      </c>
      <c r="C41" s="26" t="s">
        <v>78</v>
      </c>
      <c r="D41" s="27" t="s">
        <v>79</v>
      </c>
      <c r="E41" s="14">
        <f>'fisca  S4 '!E43</f>
        <v>14</v>
      </c>
      <c r="F41" s="14" t="str">
        <f t="shared" si="2"/>
        <v/>
      </c>
      <c r="G41" s="14">
        <f>' Finance d''entreprise S4 '!G43</f>
        <v>18.600000000000001</v>
      </c>
      <c r="H41" s="14" t="str">
        <f t="shared" si="3"/>
        <v/>
      </c>
      <c r="I41" s="14">
        <f t="shared" si="0"/>
        <v>16.024000000000001</v>
      </c>
      <c r="J41" s="98" t="str">
        <f t="shared" si="1"/>
        <v>V</v>
      </c>
    </row>
    <row r="42" spans="2:10">
      <c r="B42" s="13">
        <v>34</v>
      </c>
      <c r="C42" s="28" t="s">
        <v>80</v>
      </c>
      <c r="D42" s="27" t="s">
        <v>81</v>
      </c>
      <c r="E42" s="14">
        <f>'fisca  S4 '!E44</f>
        <v>15</v>
      </c>
      <c r="F42" s="14" t="str">
        <f t="shared" si="2"/>
        <v/>
      </c>
      <c r="G42" s="14">
        <f>' Finance d''entreprise S4 '!G44</f>
        <v>18.95</v>
      </c>
      <c r="H42" s="14" t="str">
        <f t="shared" si="3"/>
        <v/>
      </c>
      <c r="I42" s="14">
        <f t="shared" si="0"/>
        <v>16.738</v>
      </c>
      <c r="J42" s="98" t="str">
        <f t="shared" si="1"/>
        <v>V</v>
      </c>
    </row>
    <row r="43" spans="2:10">
      <c r="B43" s="13">
        <v>35</v>
      </c>
      <c r="C43" s="28" t="s">
        <v>82</v>
      </c>
      <c r="D43" s="27" t="s">
        <v>83</v>
      </c>
      <c r="E43" s="14">
        <f>'fisca  S4 '!E45</f>
        <v>12</v>
      </c>
      <c r="F43" s="14" t="str">
        <f t="shared" si="2"/>
        <v/>
      </c>
      <c r="G43" s="14">
        <f>' Finance d''entreprise S4 '!G45</f>
        <v>16.95</v>
      </c>
      <c r="H43" s="14" t="str">
        <f t="shared" si="3"/>
        <v/>
      </c>
      <c r="I43" s="14">
        <f t="shared" si="0"/>
        <v>14.178000000000001</v>
      </c>
      <c r="J43" s="98" t="str">
        <f t="shared" si="1"/>
        <v>V</v>
      </c>
    </row>
    <row r="44" spans="2:10">
      <c r="B44" s="13">
        <v>36</v>
      </c>
      <c r="C44" s="28" t="s">
        <v>84</v>
      </c>
      <c r="D44" s="27" t="s">
        <v>85</v>
      </c>
      <c r="E44" s="14">
        <f>'fisca  S4 '!E46</f>
        <v>13</v>
      </c>
      <c r="F44" s="14" t="str">
        <f t="shared" si="2"/>
        <v/>
      </c>
      <c r="G44" s="14">
        <f>' Finance d''entreprise S4 '!G46</f>
        <v>16.424999999999997</v>
      </c>
      <c r="H44" s="14" t="str">
        <f t="shared" si="3"/>
        <v/>
      </c>
      <c r="I44" s="14">
        <f t="shared" si="0"/>
        <v>14.507</v>
      </c>
      <c r="J44" s="98" t="str">
        <f t="shared" si="1"/>
        <v>V</v>
      </c>
    </row>
    <row r="45" spans="2:10">
      <c r="B45" s="13">
        <v>37</v>
      </c>
      <c r="C45" s="28" t="s">
        <v>86</v>
      </c>
      <c r="D45" s="27" t="s">
        <v>87</v>
      </c>
      <c r="E45" s="14">
        <f>'fisca  S4 '!E47</f>
        <v>16</v>
      </c>
      <c r="F45" s="14" t="str">
        <f t="shared" si="2"/>
        <v/>
      </c>
      <c r="G45" s="14">
        <f>' Finance d''entreprise S4 '!G47</f>
        <v>18.474999999999998</v>
      </c>
      <c r="H45" s="14" t="str">
        <f t="shared" si="3"/>
        <v/>
      </c>
      <c r="I45" s="14">
        <f t="shared" si="0"/>
        <v>17.088999999999999</v>
      </c>
      <c r="J45" s="98" t="str">
        <f t="shared" si="1"/>
        <v>V</v>
      </c>
    </row>
    <row r="46" spans="2:10">
      <c r="B46" s="13">
        <v>38</v>
      </c>
      <c r="C46" s="28" t="s">
        <v>88</v>
      </c>
      <c r="D46" s="27" t="s">
        <v>89</v>
      </c>
      <c r="E46" s="14">
        <f>'fisca  S4 '!E48</f>
        <v>12</v>
      </c>
      <c r="F46" s="14" t="str">
        <f t="shared" si="2"/>
        <v/>
      </c>
      <c r="G46" s="14">
        <f>' Finance d''entreprise S4 '!G48</f>
        <v>16.799999999999997</v>
      </c>
      <c r="H46" s="14" t="str">
        <f t="shared" si="3"/>
        <v/>
      </c>
      <c r="I46" s="14">
        <f t="shared" si="0"/>
        <v>14.111999999999998</v>
      </c>
      <c r="J46" s="98" t="str">
        <f t="shared" si="1"/>
        <v>V</v>
      </c>
    </row>
    <row r="47" spans="2:10">
      <c r="B47" s="13">
        <v>39</v>
      </c>
      <c r="C47" s="26" t="s">
        <v>90</v>
      </c>
      <c r="D47" s="27" t="s">
        <v>51</v>
      </c>
      <c r="E47" s="14">
        <f>'fisca  S4 '!E49</f>
        <v>14</v>
      </c>
      <c r="F47" s="14" t="str">
        <f t="shared" si="2"/>
        <v/>
      </c>
      <c r="G47" s="14">
        <f>' Finance d''entreprise S4 '!G49</f>
        <v>17.125</v>
      </c>
      <c r="H47" s="14" t="str">
        <f t="shared" si="3"/>
        <v/>
      </c>
      <c r="I47" s="14">
        <f t="shared" si="0"/>
        <v>15.375</v>
      </c>
      <c r="J47" s="98" t="str">
        <f t="shared" si="1"/>
        <v>V</v>
      </c>
    </row>
    <row r="48" spans="2:10">
      <c r="B48" s="13">
        <v>40</v>
      </c>
      <c r="C48" s="28" t="s">
        <v>91</v>
      </c>
      <c r="D48" s="27" t="s">
        <v>92</v>
      </c>
      <c r="E48" s="14">
        <f>'fisca  S4 '!E50</f>
        <v>12</v>
      </c>
      <c r="F48" s="14" t="str">
        <f t="shared" si="2"/>
        <v/>
      </c>
      <c r="G48" s="14">
        <f>' Finance d''entreprise S4 '!G50</f>
        <v>15.899999999999999</v>
      </c>
      <c r="H48" s="14" t="str">
        <f t="shared" si="3"/>
        <v/>
      </c>
      <c r="I48" s="14">
        <f t="shared" si="0"/>
        <v>13.716000000000001</v>
      </c>
      <c r="J48" s="98" t="str">
        <f t="shared" si="1"/>
        <v>V</v>
      </c>
    </row>
    <row r="49" spans="2:10">
      <c r="B49" s="13">
        <v>41</v>
      </c>
      <c r="C49" s="28" t="s">
        <v>93</v>
      </c>
      <c r="D49" s="27" t="s">
        <v>53</v>
      </c>
      <c r="E49" s="14">
        <f>'fisca  S4 '!E51</f>
        <v>10</v>
      </c>
      <c r="F49" s="14" t="str">
        <f t="shared" si="2"/>
        <v>R</v>
      </c>
      <c r="G49" s="14">
        <f>' Finance d''entreprise S4 '!G51</f>
        <v>12.375</v>
      </c>
      <c r="H49" s="14" t="str">
        <f t="shared" si="3"/>
        <v/>
      </c>
      <c r="I49" s="14">
        <f t="shared" si="0"/>
        <v>11.045000000000002</v>
      </c>
      <c r="J49" s="98" t="str">
        <f t="shared" si="1"/>
        <v>NV</v>
      </c>
    </row>
    <row r="50" spans="2:10">
      <c r="B50" s="13">
        <v>42</v>
      </c>
      <c r="C50" s="28" t="s">
        <v>94</v>
      </c>
      <c r="D50" s="27" t="s">
        <v>95</v>
      </c>
      <c r="E50" s="14">
        <f>'fisca  S4 '!E52</f>
        <v>12</v>
      </c>
      <c r="F50" s="14" t="str">
        <f t="shared" si="2"/>
        <v/>
      </c>
      <c r="G50" s="14">
        <f>' Finance d''entreprise S4 '!G52</f>
        <v>17.649999999999999</v>
      </c>
      <c r="H50" s="14" t="str">
        <f t="shared" si="3"/>
        <v/>
      </c>
      <c r="I50" s="14">
        <f t="shared" si="0"/>
        <v>14.486000000000001</v>
      </c>
      <c r="J50" s="98" t="str">
        <f t="shared" si="1"/>
        <v>V</v>
      </c>
    </row>
    <row r="51" spans="2:10">
      <c r="B51" s="13">
        <v>43</v>
      </c>
      <c r="C51" s="28" t="s">
        <v>96</v>
      </c>
      <c r="D51" s="27" t="s">
        <v>97</v>
      </c>
      <c r="E51" s="14">
        <f>'fisca  S4 '!E53</f>
        <v>13</v>
      </c>
      <c r="F51" s="14" t="str">
        <f t="shared" si="2"/>
        <v/>
      </c>
      <c r="G51" s="14">
        <f>' Finance d''entreprise S4 '!G53</f>
        <v>14.8</v>
      </c>
      <c r="H51" s="14" t="str">
        <f t="shared" si="3"/>
        <v/>
      </c>
      <c r="I51" s="14">
        <f t="shared" si="0"/>
        <v>13.792000000000002</v>
      </c>
      <c r="J51" s="98" t="str">
        <f t="shared" si="1"/>
        <v>V</v>
      </c>
    </row>
    <row r="52" spans="2:10">
      <c r="B52" s="13">
        <v>44</v>
      </c>
      <c r="C52" s="28" t="s">
        <v>98</v>
      </c>
      <c r="D52" s="27" t="s">
        <v>99</v>
      </c>
      <c r="E52" s="14">
        <f>'fisca  S4 '!E54</f>
        <v>16</v>
      </c>
      <c r="F52" s="14" t="str">
        <f t="shared" si="2"/>
        <v/>
      </c>
      <c r="G52" s="14">
        <f>' Finance d''entreprise S4 '!G54</f>
        <v>19.049999999999997</v>
      </c>
      <c r="H52" s="14" t="str">
        <f t="shared" si="3"/>
        <v/>
      </c>
      <c r="I52" s="14">
        <f t="shared" si="0"/>
        <v>17.341999999999999</v>
      </c>
      <c r="J52" s="98" t="str">
        <f t="shared" si="1"/>
        <v>V</v>
      </c>
    </row>
    <row r="53" spans="2:10">
      <c r="B53" s="13">
        <v>45</v>
      </c>
      <c r="C53" s="28" t="s">
        <v>100</v>
      </c>
      <c r="D53" s="27" t="s">
        <v>101</v>
      </c>
      <c r="E53" s="14">
        <f>'fisca  S4 '!E55</f>
        <v>14</v>
      </c>
      <c r="F53" s="14" t="str">
        <f t="shared" si="2"/>
        <v/>
      </c>
      <c r="G53" s="14">
        <f>' Finance d''entreprise S4 '!G55</f>
        <v>15.724999999999998</v>
      </c>
      <c r="H53" s="14" t="str">
        <f t="shared" si="3"/>
        <v/>
      </c>
      <c r="I53" s="14">
        <f t="shared" si="0"/>
        <v>14.759</v>
      </c>
      <c r="J53" s="98" t="str">
        <f t="shared" si="1"/>
        <v>V</v>
      </c>
    </row>
    <row r="54" spans="2:10">
      <c r="B54" s="13">
        <v>46</v>
      </c>
      <c r="C54" s="26" t="s">
        <v>102</v>
      </c>
      <c r="D54" s="27" t="s">
        <v>103</v>
      </c>
      <c r="E54" s="14">
        <f>'fisca  S4 '!E56</f>
        <v>14</v>
      </c>
      <c r="F54" s="14" t="str">
        <f t="shared" si="2"/>
        <v/>
      </c>
      <c r="G54" s="14">
        <f>' Finance d''entreprise S4 '!G56</f>
        <v>16.95</v>
      </c>
      <c r="H54" s="14" t="str">
        <f t="shared" si="3"/>
        <v/>
      </c>
      <c r="I54" s="14">
        <f t="shared" si="0"/>
        <v>15.298</v>
      </c>
      <c r="J54" s="98" t="str">
        <f t="shared" si="1"/>
        <v>V</v>
      </c>
    </row>
    <row r="55" spans="2:10">
      <c r="B55" s="13">
        <v>47</v>
      </c>
      <c r="C55" s="26" t="s">
        <v>104</v>
      </c>
      <c r="D55" s="27" t="s">
        <v>105</v>
      </c>
      <c r="E55" s="14">
        <f>'fisca  S4 '!E57</f>
        <v>11</v>
      </c>
      <c r="F55" s="14" t="str">
        <f t="shared" si="2"/>
        <v/>
      </c>
      <c r="G55" s="14">
        <f>' Finance d''entreprise S4 '!G57</f>
        <v>15.849999999999998</v>
      </c>
      <c r="H55" s="14" t="str">
        <f t="shared" si="3"/>
        <v/>
      </c>
      <c r="I55" s="14">
        <f t="shared" si="0"/>
        <v>13.134</v>
      </c>
      <c r="J55" s="98" t="str">
        <f t="shared" si="1"/>
        <v>V</v>
      </c>
    </row>
    <row r="56" spans="2:10">
      <c r="B56" s="13">
        <v>48</v>
      </c>
      <c r="C56" s="28" t="s">
        <v>106</v>
      </c>
      <c r="D56" s="27" t="s">
        <v>107</v>
      </c>
      <c r="E56" s="14">
        <f>'fisca  S4 '!E58</f>
        <v>12</v>
      </c>
      <c r="F56" s="14" t="str">
        <f t="shared" si="2"/>
        <v/>
      </c>
      <c r="G56" s="14">
        <f>' Finance d''entreprise S4 '!G58</f>
        <v>14.5</v>
      </c>
      <c r="H56" s="14" t="str">
        <f t="shared" si="3"/>
        <v/>
      </c>
      <c r="I56" s="14">
        <f t="shared" si="0"/>
        <v>13.100000000000001</v>
      </c>
      <c r="J56" s="98" t="str">
        <f t="shared" si="1"/>
        <v>V</v>
      </c>
    </row>
    <row r="57" spans="2:10">
      <c r="B57" s="13">
        <v>49</v>
      </c>
      <c r="C57" s="28" t="s">
        <v>108</v>
      </c>
      <c r="D57" s="27" t="s">
        <v>109</v>
      </c>
      <c r="E57" s="14">
        <f>'fisca  S4 '!E59</f>
        <v>16</v>
      </c>
      <c r="F57" s="14" t="str">
        <f t="shared" si="2"/>
        <v/>
      </c>
      <c r="G57" s="14">
        <f>' Finance d''entreprise S4 '!G59</f>
        <v>15.724999999999998</v>
      </c>
      <c r="H57" s="14" t="str">
        <f t="shared" si="3"/>
        <v/>
      </c>
      <c r="I57" s="14">
        <f t="shared" si="0"/>
        <v>15.879</v>
      </c>
      <c r="J57" s="98" t="str">
        <f t="shared" si="1"/>
        <v>V</v>
      </c>
    </row>
    <row r="58" spans="2:10">
      <c r="B58" s="13">
        <v>50</v>
      </c>
      <c r="C58" s="28" t="s">
        <v>110</v>
      </c>
      <c r="D58" s="27" t="s">
        <v>51</v>
      </c>
      <c r="E58" s="14">
        <f>'fisca  S4 '!E60</f>
        <v>14</v>
      </c>
      <c r="F58" s="14" t="str">
        <f t="shared" si="2"/>
        <v/>
      </c>
      <c r="G58" s="14">
        <f>' Finance d''entreprise S4 '!G60</f>
        <v>15.75</v>
      </c>
      <c r="H58" s="14" t="str">
        <f t="shared" si="3"/>
        <v/>
      </c>
      <c r="I58" s="14">
        <f t="shared" si="0"/>
        <v>14.77</v>
      </c>
      <c r="J58" s="98" t="str">
        <f t="shared" si="1"/>
        <v>V</v>
      </c>
    </row>
    <row r="59" spans="2:10">
      <c r="B59" s="13">
        <v>51</v>
      </c>
      <c r="C59" s="26" t="s">
        <v>111</v>
      </c>
      <c r="D59" s="27" t="s">
        <v>112</v>
      </c>
      <c r="E59" s="14">
        <f>'fisca  S4 '!E61</f>
        <v>12</v>
      </c>
      <c r="F59" s="14" t="str">
        <f t="shared" si="2"/>
        <v/>
      </c>
      <c r="G59" s="14">
        <f>' Finance d''entreprise S4 '!G61</f>
        <v>17.774999999999999</v>
      </c>
      <c r="H59" s="14" t="str">
        <f t="shared" si="3"/>
        <v/>
      </c>
      <c r="I59" s="14">
        <f t="shared" si="0"/>
        <v>14.541</v>
      </c>
      <c r="J59" s="99" t="str">
        <f>IF(AND(I59&gt;=12,E59&gt;=6,G59&gt;=6),"V",IF(I59&lt;6,"AR","NV"))</f>
        <v>V</v>
      </c>
    </row>
    <row r="60" spans="2:10">
      <c r="B60" s="13">
        <v>52</v>
      </c>
      <c r="C60" s="28" t="s">
        <v>113</v>
      </c>
      <c r="D60" s="27" t="s">
        <v>114</v>
      </c>
      <c r="E60" s="14">
        <f>'fisca  S4 '!E62</f>
        <v>16</v>
      </c>
      <c r="F60" s="14" t="str">
        <f t="shared" si="2"/>
        <v/>
      </c>
      <c r="G60" s="14">
        <f>' Finance d''entreprise S4 '!G62</f>
        <v>15.899999999999999</v>
      </c>
      <c r="H60" s="14" t="str">
        <f t="shared" si="3"/>
        <v/>
      </c>
      <c r="I60" s="14">
        <f t="shared" si="0"/>
        <v>15.956</v>
      </c>
      <c r="J60" s="99" t="str">
        <f>IF(AND(I60&gt;=12,E60&gt;=6,G60&gt;=6),"V",IF(I60&lt;6,"AR","NV"))</f>
        <v>V</v>
      </c>
    </row>
    <row r="61" spans="2:10">
      <c r="B61" s="13">
        <v>53</v>
      </c>
      <c r="C61" s="28" t="s">
        <v>115</v>
      </c>
      <c r="D61" s="27" t="s">
        <v>116</v>
      </c>
      <c r="E61" s="14">
        <f>'fisca  S4 '!E63</f>
        <v>12</v>
      </c>
      <c r="F61" s="14" t="str">
        <f t="shared" si="2"/>
        <v/>
      </c>
      <c r="G61" s="14">
        <f>' Finance d''entreprise S4 '!G63</f>
        <v>16.875</v>
      </c>
      <c r="H61" s="14" t="str">
        <f t="shared" si="3"/>
        <v/>
      </c>
      <c r="I61" s="14">
        <f t="shared" si="0"/>
        <v>14.145</v>
      </c>
      <c r="J61" s="99" t="str">
        <f>IF(AND(I61&gt;=12,E61&gt;=6,G61&gt;=6),"V",IF(I61&lt;6,"AR","NV"))</f>
        <v>V</v>
      </c>
    </row>
    <row r="62" spans="2:10">
      <c r="B62" s="13">
        <v>54</v>
      </c>
      <c r="C62" s="28" t="s">
        <v>117</v>
      </c>
      <c r="D62" s="27" t="s">
        <v>118</v>
      </c>
      <c r="E62" s="14">
        <f>'fisca  S4 '!E64</f>
        <v>13</v>
      </c>
      <c r="F62" s="14" t="str">
        <f t="shared" si="2"/>
        <v/>
      </c>
      <c r="G62" s="14">
        <f>' Finance d''entreprise S4 '!G64</f>
        <v>15.75</v>
      </c>
      <c r="H62" s="14" t="str">
        <f t="shared" si="3"/>
        <v/>
      </c>
      <c r="I62" s="14">
        <f t="shared" si="0"/>
        <v>14.21</v>
      </c>
      <c r="J62" s="99" t="str">
        <f>IF(AND(I62&gt;=12,E62&gt;=6,G62&gt;=6),"V",IF(I62&lt;6,"AR","NV"))</f>
        <v>V</v>
      </c>
    </row>
    <row r="63" spans="2:10">
      <c r="B63" s="13">
        <v>55</v>
      </c>
      <c r="C63" s="28" t="s">
        <v>119</v>
      </c>
      <c r="D63" s="27" t="s">
        <v>120</v>
      </c>
      <c r="E63" s="14">
        <f>'fisca  S4 '!E65</f>
        <v>16</v>
      </c>
      <c r="F63" s="14" t="str">
        <f t="shared" si="2"/>
        <v/>
      </c>
      <c r="G63" s="14">
        <f>' Finance d''entreprise S4 '!G65</f>
        <v>18.3</v>
      </c>
      <c r="H63" s="14" t="str">
        <f t="shared" si="3"/>
        <v/>
      </c>
      <c r="I63" s="14">
        <f t="shared" si="0"/>
        <v>17.012</v>
      </c>
      <c r="J63" s="99" t="str">
        <f t="shared" ref="J63:J129" si="4">IF(AND(I63&gt;=12,E63&gt;=6,G63&gt;=6),"V",IF(I63&lt;6,"AR","NV"))</f>
        <v>V</v>
      </c>
    </row>
    <row r="64" spans="2:10">
      <c r="B64" s="13">
        <v>56</v>
      </c>
      <c r="C64" s="26" t="s">
        <v>121</v>
      </c>
      <c r="D64" s="27" t="s">
        <v>122</v>
      </c>
      <c r="E64" s="14">
        <f>'fisca  S4 '!E66</f>
        <v>15</v>
      </c>
      <c r="F64" s="14" t="str">
        <f t="shared" si="2"/>
        <v/>
      </c>
      <c r="G64" s="14">
        <f>' Finance d''entreprise S4 '!G66</f>
        <v>16.399999999999999</v>
      </c>
      <c r="H64" s="14" t="str">
        <f t="shared" si="3"/>
        <v/>
      </c>
      <c r="I64" s="14">
        <f t="shared" si="0"/>
        <v>15.616</v>
      </c>
      <c r="J64" s="99" t="str">
        <f t="shared" si="4"/>
        <v>V</v>
      </c>
    </row>
    <row r="65" spans="2:10">
      <c r="B65" s="13">
        <v>57</v>
      </c>
      <c r="C65" s="28" t="s">
        <v>123</v>
      </c>
      <c r="D65" s="27" t="s">
        <v>124</v>
      </c>
      <c r="E65" s="14">
        <f>'fisca  S4 '!E67</f>
        <v>14</v>
      </c>
      <c r="F65" s="14" t="str">
        <f t="shared" si="2"/>
        <v/>
      </c>
      <c r="G65" s="14">
        <f>' Finance d''entreprise S4 '!G67</f>
        <v>13.85</v>
      </c>
      <c r="H65" s="14" t="str">
        <f t="shared" si="3"/>
        <v/>
      </c>
      <c r="I65" s="14">
        <f t="shared" si="0"/>
        <v>13.934000000000001</v>
      </c>
      <c r="J65" s="99" t="str">
        <f t="shared" si="4"/>
        <v>V</v>
      </c>
    </row>
    <row r="66" spans="2:10">
      <c r="B66" s="13">
        <v>58</v>
      </c>
      <c r="C66" s="28" t="s">
        <v>125</v>
      </c>
      <c r="D66" s="27" t="s">
        <v>126</v>
      </c>
      <c r="E66" s="14">
        <f>'fisca  S4 '!E68</f>
        <v>16</v>
      </c>
      <c r="F66" s="14" t="str">
        <f t="shared" si="2"/>
        <v/>
      </c>
      <c r="G66" s="14">
        <f>' Finance d''entreprise S4 '!G68</f>
        <v>18.774999999999999</v>
      </c>
      <c r="H66" s="14" t="str">
        <f t="shared" si="3"/>
        <v/>
      </c>
      <c r="I66" s="14">
        <f t="shared" si="0"/>
        <v>17.221</v>
      </c>
      <c r="J66" s="99" t="str">
        <f t="shared" si="4"/>
        <v>V</v>
      </c>
    </row>
    <row r="67" spans="2:10">
      <c r="B67" s="13">
        <v>59</v>
      </c>
      <c r="C67" s="28" t="s">
        <v>127</v>
      </c>
      <c r="D67" s="27" t="s">
        <v>128</v>
      </c>
      <c r="E67" s="14">
        <f>'fisca  S4 '!E69</f>
        <v>12</v>
      </c>
      <c r="F67" s="14" t="str">
        <f t="shared" si="2"/>
        <v/>
      </c>
      <c r="G67" s="14">
        <f>' Finance d''entreprise S4 '!G69</f>
        <v>19.299999999999997</v>
      </c>
      <c r="H67" s="14" t="str">
        <f t="shared" si="3"/>
        <v/>
      </c>
      <c r="I67" s="14">
        <f t="shared" si="0"/>
        <v>15.212</v>
      </c>
      <c r="J67" s="99" t="str">
        <f t="shared" si="4"/>
        <v>V</v>
      </c>
    </row>
    <row r="68" spans="2:10">
      <c r="B68" s="13">
        <v>60</v>
      </c>
      <c r="C68" s="28" t="s">
        <v>129</v>
      </c>
      <c r="D68" s="27" t="s">
        <v>130</v>
      </c>
      <c r="E68" s="14">
        <f>'fisca  S4 '!E70</f>
        <v>16</v>
      </c>
      <c r="F68" s="14" t="str">
        <f t="shared" si="2"/>
        <v/>
      </c>
      <c r="G68" s="14">
        <f>' Finance d''entreprise S4 '!G70</f>
        <v>19.7</v>
      </c>
      <c r="H68" s="14" t="str">
        <f t="shared" si="3"/>
        <v/>
      </c>
      <c r="I68" s="14">
        <f t="shared" si="0"/>
        <v>17.628</v>
      </c>
      <c r="J68" s="99" t="str">
        <f t="shared" si="4"/>
        <v>V</v>
      </c>
    </row>
    <row r="69" spans="2:10">
      <c r="B69" s="13">
        <v>61</v>
      </c>
      <c r="C69" s="29" t="s">
        <v>131</v>
      </c>
      <c r="D69" s="30" t="s">
        <v>132</v>
      </c>
      <c r="E69" s="14">
        <f>'fisca  S4 '!E71</f>
        <v>12</v>
      </c>
      <c r="F69" s="14" t="str">
        <f t="shared" si="2"/>
        <v/>
      </c>
      <c r="G69" s="14">
        <f>' Finance d''entreprise S4 '!G71</f>
        <v>15.724999999999998</v>
      </c>
      <c r="H69" s="14" t="str">
        <f t="shared" si="3"/>
        <v/>
      </c>
      <c r="I69" s="14">
        <f t="shared" si="0"/>
        <v>13.638999999999999</v>
      </c>
      <c r="J69" s="99" t="str">
        <f t="shared" si="4"/>
        <v>V</v>
      </c>
    </row>
    <row r="70" spans="2:10">
      <c r="B70" s="13">
        <v>62</v>
      </c>
      <c r="C70" s="31" t="s">
        <v>133</v>
      </c>
      <c r="D70" s="32" t="s">
        <v>134</v>
      </c>
      <c r="E70" s="14">
        <f>'fisca  S4 '!E72</f>
        <v>16</v>
      </c>
      <c r="F70" s="14" t="str">
        <f t="shared" si="2"/>
        <v/>
      </c>
      <c r="G70" s="14">
        <f>' Finance d''entreprise S4 '!G72</f>
        <v>18.599999999999998</v>
      </c>
      <c r="H70" s="14" t="str">
        <f t="shared" si="3"/>
        <v/>
      </c>
      <c r="I70" s="14">
        <f t="shared" si="0"/>
        <v>17.143999999999998</v>
      </c>
      <c r="J70" s="99" t="str">
        <f t="shared" si="4"/>
        <v>V</v>
      </c>
    </row>
    <row r="71" spans="2:10">
      <c r="B71" s="13">
        <v>63</v>
      </c>
      <c r="C71" s="31" t="s">
        <v>135</v>
      </c>
      <c r="D71" s="32" t="s">
        <v>136</v>
      </c>
      <c r="E71" s="14">
        <f>'fisca  S4 '!E73</f>
        <v>14</v>
      </c>
      <c r="F71" s="14" t="str">
        <f t="shared" si="2"/>
        <v/>
      </c>
      <c r="G71" s="14">
        <f>' Finance d''entreprise S4 '!G73</f>
        <v>18.574999999999999</v>
      </c>
      <c r="H71" s="14" t="str">
        <f t="shared" si="3"/>
        <v/>
      </c>
      <c r="I71" s="14">
        <f t="shared" si="0"/>
        <v>16.013000000000002</v>
      </c>
      <c r="J71" s="99" t="str">
        <f t="shared" si="4"/>
        <v>V</v>
      </c>
    </row>
    <row r="72" spans="2:10">
      <c r="B72" s="13">
        <v>64</v>
      </c>
      <c r="C72" s="31" t="s">
        <v>137</v>
      </c>
      <c r="D72" s="32" t="s">
        <v>138</v>
      </c>
      <c r="E72" s="14">
        <f>'fisca  S4 '!E74</f>
        <v>16</v>
      </c>
      <c r="F72" s="14" t="str">
        <f t="shared" si="2"/>
        <v/>
      </c>
      <c r="G72" s="14">
        <f>' Finance d''entreprise S4 '!G74</f>
        <v>18.25</v>
      </c>
      <c r="H72" s="14" t="str">
        <f t="shared" si="3"/>
        <v/>
      </c>
      <c r="I72" s="14">
        <f t="shared" si="0"/>
        <v>16.990000000000002</v>
      </c>
      <c r="J72" s="99" t="str">
        <f t="shared" si="4"/>
        <v>V</v>
      </c>
    </row>
    <row r="73" spans="2:10">
      <c r="B73" s="13">
        <v>65</v>
      </c>
      <c r="C73" s="31" t="s">
        <v>139</v>
      </c>
      <c r="D73" s="32" t="s">
        <v>140</v>
      </c>
      <c r="E73" s="14">
        <f>'fisca  S4 '!E75</f>
        <v>12</v>
      </c>
      <c r="F73" s="14" t="str">
        <f t="shared" si="2"/>
        <v/>
      </c>
      <c r="G73" s="14">
        <f>' Finance d''entreprise S4 '!G75</f>
        <v>17.299999999999997</v>
      </c>
      <c r="H73" s="14" t="str">
        <f t="shared" si="3"/>
        <v/>
      </c>
      <c r="I73" s="14">
        <f t="shared" ref="I73:I129" si="5">(E73*0.56)+(G73*0.44)</f>
        <v>14.332000000000001</v>
      </c>
      <c r="J73" s="99" t="str">
        <f t="shared" si="4"/>
        <v>V</v>
      </c>
    </row>
    <row r="74" spans="2:10">
      <c r="B74" s="13">
        <v>66</v>
      </c>
      <c r="C74" s="31" t="s">
        <v>141</v>
      </c>
      <c r="D74" s="32" t="s">
        <v>51</v>
      </c>
      <c r="E74" s="14">
        <f>'fisca  S4 '!E76</f>
        <v>12</v>
      </c>
      <c r="F74" s="14" t="str">
        <f t="shared" ref="F74:F129" si="6">IF($J74="NV",IF(E74&lt;12,"R",""),"")</f>
        <v/>
      </c>
      <c r="G74" s="14">
        <f>' Finance d''entreprise S4 '!G76</f>
        <v>14.5</v>
      </c>
      <c r="H74" s="14" t="str">
        <f t="shared" ref="H74:H129" si="7">IF($J74="NV",IF(G74&lt;12,"R",""),"")</f>
        <v/>
      </c>
      <c r="I74" s="14">
        <f t="shared" si="5"/>
        <v>13.100000000000001</v>
      </c>
      <c r="J74" s="99" t="str">
        <f t="shared" si="4"/>
        <v>V</v>
      </c>
    </row>
    <row r="75" spans="2:10">
      <c r="B75" s="13">
        <v>67</v>
      </c>
      <c r="C75" s="31" t="s">
        <v>142</v>
      </c>
      <c r="D75" s="37" t="s">
        <v>143</v>
      </c>
      <c r="E75" s="14">
        <f>'fisca  S4 '!E77</f>
        <v>11</v>
      </c>
      <c r="F75" s="14" t="str">
        <f t="shared" si="6"/>
        <v/>
      </c>
      <c r="G75" s="14">
        <f>' Finance d''entreprise S4 '!G77</f>
        <v>15.399999999999999</v>
      </c>
      <c r="H75" s="14" t="str">
        <f t="shared" si="7"/>
        <v/>
      </c>
      <c r="I75" s="14">
        <f t="shared" si="5"/>
        <v>12.936</v>
      </c>
      <c r="J75" s="99" t="str">
        <f t="shared" si="4"/>
        <v>V</v>
      </c>
    </row>
    <row r="76" spans="2:10">
      <c r="B76" s="13">
        <v>68</v>
      </c>
      <c r="C76" s="31" t="s">
        <v>144</v>
      </c>
      <c r="D76" s="32" t="s">
        <v>145</v>
      </c>
      <c r="E76" s="14">
        <f>'fisca  S4 '!E78</f>
        <v>12</v>
      </c>
      <c r="F76" s="14" t="str">
        <f t="shared" si="6"/>
        <v/>
      </c>
      <c r="G76" s="14">
        <f>' Finance d''entreprise S4 '!G78</f>
        <v>16.224999999999998</v>
      </c>
      <c r="H76" s="14" t="str">
        <f t="shared" si="7"/>
        <v/>
      </c>
      <c r="I76" s="14">
        <f t="shared" si="5"/>
        <v>13.859</v>
      </c>
      <c r="J76" s="99" t="str">
        <f t="shared" si="4"/>
        <v>V</v>
      </c>
    </row>
    <row r="77" spans="2:10">
      <c r="B77" s="13">
        <v>69</v>
      </c>
      <c r="C77" s="33" t="s">
        <v>146</v>
      </c>
      <c r="D77" s="32" t="s">
        <v>147</v>
      </c>
      <c r="E77" s="14">
        <f>'fisca  S4 '!E79</f>
        <v>12</v>
      </c>
      <c r="F77" s="14" t="str">
        <f t="shared" si="6"/>
        <v/>
      </c>
      <c r="G77" s="14">
        <f>' Finance d''entreprise S4 '!G79</f>
        <v>15.5</v>
      </c>
      <c r="H77" s="14" t="str">
        <f t="shared" si="7"/>
        <v/>
      </c>
      <c r="I77" s="14">
        <f t="shared" si="5"/>
        <v>13.540000000000001</v>
      </c>
      <c r="J77" s="99" t="str">
        <f t="shared" si="4"/>
        <v>V</v>
      </c>
    </row>
    <row r="78" spans="2:10">
      <c r="B78" s="13">
        <v>70</v>
      </c>
      <c r="C78" s="33" t="s">
        <v>148</v>
      </c>
      <c r="D78" s="32" t="s">
        <v>149</v>
      </c>
      <c r="E78" s="14">
        <f>'fisca  S4 '!E80</f>
        <v>14</v>
      </c>
      <c r="F78" s="14" t="str">
        <f t="shared" si="6"/>
        <v/>
      </c>
      <c r="G78" s="14">
        <f>' Finance d''entreprise S4 '!G80</f>
        <v>18.549999999999997</v>
      </c>
      <c r="H78" s="14" t="str">
        <f t="shared" si="7"/>
        <v/>
      </c>
      <c r="I78" s="14">
        <f t="shared" si="5"/>
        <v>16.001999999999999</v>
      </c>
      <c r="J78" s="99" t="str">
        <f t="shared" si="4"/>
        <v>V</v>
      </c>
    </row>
    <row r="79" spans="2:10">
      <c r="B79" s="13">
        <v>71</v>
      </c>
      <c r="C79" s="33" t="s">
        <v>150</v>
      </c>
      <c r="D79" s="32" t="s">
        <v>151</v>
      </c>
      <c r="E79" s="14">
        <f>'fisca  S4 '!E81</f>
        <v>12</v>
      </c>
      <c r="F79" s="14" t="str">
        <f t="shared" si="6"/>
        <v/>
      </c>
      <c r="G79" s="14">
        <f>' Finance d''entreprise S4 '!G81</f>
        <v>17.299999999999997</v>
      </c>
      <c r="H79" s="14" t="str">
        <f t="shared" si="7"/>
        <v/>
      </c>
      <c r="I79" s="14">
        <f t="shared" si="5"/>
        <v>14.332000000000001</v>
      </c>
      <c r="J79" s="99" t="str">
        <f t="shared" si="4"/>
        <v>V</v>
      </c>
    </row>
    <row r="80" spans="2:10">
      <c r="B80" s="13">
        <v>72</v>
      </c>
      <c r="C80" s="33" t="s">
        <v>152</v>
      </c>
      <c r="D80" s="37" t="s">
        <v>153</v>
      </c>
      <c r="E80" s="14">
        <f>'fisca  S4 '!E82</f>
        <v>16</v>
      </c>
      <c r="F80" s="14" t="str">
        <f t="shared" si="6"/>
        <v/>
      </c>
      <c r="G80" s="14">
        <f>' Finance d''entreprise S4 '!G82</f>
        <v>20</v>
      </c>
      <c r="H80" s="14" t="str">
        <f t="shared" si="7"/>
        <v/>
      </c>
      <c r="I80" s="14">
        <f t="shared" si="5"/>
        <v>17.760000000000002</v>
      </c>
      <c r="J80" s="99" t="str">
        <f t="shared" si="4"/>
        <v>V</v>
      </c>
    </row>
    <row r="81" spans="2:10">
      <c r="B81" s="13">
        <v>73</v>
      </c>
      <c r="C81" s="33" t="s">
        <v>154</v>
      </c>
      <c r="D81" s="32" t="s">
        <v>155</v>
      </c>
      <c r="E81" s="14">
        <f>'fisca  S4 '!E83</f>
        <v>16</v>
      </c>
      <c r="F81" s="14" t="str">
        <f t="shared" si="6"/>
        <v/>
      </c>
      <c r="G81" s="14">
        <f>' Finance d''entreprise S4 '!G83</f>
        <v>17.375</v>
      </c>
      <c r="H81" s="14" t="str">
        <f t="shared" si="7"/>
        <v/>
      </c>
      <c r="I81" s="14">
        <f t="shared" si="5"/>
        <v>16.605</v>
      </c>
      <c r="J81" s="99" t="str">
        <f t="shared" si="4"/>
        <v>V</v>
      </c>
    </row>
    <row r="82" spans="2:10">
      <c r="B82" s="13">
        <v>74</v>
      </c>
      <c r="C82" s="33" t="s">
        <v>156</v>
      </c>
      <c r="D82" s="32" t="s">
        <v>157</v>
      </c>
      <c r="E82" s="14">
        <f>'fisca  S4 '!E84</f>
        <v>11</v>
      </c>
      <c r="F82" s="14" t="str">
        <f t="shared" si="6"/>
        <v/>
      </c>
      <c r="G82" s="14">
        <f>' Finance d''entreprise S4 '!G84</f>
        <v>16.5</v>
      </c>
      <c r="H82" s="14" t="str">
        <f t="shared" si="7"/>
        <v/>
      </c>
      <c r="I82" s="14">
        <f t="shared" si="5"/>
        <v>13.42</v>
      </c>
      <c r="J82" s="99" t="str">
        <f t="shared" si="4"/>
        <v>V</v>
      </c>
    </row>
    <row r="83" spans="2:10">
      <c r="B83" s="13">
        <v>75</v>
      </c>
      <c r="C83" s="33" t="s">
        <v>158</v>
      </c>
      <c r="D83" s="32" t="s">
        <v>159</v>
      </c>
      <c r="E83" s="14">
        <f>'fisca  S4 '!E85</f>
        <v>12</v>
      </c>
      <c r="F83" s="14" t="str">
        <f t="shared" si="6"/>
        <v/>
      </c>
      <c r="G83" s="14">
        <f>' Finance d''entreprise S4 '!G85</f>
        <v>19.7</v>
      </c>
      <c r="H83" s="14" t="str">
        <f t="shared" si="7"/>
        <v/>
      </c>
      <c r="I83" s="14">
        <f t="shared" si="5"/>
        <v>15.388</v>
      </c>
      <c r="J83" s="99" t="str">
        <f t="shared" si="4"/>
        <v>V</v>
      </c>
    </row>
    <row r="84" spans="2:10">
      <c r="B84" s="13">
        <v>76</v>
      </c>
      <c r="C84" s="33" t="s">
        <v>160</v>
      </c>
      <c r="D84" s="32" t="s">
        <v>159</v>
      </c>
      <c r="E84" s="14">
        <f>'fisca  S4 '!E86</f>
        <v>16</v>
      </c>
      <c r="F84" s="14" t="str">
        <f t="shared" si="6"/>
        <v/>
      </c>
      <c r="G84" s="14">
        <f>' Finance d''entreprise S4 '!G86</f>
        <v>16.2</v>
      </c>
      <c r="H84" s="14" t="str">
        <f t="shared" si="7"/>
        <v/>
      </c>
      <c r="I84" s="14">
        <f t="shared" si="5"/>
        <v>16.088000000000001</v>
      </c>
      <c r="J84" s="99" t="str">
        <f t="shared" si="4"/>
        <v>V</v>
      </c>
    </row>
    <row r="85" spans="2:10">
      <c r="B85" s="13">
        <v>77</v>
      </c>
      <c r="C85" s="33" t="s">
        <v>161</v>
      </c>
      <c r="D85" s="32" t="s">
        <v>162</v>
      </c>
      <c r="E85" s="14">
        <f>'fisca  S4 '!E87</f>
        <v>12</v>
      </c>
      <c r="F85" s="14" t="str">
        <f t="shared" si="6"/>
        <v/>
      </c>
      <c r="G85" s="14">
        <f>' Finance d''entreprise S4 '!G87</f>
        <v>15.375</v>
      </c>
      <c r="H85" s="14" t="str">
        <f t="shared" si="7"/>
        <v/>
      </c>
      <c r="I85" s="14">
        <f t="shared" si="5"/>
        <v>13.484999999999999</v>
      </c>
      <c r="J85" s="99" t="str">
        <f t="shared" si="4"/>
        <v>V</v>
      </c>
    </row>
    <row r="86" spans="2:10">
      <c r="B86" s="13">
        <v>78</v>
      </c>
      <c r="C86" s="33" t="s">
        <v>163</v>
      </c>
      <c r="D86" s="32" t="s">
        <v>164</v>
      </c>
      <c r="E86" s="14">
        <f>'fisca  S4 '!E88</f>
        <v>13</v>
      </c>
      <c r="F86" s="14" t="str">
        <f t="shared" si="6"/>
        <v/>
      </c>
      <c r="G86" s="14">
        <f>' Finance d''entreprise S4 '!G88</f>
        <v>16.799999999999997</v>
      </c>
      <c r="H86" s="14" t="str">
        <f t="shared" si="7"/>
        <v/>
      </c>
      <c r="I86" s="14">
        <f t="shared" si="5"/>
        <v>14.672000000000001</v>
      </c>
      <c r="J86" s="99" t="str">
        <f t="shared" si="4"/>
        <v>V</v>
      </c>
    </row>
    <row r="87" spans="2:10">
      <c r="B87" s="13">
        <v>79</v>
      </c>
      <c r="C87" s="33" t="s">
        <v>165</v>
      </c>
      <c r="D87" s="32" t="s">
        <v>166</v>
      </c>
      <c r="E87" s="14">
        <f>'fisca  S4 '!E89</f>
        <v>12</v>
      </c>
      <c r="F87" s="14" t="str">
        <f t="shared" si="6"/>
        <v/>
      </c>
      <c r="G87" s="14">
        <f>' Finance d''entreprise S4 '!G89</f>
        <v>16.25</v>
      </c>
      <c r="H87" s="14" t="str">
        <f t="shared" si="7"/>
        <v/>
      </c>
      <c r="I87" s="14">
        <f t="shared" si="5"/>
        <v>13.870000000000001</v>
      </c>
      <c r="J87" s="99" t="str">
        <f t="shared" si="4"/>
        <v>V</v>
      </c>
    </row>
    <row r="88" spans="2:10">
      <c r="B88" s="13">
        <v>80</v>
      </c>
      <c r="C88" s="33" t="s">
        <v>167</v>
      </c>
      <c r="D88" s="32" t="s">
        <v>168</v>
      </c>
      <c r="E88" s="14">
        <f>'fisca  S4 '!E90</f>
        <v>12</v>
      </c>
      <c r="F88" s="14" t="str">
        <f t="shared" si="6"/>
        <v/>
      </c>
      <c r="G88" s="14">
        <f>' Finance d''entreprise S4 '!G90</f>
        <v>14.649999999999999</v>
      </c>
      <c r="H88" s="14" t="str">
        <f t="shared" si="7"/>
        <v/>
      </c>
      <c r="I88" s="14">
        <f t="shared" si="5"/>
        <v>13.166</v>
      </c>
      <c r="J88" s="99" t="str">
        <f t="shared" si="4"/>
        <v>V</v>
      </c>
    </row>
    <row r="89" spans="2:10">
      <c r="B89" s="13">
        <v>81</v>
      </c>
      <c r="C89" s="33" t="s">
        <v>169</v>
      </c>
      <c r="D89" s="32" t="s">
        <v>170</v>
      </c>
      <c r="E89" s="14">
        <f>'fisca  S4 '!E91</f>
        <v>16</v>
      </c>
      <c r="F89" s="14" t="str">
        <f t="shared" si="6"/>
        <v/>
      </c>
      <c r="G89" s="14">
        <f>' Finance d''entreprise S4 '!G91</f>
        <v>16.774999999999999</v>
      </c>
      <c r="H89" s="14" t="str">
        <f t="shared" si="7"/>
        <v/>
      </c>
      <c r="I89" s="14">
        <f t="shared" si="5"/>
        <v>16.341000000000001</v>
      </c>
      <c r="J89" s="99" t="str">
        <f t="shared" si="4"/>
        <v>V</v>
      </c>
    </row>
    <row r="90" spans="2:10">
      <c r="B90" s="13">
        <v>82</v>
      </c>
      <c r="C90" s="33" t="s">
        <v>171</v>
      </c>
      <c r="D90" s="32" t="s">
        <v>172</v>
      </c>
      <c r="E90" s="14">
        <f>'fisca  S4 '!E92</f>
        <v>12</v>
      </c>
      <c r="F90" s="14" t="str">
        <f t="shared" si="6"/>
        <v/>
      </c>
      <c r="G90" s="14">
        <f>' Finance d''entreprise S4 '!G92</f>
        <v>15.849999999999998</v>
      </c>
      <c r="H90" s="14" t="str">
        <f t="shared" si="7"/>
        <v/>
      </c>
      <c r="I90" s="14">
        <f t="shared" si="5"/>
        <v>13.693999999999999</v>
      </c>
      <c r="J90" s="99" t="str">
        <f t="shared" si="4"/>
        <v>V</v>
      </c>
    </row>
    <row r="91" spans="2:10">
      <c r="B91" s="13">
        <v>83</v>
      </c>
      <c r="C91" s="33" t="s">
        <v>173</v>
      </c>
      <c r="D91" s="32" t="s">
        <v>174</v>
      </c>
      <c r="E91" s="14">
        <f>'fisca  S4 '!E93</f>
        <v>12</v>
      </c>
      <c r="F91" s="14" t="str">
        <f t="shared" si="6"/>
        <v/>
      </c>
      <c r="G91" s="14">
        <f>' Finance d''entreprise S4 '!G93</f>
        <v>14</v>
      </c>
      <c r="H91" s="14" t="str">
        <f t="shared" si="7"/>
        <v/>
      </c>
      <c r="I91" s="14">
        <f t="shared" si="5"/>
        <v>12.88</v>
      </c>
      <c r="J91" s="99" t="str">
        <f t="shared" si="4"/>
        <v>V</v>
      </c>
    </row>
    <row r="92" spans="2:10">
      <c r="B92" s="13">
        <v>84</v>
      </c>
      <c r="C92" s="33" t="s">
        <v>175</v>
      </c>
      <c r="D92" s="32" t="s">
        <v>176</v>
      </c>
      <c r="E92" s="14">
        <f>'fisca  S4 '!E94</f>
        <v>11</v>
      </c>
      <c r="F92" s="14" t="str">
        <f t="shared" si="6"/>
        <v/>
      </c>
      <c r="G92" s="14">
        <f>' Finance d''entreprise S4 '!G94</f>
        <v>16.2</v>
      </c>
      <c r="H92" s="14" t="str">
        <f t="shared" si="7"/>
        <v/>
      </c>
      <c r="I92" s="14">
        <f t="shared" si="5"/>
        <v>13.288</v>
      </c>
      <c r="J92" s="99" t="str">
        <f t="shared" si="4"/>
        <v>V</v>
      </c>
    </row>
    <row r="93" spans="2:10">
      <c r="B93" s="13">
        <v>85</v>
      </c>
      <c r="C93" s="33" t="s">
        <v>177</v>
      </c>
      <c r="D93" s="32" t="s">
        <v>12</v>
      </c>
      <c r="E93" s="14">
        <f>'fisca  S4 '!E95</f>
        <v>14</v>
      </c>
      <c r="F93" s="14" t="str">
        <f t="shared" si="6"/>
        <v/>
      </c>
      <c r="G93" s="14">
        <f>' Finance d''entreprise S4 '!G95</f>
        <v>19</v>
      </c>
      <c r="H93" s="14" t="str">
        <f t="shared" si="7"/>
        <v/>
      </c>
      <c r="I93" s="14">
        <f t="shared" si="5"/>
        <v>16.2</v>
      </c>
      <c r="J93" s="99" t="str">
        <f t="shared" si="4"/>
        <v>V</v>
      </c>
    </row>
    <row r="94" spans="2:10">
      <c r="B94" s="13">
        <v>86</v>
      </c>
      <c r="C94" s="33" t="s">
        <v>178</v>
      </c>
      <c r="D94" s="32" t="s">
        <v>179</v>
      </c>
      <c r="E94" s="14">
        <f>'fisca  S4 '!E96</f>
        <v>12</v>
      </c>
      <c r="F94" s="14" t="str">
        <f t="shared" si="6"/>
        <v/>
      </c>
      <c r="G94" s="14">
        <f>' Finance d''entreprise S4 '!G96</f>
        <v>14.849999999999998</v>
      </c>
      <c r="H94" s="14" t="str">
        <f t="shared" si="7"/>
        <v/>
      </c>
      <c r="I94" s="14">
        <f t="shared" si="5"/>
        <v>13.254</v>
      </c>
      <c r="J94" s="99" t="str">
        <f t="shared" si="4"/>
        <v>V</v>
      </c>
    </row>
    <row r="95" spans="2:10">
      <c r="B95" s="13">
        <v>87</v>
      </c>
      <c r="C95" s="33" t="s">
        <v>180</v>
      </c>
      <c r="D95" s="32" t="s">
        <v>181</v>
      </c>
      <c r="E95" s="14">
        <f>'fisca  S4 '!E97</f>
        <v>16</v>
      </c>
      <c r="F95" s="14" t="str">
        <f t="shared" si="6"/>
        <v/>
      </c>
      <c r="G95" s="14">
        <f>' Finance d''entreprise S4 '!G97</f>
        <v>11.649999999999999</v>
      </c>
      <c r="H95" s="14" t="str">
        <f t="shared" si="7"/>
        <v/>
      </c>
      <c r="I95" s="14">
        <f t="shared" si="5"/>
        <v>14.086</v>
      </c>
      <c r="J95" s="99" t="str">
        <f t="shared" si="4"/>
        <v>V</v>
      </c>
    </row>
    <row r="96" spans="2:10">
      <c r="B96" s="13">
        <v>88</v>
      </c>
      <c r="C96" s="33" t="s">
        <v>182</v>
      </c>
      <c r="D96" s="32" t="s">
        <v>183</v>
      </c>
      <c r="E96" s="14">
        <f>'fisca  S4 '!E98</f>
        <v>12</v>
      </c>
      <c r="F96" s="14" t="str">
        <f t="shared" si="6"/>
        <v/>
      </c>
      <c r="G96" s="14">
        <f>' Finance d''entreprise S4 '!G98</f>
        <v>12</v>
      </c>
      <c r="H96" s="14" t="str">
        <f t="shared" si="7"/>
        <v/>
      </c>
      <c r="I96" s="14">
        <f t="shared" si="5"/>
        <v>12</v>
      </c>
      <c r="J96" s="99" t="str">
        <f t="shared" ref="J96:J104" si="8">IF(AND(I96&gt;=12,E96&gt;=6,G96&gt;=6),"V",IF(I96&lt;6,"AR","NV"))</f>
        <v>V</v>
      </c>
    </row>
    <row r="97" spans="2:10">
      <c r="B97" s="13">
        <v>89</v>
      </c>
      <c r="C97" s="33" t="s">
        <v>184</v>
      </c>
      <c r="D97" s="32" t="s">
        <v>13</v>
      </c>
      <c r="E97" s="14">
        <f>'fisca  S4 '!E99</f>
        <v>11</v>
      </c>
      <c r="F97" s="14" t="str">
        <f t="shared" si="6"/>
        <v/>
      </c>
      <c r="G97" s="14">
        <f>' Finance d''entreprise S4 '!G99</f>
        <v>15.524999999999999</v>
      </c>
      <c r="H97" s="14" t="str">
        <f t="shared" si="7"/>
        <v/>
      </c>
      <c r="I97" s="14">
        <f t="shared" si="5"/>
        <v>12.991</v>
      </c>
      <c r="J97" s="99" t="str">
        <f t="shared" si="8"/>
        <v>V</v>
      </c>
    </row>
    <row r="98" spans="2:10">
      <c r="B98" s="13">
        <v>90</v>
      </c>
      <c r="C98" s="33" t="s">
        <v>185</v>
      </c>
      <c r="D98" s="32" t="s">
        <v>186</v>
      </c>
      <c r="E98" s="14">
        <f>'fisca  S4 '!E100</f>
        <v>14</v>
      </c>
      <c r="F98" s="14" t="str">
        <f t="shared" si="6"/>
        <v/>
      </c>
      <c r="G98" s="14">
        <f>' Finance d''entreprise S4 '!G100</f>
        <v>17.45</v>
      </c>
      <c r="H98" s="14" t="str">
        <f t="shared" si="7"/>
        <v/>
      </c>
      <c r="I98" s="14">
        <f t="shared" si="5"/>
        <v>15.518000000000001</v>
      </c>
      <c r="J98" s="99" t="str">
        <f t="shared" si="8"/>
        <v>V</v>
      </c>
    </row>
    <row r="99" spans="2:10">
      <c r="B99" s="13">
        <v>91</v>
      </c>
      <c r="C99" s="33" t="s">
        <v>187</v>
      </c>
      <c r="D99" s="32" t="s">
        <v>188</v>
      </c>
      <c r="E99" s="14">
        <f>'fisca  S4 '!E101</f>
        <v>8</v>
      </c>
      <c r="F99" s="14" t="str">
        <f t="shared" si="6"/>
        <v>R</v>
      </c>
      <c r="G99" s="14">
        <f>' Finance d''entreprise S4 '!G101</f>
        <v>16.45</v>
      </c>
      <c r="H99" s="14" t="str">
        <f t="shared" si="7"/>
        <v/>
      </c>
      <c r="I99" s="14">
        <f t="shared" si="5"/>
        <v>11.718</v>
      </c>
      <c r="J99" s="99" t="str">
        <f t="shared" si="8"/>
        <v>NV</v>
      </c>
    </row>
    <row r="100" spans="2:10">
      <c r="B100" s="13">
        <v>92</v>
      </c>
      <c r="C100" s="33" t="s">
        <v>189</v>
      </c>
      <c r="D100" s="32" t="s">
        <v>190</v>
      </c>
      <c r="E100" s="14">
        <f>'fisca  S4 '!E102</f>
        <v>12</v>
      </c>
      <c r="F100" s="14" t="str">
        <f t="shared" si="6"/>
        <v/>
      </c>
      <c r="G100" s="14">
        <f>' Finance d''entreprise S4 '!G102</f>
        <v>16.049999999999997</v>
      </c>
      <c r="H100" s="14" t="str">
        <f t="shared" si="7"/>
        <v/>
      </c>
      <c r="I100" s="14">
        <f t="shared" si="5"/>
        <v>13.782</v>
      </c>
      <c r="J100" s="99" t="str">
        <f t="shared" si="8"/>
        <v>V</v>
      </c>
    </row>
    <row r="101" spans="2:10">
      <c r="B101" s="13">
        <v>93</v>
      </c>
      <c r="C101" s="33" t="s">
        <v>191</v>
      </c>
      <c r="D101" s="32" t="s">
        <v>192</v>
      </c>
      <c r="E101" s="14">
        <v>12</v>
      </c>
      <c r="F101" s="14" t="str">
        <f t="shared" si="6"/>
        <v/>
      </c>
      <c r="G101" s="14">
        <f>' Finance d''entreprise S4 '!G103</f>
        <v>15.849999999999998</v>
      </c>
      <c r="H101" s="14" t="str">
        <f t="shared" si="7"/>
        <v/>
      </c>
      <c r="I101" s="14">
        <f t="shared" si="5"/>
        <v>13.693999999999999</v>
      </c>
      <c r="J101" s="99" t="str">
        <f t="shared" si="8"/>
        <v>V</v>
      </c>
    </row>
    <row r="102" spans="2:10">
      <c r="B102" s="13">
        <v>94</v>
      </c>
      <c r="C102" s="33" t="s">
        <v>193</v>
      </c>
      <c r="D102" s="32" t="s">
        <v>194</v>
      </c>
      <c r="E102" s="14">
        <f>'fisca  S4 '!E104</f>
        <v>11</v>
      </c>
      <c r="F102" s="14" t="str">
        <f t="shared" si="6"/>
        <v/>
      </c>
      <c r="G102" s="14">
        <f>' Finance d''entreprise S4 '!G104</f>
        <v>16.100000000000001</v>
      </c>
      <c r="H102" s="14" t="str">
        <f t="shared" si="7"/>
        <v/>
      </c>
      <c r="I102" s="14">
        <f t="shared" si="5"/>
        <v>13.244</v>
      </c>
      <c r="J102" s="99" t="str">
        <f t="shared" si="8"/>
        <v>V</v>
      </c>
    </row>
    <row r="103" spans="2:10">
      <c r="B103" s="13">
        <v>95</v>
      </c>
      <c r="C103" s="33" t="s">
        <v>195</v>
      </c>
      <c r="D103" s="32" t="s">
        <v>196</v>
      </c>
      <c r="E103" s="14">
        <f>'fisca  S4 '!E105</f>
        <v>13</v>
      </c>
      <c r="F103" s="14" t="str">
        <f t="shared" si="6"/>
        <v/>
      </c>
      <c r="G103" s="14">
        <f>' Finance d''entreprise S4 '!G105</f>
        <v>18.375</v>
      </c>
      <c r="H103" s="14" t="str">
        <f t="shared" si="7"/>
        <v/>
      </c>
      <c r="I103" s="14">
        <f t="shared" si="5"/>
        <v>15.365000000000002</v>
      </c>
      <c r="J103" s="99" t="str">
        <f t="shared" si="8"/>
        <v>V</v>
      </c>
    </row>
    <row r="104" spans="2:10">
      <c r="B104" s="13">
        <v>96</v>
      </c>
      <c r="C104" s="33" t="s">
        <v>197</v>
      </c>
      <c r="D104" s="32" t="s">
        <v>198</v>
      </c>
      <c r="E104" s="14">
        <f>'fisca  S4 '!E106</f>
        <v>14</v>
      </c>
      <c r="F104" s="14" t="str">
        <f t="shared" si="6"/>
        <v/>
      </c>
      <c r="G104" s="14">
        <f>' Finance d''entreprise S4 '!G106</f>
        <v>16.375</v>
      </c>
      <c r="H104" s="14" t="str">
        <f t="shared" si="7"/>
        <v/>
      </c>
      <c r="I104" s="14">
        <f t="shared" si="5"/>
        <v>15.045000000000002</v>
      </c>
      <c r="J104" s="99" t="str">
        <f t="shared" si="8"/>
        <v>V</v>
      </c>
    </row>
    <row r="105" spans="2:10">
      <c r="B105" s="13">
        <v>97</v>
      </c>
      <c r="C105" s="33" t="s">
        <v>199</v>
      </c>
      <c r="D105" s="32" t="s">
        <v>200</v>
      </c>
      <c r="E105" s="14">
        <f>'fisca  S4 '!E107</f>
        <v>10</v>
      </c>
      <c r="F105" s="14" t="str">
        <f t="shared" si="6"/>
        <v>R</v>
      </c>
      <c r="G105" s="14">
        <f>' Finance d''entreprise S4 '!G107</f>
        <v>14.299999999999999</v>
      </c>
      <c r="H105" s="14" t="str">
        <f t="shared" si="7"/>
        <v/>
      </c>
      <c r="I105" s="14">
        <f t="shared" si="5"/>
        <v>11.891999999999999</v>
      </c>
      <c r="J105" s="99" t="str">
        <f t="shared" si="4"/>
        <v>NV</v>
      </c>
    </row>
    <row r="106" spans="2:10">
      <c r="B106" s="13">
        <v>98</v>
      </c>
      <c r="C106" s="33" t="s">
        <v>201</v>
      </c>
      <c r="D106" s="32" t="s">
        <v>95</v>
      </c>
      <c r="E106" s="14">
        <f>'fisca  S4 '!E108</f>
        <v>14</v>
      </c>
      <c r="F106" s="14" t="str">
        <f t="shared" si="6"/>
        <v/>
      </c>
      <c r="G106" s="14">
        <f>' Finance d''entreprise S4 '!G108</f>
        <v>19.299999999999997</v>
      </c>
      <c r="H106" s="14" t="str">
        <f t="shared" si="7"/>
        <v/>
      </c>
      <c r="I106" s="14">
        <f t="shared" si="5"/>
        <v>16.332000000000001</v>
      </c>
      <c r="J106" s="99" t="str">
        <f t="shared" si="4"/>
        <v>V</v>
      </c>
    </row>
    <row r="107" spans="2:10">
      <c r="B107" s="13">
        <v>99</v>
      </c>
      <c r="C107" s="33" t="s">
        <v>202</v>
      </c>
      <c r="D107" s="32" t="s">
        <v>203</v>
      </c>
      <c r="E107" s="14">
        <f>'fisca  S4 '!E109</f>
        <v>13</v>
      </c>
      <c r="F107" s="14" t="str">
        <f t="shared" si="6"/>
        <v/>
      </c>
      <c r="G107" s="14">
        <f>' Finance d''entreprise S4 '!G109</f>
        <v>17.95</v>
      </c>
      <c r="H107" s="14" t="str">
        <f t="shared" si="7"/>
        <v/>
      </c>
      <c r="I107" s="14">
        <f t="shared" si="5"/>
        <v>15.178000000000001</v>
      </c>
      <c r="J107" s="99" t="str">
        <f t="shared" si="4"/>
        <v>V</v>
      </c>
    </row>
    <row r="108" spans="2:10">
      <c r="B108" s="13">
        <v>100</v>
      </c>
      <c r="C108" s="33" t="s">
        <v>204</v>
      </c>
      <c r="D108" s="32" t="s">
        <v>205</v>
      </c>
      <c r="E108" s="14">
        <f>'fisca  S4 '!E110</f>
        <v>11</v>
      </c>
      <c r="F108" s="14" t="str">
        <f t="shared" si="6"/>
        <v/>
      </c>
      <c r="G108" s="14">
        <f>' Finance d''entreprise S4 '!G110</f>
        <v>13.824999999999999</v>
      </c>
      <c r="H108" s="14" t="str">
        <f t="shared" si="7"/>
        <v/>
      </c>
      <c r="I108" s="14">
        <f t="shared" si="5"/>
        <v>12.242999999999999</v>
      </c>
      <c r="J108" s="99" t="str">
        <f t="shared" si="4"/>
        <v>V</v>
      </c>
    </row>
    <row r="109" spans="2:10">
      <c r="B109" s="13">
        <v>101</v>
      </c>
      <c r="C109" s="32" t="s">
        <v>206</v>
      </c>
      <c r="D109" s="34" t="s">
        <v>207</v>
      </c>
      <c r="E109" s="14">
        <f>'fisca  S4 '!E111</f>
        <v>11</v>
      </c>
      <c r="F109" s="14" t="str">
        <f t="shared" si="6"/>
        <v/>
      </c>
      <c r="G109" s="14">
        <f>' Finance d''entreprise S4 '!G111</f>
        <v>19.399999999999999</v>
      </c>
      <c r="H109" s="14" t="str">
        <f t="shared" si="7"/>
        <v/>
      </c>
      <c r="I109" s="14">
        <f t="shared" si="5"/>
        <v>14.696</v>
      </c>
      <c r="J109" s="99" t="str">
        <f t="shared" si="4"/>
        <v>V</v>
      </c>
    </row>
    <row r="110" spans="2:10">
      <c r="B110" s="13">
        <v>102</v>
      </c>
      <c r="C110" s="32" t="s">
        <v>208</v>
      </c>
      <c r="D110" s="34" t="s">
        <v>209</v>
      </c>
      <c r="E110" s="14">
        <f>'fisca  S4 '!E112</f>
        <v>12</v>
      </c>
      <c r="F110" s="14" t="str">
        <f t="shared" si="6"/>
        <v/>
      </c>
      <c r="G110" s="14">
        <f>' Finance d''entreprise S4 '!G112</f>
        <v>16.649999999999999</v>
      </c>
      <c r="H110" s="14" t="str">
        <f t="shared" si="7"/>
        <v/>
      </c>
      <c r="I110" s="14">
        <f t="shared" si="5"/>
        <v>14.045999999999999</v>
      </c>
      <c r="J110" s="99" t="str">
        <f t="shared" si="4"/>
        <v>V</v>
      </c>
    </row>
    <row r="111" spans="2:10">
      <c r="B111" s="13">
        <v>103</v>
      </c>
      <c r="C111" s="32" t="s">
        <v>210</v>
      </c>
      <c r="D111" s="34" t="s">
        <v>211</v>
      </c>
      <c r="E111" s="14">
        <f>'fisca  S4 '!E113</f>
        <v>15</v>
      </c>
      <c r="F111" s="14" t="str">
        <f t="shared" si="6"/>
        <v/>
      </c>
      <c r="G111" s="14">
        <f>' Finance d''entreprise S4 '!G113</f>
        <v>18.600000000000001</v>
      </c>
      <c r="H111" s="14" t="str">
        <f t="shared" si="7"/>
        <v/>
      </c>
      <c r="I111" s="14">
        <f t="shared" si="5"/>
        <v>16.584000000000003</v>
      </c>
      <c r="J111" s="99" t="str">
        <f t="shared" ref="J111:J123" si="9">IF(AND(I111&gt;=12,E111&gt;=6,G111&gt;=6),"V",IF(I111&lt;6,"AR","NV"))</f>
        <v>V</v>
      </c>
    </row>
    <row r="112" spans="2:10">
      <c r="B112" s="13">
        <v>104</v>
      </c>
      <c r="C112" s="32" t="s">
        <v>212</v>
      </c>
      <c r="D112" s="34" t="s">
        <v>213</v>
      </c>
      <c r="E112" s="14">
        <f>'fisca  S4 '!E114</f>
        <v>12</v>
      </c>
      <c r="F112" s="14" t="str">
        <f t="shared" si="6"/>
        <v/>
      </c>
      <c r="G112" s="14">
        <f>' Finance d''entreprise S4 '!G114</f>
        <v>14.599999999999998</v>
      </c>
      <c r="H112" s="14" t="str">
        <f t="shared" si="7"/>
        <v/>
      </c>
      <c r="I112" s="14">
        <f t="shared" si="5"/>
        <v>13.144</v>
      </c>
      <c r="J112" s="99" t="str">
        <f t="shared" si="9"/>
        <v>V</v>
      </c>
    </row>
    <row r="113" spans="2:10">
      <c r="B113" s="13">
        <v>105</v>
      </c>
      <c r="C113" s="35" t="s">
        <v>214</v>
      </c>
      <c r="D113" s="36" t="s">
        <v>215</v>
      </c>
      <c r="E113" s="14">
        <f>'fisca  S4 '!E115</f>
        <v>16</v>
      </c>
      <c r="F113" s="14" t="str">
        <f t="shared" si="6"/>
        <v/>
      </c>
      <c r="G113" s="14">
        <v>12</v>
      </c>
      <c r="H113" s="14" t="str">
        <f t="shared" si="7"/>
        <v/>
      </c>
      <c r="I113" s="14">
        <f t="shared" si="5"/>
        <v>14.240000000000002</v>
      </c>
      <c r="J113" s="99" t="str">
        <f t="shared" si="9"/>
        <v>V</v>
      </c>
    </row>
    <row r="114" spans="2:10">
      <c r="B114" s="13">
        <v>106</v>
      </c>
      <c r="C114" s="32" t="s">
        <v>216</v>
      </c>
      <c r="D114" s="34" t="s">
        <v>217</v>
      </c>
      <c r="E114" s="14">
        <f>'fisca  S4 '!E116</f>
        <v>13</v>
      </c>
      <c r="F114" s="14" t="str">
        <f t="shared" si="6"/>
        <v/>
      </c>
      <c r="G114" s="14">
        <f>' Finance d''entreprise S4 '!G116</f>
        <v>16.375</v>
      </c>
      <c r="H114" s="14" t="str">
        <f t="shared" si="7"/>
        <v/>
      </c>
      <c r="I114" s="14">
        <f t="shared" si="5"/>
        <v>14.485000000000001</v>
      </c>
      <c r="J114" s="99" t="str">
        <f t="shared" si="9"/>
        <v>V</v>
      </c>
    </row>
    <row r="115" spans="2:10">
      <c r="B115" s="13">
        <v>107</v>
      </c>
      <c r="C115" s="32" t="s">
        <v>218</v>
      </c>
      <c r="D115" s="34" t="s">
        <v>219</v>
      </c>
      <c r="E115" s="14">
        <f>'fisca  S4 '!E117</f>
        <v>16</v>
      </c>
      <c r="F115" s="14" t="str">
        <f t="shared" si="6"/>
        <v/>
      </c>
      <c r="G115" s="14">
        <f>' Finance d''entreprise S4 '!G117</f>
        <v>20</v>
      </c>
      <c r="H115" s="14" t="str">
        <f t="shared" si="7"/>
        <v/>
      </c>
      <c r="I115" s="14">
        <f t="shared" si="5"/>
        <v>17.760000000000002</v>
      </c>
      <c r="J115" s="99" t="str">
        <f t="shared" si="9"/>
        <v>V</v>
      </c>
    </row>
    <row r="116" spans="2:10">
      <c r="B116" s="13">
        <v>108</v>
      </c>
      <c r="C116" s="32" t="s">
        <v>220</v>
      </c>
      <c r="D116" s="34" t="s">
        <v>221</v>
      </c>
      <c r="E116" s="14">
        <f>'fisca  S4 '!E118</f>
        <v>15</v>
      </c>
      <c r="F116" s="14" t="str">
        <f t="shared" si="6"/>
        <v/>
      </c>
      <c r="G116" s="14">
        <f>' Finance d''entreprise S4 '!G118</f>
        <v>18.899999999999999</v>
      </c>
      <c r="H116" s="14" t="str">
        <f t="shared" si="7"/>
        <v/>
      </c>
      <c r="I116" s="14">
        <f t="shared" si="5"/>
        <v>16.716000000000001</v>
      </c>
      <c r="J116" s="99" t="str">
        <f t="shared" si="9"/>
        <v>V</v>
      </c>
    </row>
    <row r="117" spans="2:10">
      <c r="B117" s="13">
        <v>109</v>
      </c>
      <c r="C117" s="32" t="s">
        <v>222</v>
      </c>
      <c r="D117" s="34" t="s">
        <v>223</v>
      </c>
      <c r="E117" s="14">
        <f>'fisca  S4 '!E119</f>
        <v>12</v>
      </c>
      <c r="F117" s="14" t="str">
        <f t="shared" si="6"/>
        <v/>
      </c>
      <c r="G117" s="14">
        <f>' Finance d''entreprise S4 '!G119</f>
        <v>15.849999999999998</v>
      </c>
      <c r="H117" s="14" t="str">
        <f t="shared" si="7"/>
        <v/>
      </c>
      <c r="I117" s="14">
        <f t="shared" si="5"/>
        <v>13.693999999999999</v>
      </c>
      <c r="J117" s="99" t="str">
        <f t="shared" si="9"/>
        <v>V</v>
      </c>
    </row>
    <row r="118" spans="2:10">
      <c r="B118" s="13">
        <v>110</v>
      </c>
      <c r="C118" s="32" t="s">
        <v>224</v>
      </c>
      <c r="D118" s="34" t="s">
        <v>14</v>
      </c>
      <c r="E118" s="14">
        <f>'fisca  S4 '!E120</f>
        <v>14</v>
      </c>
      <c r="F118" s="14" t="str">
        <f t="shared" si="6"/>
        <v/>
      </c>
      <c r="G118" s="14">
        <f>' Finance d''entreprise S4 '!G120</f>
        <v>15.875</v>
      </c>
      <c r="H118" s="14" t="str">
        <f t="shared" si="7"/>
        <v/>
      </c>
      <c r="I118" s="14">
        <f t="shared" si="5"/>
        <v>14.825000000000001</v>
      </c>
      <c r="J118" s="99" t="str">
        <f t="shared" si="9"/>
        <v>V</v>
      </c>
    </row>
    <row r="119" spans="2:10">
      <c r="B119" s="13">
        <v>111</v>
      </c>
      <c r="C119" s="32" t="s">
        <v>225</v>
      </c>
      <c r="D119" s="34" t="s">
        <v>226</v>
      </c>
      <c r="E119" s="14">
        <f>'fisca  S4 '!E121</f>
        <v>12</v>
      </c>
      <c r="F119" s="14" t="str">
        <f t="shared" si="6"/>
        <v/>
      </c>
      <c r="G119" s="14">
        <f>' Finance d''entreprise S4 '!G121</f>
        <v>15.149999999999999</v>
      </c>
      <c r="H119" s="14" t="str">
        <f t="shared" si="7"/>
        <v/>
      </c>
      <c r="I119" s="14">
        <f t="shared" si="5"/>
        <v>13.385999999999999</v>
      </c>
      <c r="J119" s="99" t="str">
        <f t="shared" si="9"/>
        <v>V</v>
      </c>
    </row>
    <row r="120" spans="2:10">
      <c r="B120" s="13">
        <v>112</v>
      </c>
      <c r="C120" s="32" t="s">
        <v>227</v>
      </c>
      <c r="D120" s="32" t="s">
        <v>228</v>
      </c>
      <c r="E120" s="14">
        <f>'fisca  S4 '!E122</f>
        <v>16</v>
      </c>
      <c r="F120" s="14" t="str">
        <f t="shared" si="6"/>
        <v/>
      </c>
      <c r="G120" s="14">
        <f>' Finance d''entreprise S4 '!G122</f>
        <v>18.25</v>
      </c>
      <c r="H120" s="14" t="str">
        <f t="shared" si="7"/>
        <v/>
      </c>
      <c r="I120" s="14">
        <f t="shared" si="5"/>
        <v>16.990000000000002</v>
      </c>
      <c r="J120" s="99" t="str">
        <f t="shared" si="9"/>
        <v>V</v>
      </c>
    </row>
    <row r="121" spans="2:10">
      <c r="B121" s="13">
        <v>113</v>
      </c>
      <c r="C121" s="32" t="s">
        <v>229</v>
      </c>
      <c r="D121" s="34" t="s">
        <v>230</v>
      </c>
      <c r="E121" s="14">
        <f>'fisca  S4 '!E123</f>
        <v>11</v>
      </c>
      <c r="F121" s="14" t="str">
        <f t="shared" si="6"/>
        <v/>
      </c>
      <c r="G121" s="14">
        <f>' Finance d''entreprise S4 '!G123</f>
        <v>16.899999999999999</v>
      </c>
      <c r="H121" s="14" t="str">
        <f t="shared" si="7"/>
        <v/>
      </c>
      <c r="I121" s="14">
        <f t="shared" si="5"/>
        <v>13.596</v>
      </c>
      <c r="J121" s="99" t="str">
        <f t="shared" si="9"/>
        <v>V</v>
      </c>
    </row>
    <row r="122" spans="2:10">
      <c r="B122" s="13">
        <v>114</v>
      </c>
      <c r="C122" s="32" t="s">
        <v>231</v>
      </c>
      <c r="D122" s="34" t="s">
        <v>232</v>
      </c>
      <c r="E122" s="14">
        <f>'fisca  S4 '!E124</f>
        <v>13</v>
      </c>
      <c r="F122" s="14" t="str">
        <f t="shared" si="6"/>
        <v/>
      </c>
      <c r="G122" s="14">
        <f>' Finance d''entreprise S4 '!G124</f>
        <v>15.899999999999999</v>
      </c>
      <c r="H122" s="14" t="str">
        <f t="shared" si="7"/>
        <v/>
      </c>
      <c r="I122" s="14">
        <f t="shared" si="5"/>
        <v>14.276</v>
      </c>
      <c r="J122" s="99" t="str">
        <f t="shared" si="9"/>
        <v>V</v>
      </c>
    </row>
    <row r="123" spans="2:10">
      <c r="B123" s="13">
        <v>115</v>
      </c>
      <c r="C123" s="32" t="s">
        <v>233</v>
      </c>
      <c r="D123" s="34" t="s">
        <v>234</v>
      </c>
      <c r="E123" s="14">
        <f>'fisca  S4 '!E125</f>
        <v>11</v>
      </c>
      <c r="F123" s="14" t="str">
        <f t="shared" si="6"/>
        <v/>
      </c>
      <c r="G123" s="14">
        <f>' Finance d''entreprise S4 '!G125</f>
        <v>16.074999999999999</v>
      </c>
      <c r="H123" s="14" t="str">
        <f t="shared" si="7"/>
        <v/>
      </c>
      <c r="I123" s="14">
        <f t="shared" si="5"/>
        <v>13.233000000000001</v>
      </c>
      <c r="J123" s="99" t="str">
        <f t="shared" si="9"/>
        <v>V</v>
      </c>
    </row>
    <row r="124" spans="2:10">
      <c r="B124" s="13">
        <v>116</v>
      </c>
      <c r="C124" s="32" t="s">
        <v>235</v>
      </c>
      <c r="D124" s="34" t="s">
        <v>236</v>
      </c>
      <c r="E124" s="14">
        <f>'fisca  S4 '!E126</f>
        <v>16</v>
      </c>
      <c r="F124" s="14" t="str">
        <f t="shared" si="6"/>
        <v/>
      </c>
      <c r="G124" s="14">
        <f>' Finance d''entreprise S4 '!G126</f>
        <v>16.95</v>
      </c>
      <c r="H124" s="14" t="str">
        <f t="shared" si="7"/>
        <v/>
      </c>
      <c r="I124" s="14">
        <f t="shared" si="5"/>
        <v>16.417999999999999</v>
      </c>
      <c r="J124" s="99" t="str">
        <f t="shared" si="4"/>
        <v>V</v>
      </c>
    </row>
    <row r="125" spans="2:10">
      <c r="B125" s="13">
        <v>117</v>
      </c>
      <c r="C125" s="32" t="s">
        <v>237</v>
      </c>
      <c r="D125" s="34" t="s">
        <v>238</v>
      </c>
      <c r="E125" s="14">
        <f>'fisca  S4 '!E127</f>
        <v>12</v>
      </c>
      <c r="F125" s="14" t="str">
        <f t="shared" si="6"/>
        <v/>
      </c>
      <c r="G125" s="14">
        <f>' Finance d''entreprise S4 '!G127</f>
        <v>16.55</v>
      </c>
      <c r="H125" s="14" t="str">
        <f t="shared" si="7"/>
        <v/>
      </c>
      <c r="I125" s="14">
        <f t="shared" si="5"/>
        <v>14.002000000000001</v>
      </c>
      <c r="J125" s="99" t="str">
        <f t="shared" si="4"/>
        <v>V</v>
      </c>
    </row>
    <row r="126" spans="2:10">
      <c r="B126" s="13">
        <v>118</v>
      </c>
      <c r="C126" s="32" t="s">
        <v>239</v>
      </c>
      <c r="D126" s="32" t="s">
        <v>240</v>
      </c>
      <c r="E126" s="14">
        <f>'fisca  S4 '!E128</f>
        <v>14</v>
      </c>
      <c r="F126" s="14" t="str">
        <f t="shared" si="6"/>
        <v/>
      </c>
      <c r="G126" s="14">
        <f>' Finance d''entreprise S4 '!G128</f>
        <v>16.599999999999998</v>
      </c>
      <c r="H126" s="14" t="str">
        <f t="shared" si="7"/>
        <v/>
      </c>
      <c r="I126" s="14">
        <f t="shared" si="5"/>
        <v>15.144</v>
      </c>
      <c r="J126" s="99" t="str">
        <f t="shared" si="4"/>
        <v>V</v>
      </c>
    </row>
    <row r="127" spans="2:10">
      <c r="B127" s="13">
        <v>119</v>
      </c>
      <c r="C127" s="32" t="s">
        <v>241</v>
      </c>
      <c r="D127" s="32" t="s">
        <v>242</v>
      </c>
      <c r="E127" s="14">
        <f>'fisca  S4 '!E129</f>
        <v>11</v>
      </c>
      <c r="F127" s="14" t="str">
        <f t="shared" si="6"/>
        <v/>
      </c>
      <c r="G127" s="14">
        <f>' Finance d''entreprise S4 '!G129</f>
        <v>16.549999999999997</v>
      </c>
      <c r="H127" s="14" t="str">
        <f t="shared" si="7"/>
        <v/>
      </c>
      <c r="I127" s="14">
        <f t="shared" si="5"/>
        <v>13.442</v>
      </c>
      <c r="J127" s="99" t="str">
        <f t="shared" si="4"/>
        <v>V</v>
      </c>
    </row>
    <row r="128" spans="2:10">
      <c r="B128" s="13">
        <v>120</v>
      </c>
      <c r="C128" s="32" t="s">
        <v>243</v>
      </c>
      <c r="D128" s="32" t="s">
        <v>244</v>
      </c>
      <c r="E128" s="14">
        <f>'fisca  S4 '!E130</f>
        <v>14</v>
      </c>
      <c r="F128" s="14" t="str">
        <f t="shared" si="6"/>
        <v/>
      </c>
      <c r="G128" s="14">
        <f>' Finance d''entreprise S4 '!G130</f>
        <v>17.5</v>
      </c>
      <c r="H128" s="14" t="str">
        <f t="shared" si="7"/>
        <v/>
      </c>
      <c r="I128" s="14">
        <f t="shared" si="5"/>
        <v>15.540000000000001</v>
      </c>
      <c r="J128" s="99" t="str">
        <f t="shared" si="4"/>
        <v>V</v>
      </c>
    </row>
    <row r="129" spans="2:10">
      <c r="B129" s="13">
        <v>121</v>
      </c>
      <c r="C129" s="32" t="s">
        <v>99</v>
      </c>
      <c r="D129" s="32" t="s">
        <v>245</v>
      </c>
      <c r="E129" s="14">
        <f>'fisca  S4 '!E131</f>
        <v>12</v>
      </c>
      <c r="F129" s="14" t="str">
        <f t="shared" si="6"/>
        <v/>
      </c>
      <c r="G129" s="14">
        <f>' Finance d''entreprise S4 '!G131</f>
        <v>16.799999999999997</v>
      </c>
      <c r="H129" s="14" t="str">
        <f t="shared" si="7"/>
        <v/>
      </c>
      <c r="I129" s="14">
        <f t="shared" si="5"/>
        <v>14.111999999999998</v>
      </c>
      <c r="J129" s="99" t="str">
        <f t="shared" si="4"/>
        <v>V</v>
      </c>
    </row>
    <row r="130" spans="2:10">
      <c r="B130" s="20" t="s">
        <v>16</v>
      </c>
      <c r="D130" s="21"/>
      <c r="E130" s="22">
        <f>AVERAGE(E9:E129)</f>
        <v>13.12396694214876</v>
      </c>
      <c r="F130" s="23"/>
      <c r="G130" s="22">
        <f t="shared" ref="G130" si="10">AVERAGE(G9:G129)</f>
        <v>16.390495867768596</v>
      </c>
      <c r="H130" s="23"/>
      <c r="I130" s="24"/>
      <c r="J130" s="24"/>
    </row>
    <row r="131" spans="2:10">
      <c r="B131" s="16" t="s">
        <v>15</v>
      </c>
      <c r="C131" s="17"/>
      <c r="D131" s="18"/>
      <c r="E131" s="18"/>
      <c r="F131" s="18"/>
      <c r="G131" s="19"/>
      <c r="H131" s="18"/>
      <c r="I131" s="18"/>
      <c r="J131" s="18"/>
    </row>
  </sheetData>
  <mergeCells count="6">
    <mergeCell ref="H2:J2"/>
    <mergeCell ref="C6:J6"/>
    <mergeCell ref="C7:D7"/>
    <mergeCell ref="E7:F7"/>
    <mergeCell ref="G7:H7"/>
    <mergeCell ref="I7:J7"/>
  </mergeCells>
  <pageMargins left="0.17" right="0.28999999999999998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B1:J131"/>
  <sheetViews>
    <sheetView workbookViewId="0">
      <selection activeCell="E96" sqref="E96"/>
    </sheetView>
  </sheetViews>
  <sheetFormatPr baseColWidth="10" defaultRowHeight="14.4"/>
  <cols>
    <col min="1" max="1" width="2" customWidth="1"/>
    <col min="2" max="2" width="7.5546875" customWidth="1"/>
    <col min="3" max="3" width="13.33203125" customWidth="1"/>
    <col min="4" max="4" width="14.5546875" customWidth="1"/>
    <col min="6" max="6" width="7.109375" customWidth="1"/>
    <col min="7" max="7" width="10" customWidth="1"/>
    <col min="8" max="8" width="6.88671875" customWidth="1"/>
    <col min="9" max="9" width="9.5546875" customWidth="1"/>
    <col min="10" max="10" width="10.109375" customWidth="1"/>
  </cols>
  <sheetData>
    <row r="1" spans="2:10">
      <c r="B1" s="1" t="s">
        <v>17</v>
      </c>
      <c r="C1" s="1"/>
      <c r="D1" s="1"/>
      <c r="E1" s="2"/>
      <c r="F1" s="3"/>
      <c r="G1" s="3"/>
      <c r="H1" s="4"/>
      <c r="I1" s="4"/>
      <c r="J1" s="4"/>
    </row>
    <row r="2" spans="2:10">
      <c r="B2" s="1" t="s">
        <v>0</v>
      </c>
      <c r="C2" s="1"/>
      <c r="D2" s="2"/>
      <c r="E2" s="3"/>
      <c r="F2" s="3"/>
      <c r="H2" s="414">
        <v>44021</v>
      </c>
      <c r="I2" s="414"/>
      <c r="J2" s="414"/>
    </row>
    <row r="3" spans="2:10" ht="6.75" customHeight="1">
      <c r="B3" s="1"/>
      <c r="C3" s="1"/>
      <c r="D3" s="1"/>
      <c r="E3" s="2"/>
      <c r="F3" s="3"/>
      <c r="G3" s="3"/>
      <c r="H3" s="4"/>
      <c r="I3" s="4"/>
      <c r="J3" s="4"/>
    </row>
    <row r="4" spans="2:10">
      <c r="B4" s="5"/>
      <c r="C4" s="6" t="s">
        <v>1</v>
      </c>
      <c r="D4" s="6"/>
      <c r="E4" s="6"/>
      <c r="F4" s="6"/>
      <c r="G4" s="6"/>
      <c r="H4" s="6"/>
      <c r="I4" s="6"/>
      <c r="J4" s="6"/>
    </row>
    <row r="5" spans="2:10" ht="8.25" customHeight="1">
      <c r="B5" s="5"/>
      <c r="C5" s="6"/>
      <c r="D5" s="6"/>
      <c r="E5" s="6"/>
      <c r="F5" s="6"/>
      <c r="G5" s="6"/>
      <c r="H5" s="6"/>
      <c r="I5" s="6"/>
      <c r="J5" s="6"/>
    </row>
    <row r="6" spans="2:10">
      <c r="B6" s="5"/>
      <c r="C6" s="415" t="s">
        <v>251</v>
      </c>
      <c r="D6" s="416"/>
      <c r="E6" s="416"/>
      <c r="F6" s="416"/>
      <c r="G6" s="416"/>
      <c r="H6" s="416"/>
      <c r="I6" s="416"/>
      <c r="J6" s="417"/>
    </row>
    <row r="7" spans="2:10">
      <c r="B7" s="5"/>
      <c r="C7" s="425" t="s">
        <v>3</v>
      </c>
      <c r="D7" s="426"/>
      <c r="E7" s="422">
        <v>0.56000000000000005</v>
      </c>
      <c r="F7" s="424"/>
      <c r="G7" s="421">
        <v>0.44</v>
      </c>
      <c r="H7" s="421"/>
      <c r="I7" s="423"/>
      <c r="J7" s="424"/>
    </row>
    <row r="8" spans="2:10" ht="28.5" customHeight="1">
      <c r="B8" s="25" t="s">
        <v>4</v>
      </c>
      <c r="C8" s="38" t="s">
        <v>5</v>
      </c>
      <c r="D8" s="38" t="s">
        <v>6</v>
      </c>
      <c r="E8" s="39" t="s">
        <v>252</v>
      </c>
      <c r="F8" s="40" t="s">
        <v>8</v>
      </c>
      <c r="G8" s="41" t="s">
        <v>253</v>
      </c>
      <c r="H8" s="42" t="s">
        <v>8</v>
      </c>
      <c r="I8" s="42" t="s">
        <v>10</v>
      </c>
      <c r="J8" s="43" t="s">
        <v>11</v>
      </c>
    </row>
    <row r="9" spans="2:10" ht="12" customHeight="1">
      <c r="B9" s="13">
        <v>1</v>
      </c>
      <c r="C9" s="26" t="s">
        <v>18</v>
      </c>
      <c r="D9" s="27" t="s">
        <v>19</v>
      </c>
      <c r="E9" s="14">
        <f>'   compt stes S4 '!G11</f>
        <v>10.4</v>
      </c>
      <c r="F9" s="14" t="str">
        <f>IF($J9="NV",IF(E9&lt;12,"R",""),"")</f>
        <v/>
      </c>
      <c r="G9" s="14">
        <f>' audit finan S4'!G11</f>
        <v>14.25</v>
      </c>
      <c r="H9" s="99" t="str">
        <f>IF($J9="NV",IF(G9&lt;12,"R",""),"")</f>
        <v/>
      </c>
      <c r="I9" s="14">
        <f t="shared" ref="I9:I72" si="0">(E9*0.56)+(G9*0.44)</f>
        <v>12.094000000000001</v>
      </c>
      <c r="J9" s="98" t="str">
        <f t="shared" ref="J9:J58" si="1">IF(AND(I9&gt;=12,E9&gt;=6,G9&gt;=6),"V",IF(I9&lt;6,"AR","NV"))</f>
        <v>V</v>
      </c>
    </row>
    <row r="10" spans="2:10" ht="12" customHeight="1">
      <c r="B10" s="13">
        <v>2</v>
      </c>
      <c r="C10" s="28" t="s">
        <v>20</v>
      </c>
      <c r="D10" s="27" t="s">
        <v>21</v>
      </c>
      <c r="E10" s="14">
        <f>'   compt stes S4 '!G12</f>
        <v>12.8</v>
      </c>
      <c r="F10" s="99" t="str">
        <f t="shared" ref="F10:F73" si="2">IF($J10="NV",IF(E10&lt;12,"R",""),"")</f>
        <v/>
      </c>
      <c r="G10" s="14">
        <f>' audit finan S4'!G12</f>
        <v>12.75</v>
      </c>
      <c r="H10" s="99" t="str">
        <f t="shared" ref="H10:H73" si="3">IF($J10="NV",IF(G10&lt;12,"R",""),"")</f>
        <v/>
      </c>
      <c r="I10" s="14">
        <f t="shared" si="0"/>
        <v>12.778000000000002</v>
      </c>
      <c r="J10" s="98" t="str">
        <f t="shared" si="1"/>
        <v>V</v>
      </c>
    </row>
    <row r="11" spans="2:10" ht="12" customHeight="1">
      <c r="B11" s="13">
        <v>3</v>
      </c>
      <c r="C11" s="26" t="s">
        <v>22</v>
      </c>
      <c r="D11" s="27" t="s">
        <v>23</v>
      </c>
      <c r="E11" s="14">
        <f>'   compt stes S4 '!G13</f>
        <v>14.4</v>
      </c>
      <c r="F11" s="99" t="str">
        <f t="shared" si="2"/>
        <v/>
      </c>
      <c r="G11" s="14">
        <f>' audit finan S4'!G13</f>
        <v>14.25</v>
      </c>
      <c r="H11" s="99" t="str">
        <f t="shared" si="3"/>
        <v/>
      </c>
      <c r="I11" s="14">
        <f t="shared" si="0"/>
        <v>14.334000000000003</v>
      </c>
      <c r="J11" s="98" t="str">
        <f t="shared" si="1"/>
        <v>V</v>
      </c>
    </row>
    <row r="12" spans="2:10" ht="12" customHeight="1">
      <c r="B12" s="13">
        <v>4</v>
      </c>
      <c r="C12" s="28" t="s">
        <v>24</v>
      </c>
      <c r="D12" s="27" t="s">
        <v>25</v>
      </c>
      <c r="E12" s="14">
        <f>'   compt stes S4 '!G14</f>
        <v>12</v>
      </c>
      <c r="F12" s="99" t="str">
        <f t="shared" si="2"/>
        <v/>
      </c>
      <c r="G12" s="14">
        <f>' audit finan S4'!G14</f>
        <v>12</v>
      </c>
      <c r="H12" s="99" t="str">
        <f t="shared" si="3"/>
        <v/>
      </c>
      <c r="I12" s="14">
        <f t="shared" si="0"/>
        <v>12</v>
      </c>
      <c r="J12" s="98" t="str">
        <f t="shared" si="1"/>
        <v>V</v>
      </c>
    </row>
    <row r="13" spans="2:10" ht="12" customHeight="1">
      <c r="B13" s="13">
        <v>5</v>
      </c>
      <c r="C13" s="28" t="s">
        <v>26</v>
      </c>
      <c r="D13" s="27" t="s">
        <v>27</v>
      </c>
      <c r="E13" s="14">
        <f>'   compt stes S4 '!G15</f>
        <v>19.200000000000003</v>
      </c>
      <c r="F13" s="99" t="str">
        <f t="shared" si="2"/>
        <v/>
      </c>
      <c r="G13" s="14">
        <f>' audit finan S4'!G15</f>
        <v>13.75</v>
      </c>
      <c r="H13" s="99" t="str">
        <f t="shared" si="3"/>
        <v/>
      </c>
      <c r="I13" s="14">
        <f t="shared" si="0"/>
        <v>16.802000000000003</v>
      </c>
      <c r="J13" s="98" t="str">
        <f t="shared" si="1"/>
        <v>V</v>
      </c>
    </row>
    <row r="14" spans="2:10" ht="12" customHeight="1">
      <c r="B14" s="13">
        <v>6</v>
      </c>
      <c r="C14" s="26" t="s">
        <v>28</v>
      </c>
      <c r="D14" s="27" t="s">
        <v>29</v>
      </c>
      <c r="E14" s="14">
        <f>'   compt stes S4 '!G16</f>
        <v>12</v>
      </c>
      <c r="F14" s="99" t="str">
        <f t="shared" si="2"/>
        <v/>
      </c>
      <c r="G14" s="14">
        <f>' audit finan S4'!G16</f>
        <v>11</v>
      </c>
      <c r="H14" s="99" t="str">
        <f t="shared" si="3"/>
        <v>R</v>
      </c>
      <c r="I14" s="14">
        <f t="shared" si="0"/>
        <v>11.56</v>
      </c>
      <c r="J14" s="98" t="str">
        <f t="shared" si="1"/>
        <v>NV</v>
      </c>
    </row>
    <row r="15" spans="2:10" ht="12" customHeight="1">
      <c r="B15" s="13">
        <v>7</v>
      </c>
      <c r="C15" s="26" t="s">
        <v>30</v>
      </c>
      <c r="D15" s="27" t="s">
        <v>31</v>
      </c>
      <c r="E15" s="14">
        <f>'   compt stes S4 '!G17</f>
        <v>6.4</v>
      </c>
      <c r="F15" s="99" t="str">
        <f t="shared" si="2"/>
        <v>R</v>
      </c>
      <c r="G15" s="14">
        <f>' audit finan S4'!G17</f>
        <v>13</v>
      </c>
      <c r="H15" s="99" t="str">
        <f t="shared" si="3"/>
        <v/>
      </c>
      <c r="I15" s="14">
        <f t="shared" si="0"/>
        <v>9.3040000000000003</v>
      </c>
      <c r="J15" s="98" t="str">
        <f t="shared" si="1"/>
        <v>NV</v>
      </c>
    </row>
    <row r="16" spans="2:10" ht="12" customHeight="1">
      <c r="B16" s="13">
        <v>8</v>
      </c>
      <c r="C16" s="28" t="s">
        <v>32</v>
      </c>
      <c r="D16" s="27" t="s">
        <v>33</v>
      </c>
      <c r="E16" s="14">
        <f>'   compt stes S4 '!G18</f>
        <v>17.600000000000001</v>
      </c>
      <c r="F16" s="99" t="str">
        <f t="shared" si="2"/>
        <v/>
      </c>
      <c r="G16" s="14">
        <f>' audit finan S4'!G18</f>
        <v>14</v>
      </c>
      <c r="H16" s="99" t="str">
        <f t="shared" si="3"/>
        <v/>
      </c>
      <c r="I16" s="14">
        <f t="shared" si="0"/>
        <v>16.016000000000002</v>
      </c>
      <c r="J16" s="98" t="str">
        <f t="shared" si="1"/>
        <v>V</v>
      </c>
    </row>
    <row r="17" spans="2:10" ht="12" customHeight="1">
      <c r="B17" s="13">
        <v>9</v>
      </c>
      <c r="C17" s="28" t="s">
        <v>34</v>
      </c>
      <c r="D17" s="27" t="s">
        <v>35</v>
      </c>
      <c r="E17" s="14">
        <f>'   compt stes S4 '!G19</f>
        <v>18.8</v>
      </c>
      <c r="F17" s="99" t="str">
        <f t="shared" si="2"/>
        <v/>
      </c>
      <c r="G17" s="14">
        <f>' audit finan S4'!G19</f>
        <v>13.75</v>
      </c>
      <c r="H17" s="99" t="str">
        <f t="shared" si="3"/>
        <v/>
      </c>
      <c r="I17" s="14">
        <f t="shared" si="0"/>
        <v>16.578000000000003</v>
      </c>
      <c r="J17" s="98" t="str">
        <f t="shared" si="1"/>
        <v>V</v>
      </c>
    </row>
    <row r="18" spans="2:10" ht="12" customHeight="1">
      <c r="B18" s="13">
        <v>10</v>
      </c>
      <c r="C18" s="28" t="s">
        <v>36</v>
      </c>
      <c r="D18" s="27" t="s">
        <v>37</v>
      </c>
      <c r="E18" s="14">
        <f>'   compt stes S4 '!G20</f>
        <v>8.4</v>
      </c>
      <c r="F18" s="99" t="str">
        <f t="shared" si="2"/>
        <v>R</v>
      </c>
      <c r="G18" s="14">
        <f>' audit finan S4'!G20</f>
        <v>14</v>
      </c>
      <c r="H18" s="99" t="str">
        <f t="shared" si="3"/>
        <v/>
      </c>
      <c r="I18" s="14">
        <f t="shared" si="0"/>
        <v>10.864000000000001</v>
      </c>
      <c r="J18" s="98" t="str">
        <f t="shared" si="1"/>
        <v>NV</v>
      </c>
    </row>
    <row r="19" spans="2:10" ht="12" customHeight="1">
      <c r="B19" s="13">
        <v>11</v>
      </c>
      <c r="C19" s="28" t="s">
        <v>38</v>
      </c>
      <c r="D19" s="27" t="s">
        <v>39</v>
      </c>
      <c r="E19" s="14">
        <f>'   compt stes S4 '!G21</f>
        <v>18.8</v>
      </c>
      <c r="F19" s="99" t="str">
        <f t="shared" si="2"/>
        <v/>
      </c>
      <c r="G19" s="14">
        <f>' audit finan S4'!G21</f>
        <v>12.75</v>
      </c>
      <c r="H19" s="99" t="str">
        <f t="shared" si="3"/>
        <v/>
      </c>
      <c r="I19" s="14">
        <f t="shared" si="0"/>
        <v>16.138000000000002</v>
      </c>
      <c r="J19" s="98" t="str">
        <f t="shared" si="1"/>
        <v>V</v>
      </c>
    </row>
    <row r="20" spans="2:10" ht="12" customHeight="1">
      <c r="B20" s="13">
        <v>12</v>
      </c>
      <c r="C20" s="28" t="s">
        <v>40</v>
      </c>
      <c r="D20" s="27" t="s">
        <v>41</v>
      </c>
      <c r="E20" s="14">
        <f>'   compt stes S4 '!G22</f>
        <v>14.4</v>
      </c>
      <c r="F20" s="99" t="str">
        <f t="shared" si="2"/>
        <v/>
      </c>
      <c r="G20" s="14">
        <f>' audit finan S4'!G22</f>
        <v>12.75</v>
      </c>
      <c r="H20" s="99" t="str">
        <f t="shared" si="3"/>
        <v/>
      </c>
      <c r="I20" s="14">
        <f t="shared" si="0"/>
        <v>13.674000000000003</v>
      </c>
      <c r="J20" s="98" t="str">
        <f t="shared" si="1"/>
        <v>V</v>
      </c>
    </row>
    <row r="21" spans="2:10" ht="12" customHeight="1">
      <c r="B21" s="13">
        <v>13</v>
      </c>
      <c r="C21" s="28" t="s">
        <v>42</v>
      </c>
      <c r="D21" s="27" t="s">
        <v>43</v>
      </c>
      <c r="E21" s="14">
        <f>'   compt stes S4 '!G23</f>
        <v>19.200000000000003</v>
      </c>
      <c r="F21" s="99" t="str">
        <f t="shared" si="2"/>
        <v/>
      </c>
      <c r="G21" s="14">
        <f>' audit finan S4'!G23</f>
        <v>14</v>
      </c>
      <c r="H21" s="99" t="str">
        <f t="shared" si="3"/>
        <v/>
      </c>
      <c r="I21" s="14">
        <f t="shared" si="0"/>
        <v>16.912000000000003</v>
      </c>
      <c r="J21" s="98" t="str">
        <f t="shared" si="1"/>
        <v>V</v>
      </c>
    </row>
    <row r="22" spans="2:10" ht="12" customHeight="1">
      <c r="B22" s="13">
        <v>14</v>
      </c>
      <c r="C22" s="28" t="s">
        <v>44</v>
      </c>
      <c r="D22" s="27" t="s">
        <v>45</v>
      </c>
      <c r="E22" s="14">
        <f>'   compt stes S4 '!G24</f>
        <v>17.600000000000001</v>
      </c>
      <c r="F22" s="99" t="str">
        <f t="shared" si="2"/>
        <v/>
      </c>
      <c r="G22" s="14">
        <f>' audit finan S4'!G24</f>
        <v>13.75</v>
      </c>
      <c r="H22" s="99" t="str">
        <f t="shared" si="3"/>
        <v/>
      </c>
      <c r="I22" s="14">
        <f t="shared" si="0"/>
        <v>15.906000000000002</v>
      </c>
      <c r="J22" s="98" t="str">
        <f t="shared" si="1"/>
        <v>V</v>
      </c>
    </row>
    <row r="23" spans="2:10" ht="12" customHeight="1">
      <c r="B23" s="13">
        <v>15</v>
      </c>
      <c r="C23" s="28" t="s">
        <v>46</v>
      </c>
      <c r="D23" s="27" t="s">
        <v>47</v>
      </c>
      <c r="E23" s="14">
        <f>'   compt stes S4 '!G25</f>
        <v>16.8</v>
      </c>
      <c r="F23" s="99" t="str">
        <f t="shared" si="2"/>
        <v/>
      </c>
      <c r="G23" s="14">
        <f>' audit finan S4'!G25</f>
        <v>15.5</v>
      </c>
      <c r="H23" s="99" t="str">
        <f t="shared" si="3"/>
        <v/>
      </c>
      <c r="I23" s="14">
        <f t="shared" si="0"/>
        <v>16.228000000000002</v>
      </c>
      <c r="J23" s="98" t="str">
        <f t="shared" si="1"/>
        <v>V</v>
      </c>
    </row>
    <row r="24" spans="2:10" ht="12" customHeight="1">
      <c r="B24" s="13">
        <v>16</v>
      </c>
      <c r="C24" s="28" t="s">
        <v>48</v>
      </c>
      <c r="D24" s="27" t="s">
        <v>49</v>
      </c>
      <c r="E24" s="14">
        <f>'   compt stes S4 '!G26</f>
        <v>12</v>
      </c>
      <c r="F24" s="99" t="str">
        <f t="shared" si="2"/>
        <v/>
      </c>
      <c r="G24" s="14">
        <f>' audit finan S4'!G26</f>
        <v>13.5</v>
      </c>
      <c r="H24" s="99" t="str">
        <f t="shared" si="3"/>
        <v/>
      </c>
      <c r="I24" s="14">
        <f t="shared" si="0"/>
        <v>12.66</v>
      </c>
      <c r="J24" s="98" t="str">
        <f t="shared" si="1"/>
        <v>V</v>
      </c>
    </row>
    <row r="25" spans="2:10" ht="12" customHeight="1">
      <c r="B25" s="13">
        <v>17</v>
      </c>
      <c r="C25" s="26" t="s">
        <v>50</v>
      </c>
      <c r="D25" s="27" t="s">
        <v>51</v>
      </c>
      <c r="E25" s="14">
        <f>'   compt stes S4 '!G27</f>
        <v>18.399999999999999</v>
      </c>
      <c r="F25" s="99" t="str">
        <f t="shared" si="2"/>
        <v/>
      </c>
      <c r="G25" s="14">
        <f>' audit finan S4'!G27</f>
        <v>14.5</v>
      </c>
      <c r="H25" s="99" t="str">
        <f t="shared" si="3"/>
        <v/>
      </c>
      <c r="I25" s="14">
        <f t="shared" si="0"/>
        <v>16.684000000000001</v>
      </c>
      <c r="J25" s="98" t="str">
        <f t="shared" si="1"/>
        <v>V</v>
      </c>
    </row>
    <row r="26" spans="2:10" ht="12" customHeight="1">
      <c r="B26" s="13">
        <v>18</v>
      </c>
      <c r="C26" s="28" t="s">
        <v>52</v>
      </c>
      <c r="D26" s="27" t="s">
        <v>53</v>
      </c>
      <c r="E26" s="14">
        <f>'   compt stes S4 '!G28</f>
        <v>16.8</v>
      </c>
      <c r="F26" s="99" t="str">
        <f t="shared" si="2"/>
        <v/>
      </c>
      <c r="G26" s="14">
        <f>' audit finan S4'!G28</f>
        <v>13.5</v>
      </c>
      <c r="H26" s="99" t="str">
        <f t="shared" si="3"/>
        <v/>
      </c>
      <c r="I26" s="14">
        <f t="shared" si="0"/>
        <v>15.348000000000003</v>
      </c>
      <c r="J26" s="98" t="str">
        <f t="shared" si="1"/>
        <v>V</v>
      </c>
    </row>
    <row r="27" spans="2:10" ht="12" customHeight="1">
      <c r="B27" s="13">
        <v>19</v>
      </c>
      <c r="C27" s="26" t="s">
        <v>246</v>
      </c>
      <c r="D27" s="27" t="s">
        <v>247</v>
      </c>
      <c r="E27" s="14">
        <f>'   compt stes S4 '!G29</f>
        <v>8.8000000000000007</v>
      </c>
      <c r="F27" s="99" t="str">
        <f t="shared" si="2"/>
        <v>R</v>
      </c>
      <c r="G27" s="14">
        <f>' audit finan S4'!G29</f>
        <v>13</v>
      </c>
      <c r="H27" s="99" t="str">
        <f t="shared" si="3"/>
        <v/>
      </c>
      <c r="I27" s="14">
        <f t="shared" si="0"/>
        <v>10.648</v>
      </c>
      <c r="J27" s="98" t="str">
        <f t="shared" si="1"/>
        <v>NV</v>
      </c>
    </row>
    <row r="28" spans="2:10" ht="12" customHeight="1">
      <c r="B28" s="13">
        <v>20</v>
      </c>
      <c r="C28" s="28" t="s">
        <v>54</v>
      </c>
      <c r="D28" s="27" t="s">
        <v>55</v>
      </c>
      <c r="E28" s="14">
        <f>'   compt stes S4 '!G30</f>
        <v>17.200000000000003</v>
      </c>
      <c r="F28" s="99" t="str">
        <f t="shared" si="2"/>
        <v/>
      </c>
      <c r="G28" s="14">
        <f>' audit finan S4'!G30</f>
        <v>13.25</v>
      </c>
      <c r="H28" s="99" t="str">
        <f t="shared" si="3"/>
        <v/>
      </c>
      <c r="I28" s="14">
        <f t="shared" si="0"/>
        <v>15.462000000000003</v>
      </c>
      <c r="J28" s="98" t="str">
        <f t="shared" si="1"/>
        <v>V</v>
      </c>
    </row>
    <row r="29" spans="2:10" ht="12" customHeight="1">
      <c r="B29" s="13">
        <v>21</v>
      </c>
      <c r="C29" s="26" t="s">
        <v>56</v>
      </c>
      <c r="D29" s="27" t="s">
        <v>57</v>
      </c>
      <c r="E29" s="14">
        <f>'   compt stes S4 '!G31</f>
        <v>18.399999999999999</v>
      </c>
      <c r="F29" s="99" t="str">
        <f t="shared" si="2"/>
        <v/>
      </c>
      <c r="G29" s="14">
        <f>' audit finan S4'!G31</f>
        <v>13.25</v>
      </c>
      <c r="H29" s="99" t="str">
        <f t="shared" si="3"/>
        <v/>
      </c>
      <c r="I29" s="14">
        <f t="shared" si="0"/>
        <v>16.134</v>
      </c>
      <c r="J29" s="98" t="str">
        <f t="shared" si="1"/>
        <v>V</v>
      </c>
    </row>
    <row r="30" spans="2:10" ht="12" customHeight="1">
      <c r="B30" s="13">
        <v>22</v>
      </c>
      <c r="C30" s="26" t="s">
        <v>58</v>
      </c>
      <c r="D30" s="27" t="s">
        <v>59</v>
      </c>
      <c r="E30" s="14">
        <f>'   compt stes S4 '!G32</f>
        <v>17.200000000000003</v>
      </c>
      <c r="F30" s="99" t="str">
        <f t="shared" si="2"/>
        <v/>
      </c>
      <c r="G30" s="14">
        <f>' audit finan S4'!G32</f>
        <v>14</v>
      </c>
      <c r="H30" s="99" t="str">
        <f t="shared" si="3"/>
        <v/>
      </c>
      <c r="I30" s="14">
        <f t="shared" si="0"/>
        <v>15.792000000000003</v>
      </c>
      <c r="J30" s="98" t="str">
        <f t="shared" si="1"/>
        <v>V</v>
      </c>
    </row>
    <row r="31" spans="2:10" ht="12" customHeight="1">
      <c r="B31" s="13">
        <v>23</v>
      </c>
      <c r="C31" s="28" t="s">
        <v>60</v>
      </c>
      <c r="D31" s="27" t="s">
        <v>61</v>
      </c>
      <c r="E31" s="14">
        <f>'   compt stes S4 '!G33</f>
        <v>12.8</v>
      </c>
      <c r="F31" s="99" t="str">
        <f t="shared" si="2"/>
        <v/>
      </c>
      <c r="G31" s="14">
        <f>' audit finan S4'!G33</f>
        <v>13</v>
      </c>
      <c r="H31" s="99" t="str">
        <f t="shared" si="3"/>
        <v/>
      </c>
      <c r="I31" s="14">
        <f t="shared" si="0"/>
        <v>12.888000000000002</v>
      </c>
      <c r="J31" s="98" t="str">
        <f t="shared" si="1"/>
        <v>V</v>
      </c>
    </row>
    <row r="32" spans="2:10" ht="12" customHeight="1">
      <c r="B32" s="13">
        <v>24</v>
      </c>
      <c r="C32" s="26" t="s">
        <v>62</v>
      </c>
      <c r="D32" s="27" t="s">
        <v>63</v>
      </c>
      <c r="E32" s="14">
        <f>'   compt stes S4 '!G34</f>
        <v>9.6000000000000014</v>
      </c>
      <c r="F32" s="99" t="str">
        <f t="shared" si="2"/>
        <v>R</v>
      </c>
      <c r="G32" s="14">
        <f>' audit finan S4'!G34</f>
        <v>14.25</v>
      </c>
      <c r="H32" s="99" t="str">
        <f t="shared" si="3"/>
        <v/>
      </c>
      <c r="I32" s="14">
        <f t="shared" si="0"/>
        <v>11.646000000000001</v>
      </c>
      <c r="J32" s="98" t="str">
        <f t="shared" si="1"/>
        <v>NV</v>
      </c>
    </row>
    <row r="33" spans="2:10" ht="12" customHeight="1">
      <c r="B33" s="13">
        <v>25</v>
      </c>
      <c r="C33" s="28" t="s">
        <v>64</v>
      </c>
      <c r="D33" s="27" t="s">
        <v>65</v>
      </c>
      <c r="E33" s="14">
        <f>'   compt stes S4 '!G35</f>
        <v>8.4</v>
      </c>
      <c r="F33" s="99" t="str">
        <f t="shared" si="2"/>
        <v>R</v>
      </c>
      <c r="G33" s="14">
        <f>' audit finan S4'!G35</f>
        <v>13</v>
      </c>
      <c r="H33" s="99" t="str">
        <f t="shared" si="3"/>
        <v/>
      </c>
      <c r="I33" s="14">
        <f t="shared" si="0"/>
        <v>10.423999999999999</v>
      </c>
      <c r="J33" s="98" t="str">
        <f t="shared" si="1"/>
        <v>NV</v>
      </c>
    </row>
    <row r="34" spans="2:10" ht="12" customHeight="1">
      <c r="B34" s="13">
        <v>26</v>
      </c>
      <c r="C34" s="28" t="s">
        <v>66</v>
      </c>
      <c r="D34" s="27" t="s">
        <v>67</v>
      </c>
      <c r="E34" s="14">
        <f>'   compt stes S4 '!G36</f>
        <v>10.4</v>
      </c>
      <c r="F34" s="99" t="str">
        <f t="shared" si="2"/>
        <v>R</v>
      </c>
      <c r="G34" s="14">
        <f>' audit finan S4'!G36</f>
        <v>13</v>
      </c>
      <c r="H34" s="99" t="str">
        <f t="shared" si="3"/>
        <v/>
      </c>
      <c r="I34" s="14">
        <f t="shared" si="0"/>
        <v>11.544</v>
      </c>
      <c r="J34" s="98" t="str">
        <f t="shared" si="1"/>
        <v>NV</v>
      </c>
    </row>
    <row r="35" spans="2:10" ht="12" customHeight="1">
      <c r="B35" s="13">
        <v>27</v>
      </c>
      <c r="C35" s="28" t="s">
        <v>68</v>
      </c>
      <c r="D35" s="27" t="s">
        <v>69</v>
      </c>
      <c r="E35" s="14">
        <f>'   compt stes S4 '!G37</f>
        <v>18</v>
      </c>
      <c r="F35" s="99" t="str">
        <f t="shared" si="2"/>
        <v/>
      </c>
      <c r="G35" s="14">
        <f>' audit finan S4'!G37</f>
        <v>13</v>
      </c>
      <c r="H35" s="99" t="str">
        <f t="shared" si="3"/>
        <v/>
      </c>
      <c r="I35" s="14">
        <f t="shared" si="0"/>
        <v>15.8</v>
      </c>
      <c r="J35" s="98" t="str">
        <f t="shared" si="1"/>
        <v>V</v>
      </c>
    </row>
    <row r="36" spans="2:10" ht="12" customHeight="1">
      <c r="B36" s="13">
        <v>28</v>
      </c>
      <c r="C36" s="28" t="s">
        <v>70</v>
      </c>
      <c r="D36" s="27" t="s">
        <v>51</v>
      </c>
      <c r="E36" s="14">
        <f>'   compt stes S4 '!G38</f>
        <v>17.600000000000001</v>
      </c>
      <c r="F36" s="99" t="str">
        <f t="shared" si="2"/>
        <v/>
      </c>
      <c r="G36" s="14">
        <f>' audit finan S4'!G38</f>
        <v>13</v>
      </c>
      <c r="H36" s="99" t="str">
        <f t="shared" si="3"/>
        <v/>
      </c>
      <c r="I36" s="14">
        <f t="shared" si="0"/>
        <v>15.576000000000001</v>
      </c>
      <c r="J36" s="98" t="str">
        <f t="shared" si="1"/>
        <v>V</v>
      </c>
    </row>
    <row r="37" spans="2:10" ht="12" customHeight="1">
      <c r="B37" s="13">
        <v>29</v>
      </c>
      <c r="C37" s="28" t="s">
        <v>71</v>
      </c>
      <c r="D37" s="27" t="s">
        <v>72</v>
      </c>
      <c r="E37" s="14">
        <f>'   compt stes S4 '!G39</f>
        <v>19.200000000000003</v>
      </c>
      <c r="F37" s="99" t="str">
        <f t="shared" si="2"/>
        <v/>
      </c>
      <c r="G37" s="14">
        <f>' audit finan S4'!G39</f>
        <v>13.75</v>
      </c>
      <c r="H37" s="99" t="str">
        <f t="shared" si="3"/>
        <v/>
      </c>
      <c r="I37" s="14">
        <f t="shared" si="0"/>
        <v>16.802000000000003</v>
      </c>
      <c r="J37" s="98" t="str">
        <f t="shared" si="1"/>
        <v>V</v>
      </c>
    </row>
    <row r="38" spans="2:10" ht="12" customHeight="1">
      <c r="B38" s="13">
        <v>30</v>
      </c>
      <c r="C38" s="28" t="s">
        <v>73</v>
      </c>
      <c r="D38" s="27" t="s">
        <v>74</v>
      </c>
      <c r="E38" s="14">
        <f>'   compt stes S4 '!G40</f>
        <v>13.200000000000001</v>
      </c>
      <c r="F38" s="99" t="str">
        <f t="shared" si="2"/>
        <v/>
      </c>
      <c r="G38" s="14">
        <f>' audit finan S4'!G40</f>
        <v>12.75</v>
      </c>
      <c r="H38" s="99" t="str">
        <f t="shared" si="3"/>
        <v/>
      </c>
      <c r="I38" s="14">
        <f t="shared" si="0"/>
        <v>13.002000000000002</v>
      </c>
      <c r="J38" s="98" t="str">
        <f t="shared" si="1"/>
        <v>V</v>
      </c>
    </row>
    <row r="39" spans="2:10" ht="12" customHeight="1">
      <c r="B39" s="13">
        <v>31</v>
      </c>
      <c r="C39" s="28" t="s">
        <v>75</v>
      </c>
      <c r="D39" s="27" t="s">
        <v>51</v>
      </c>
      <c r="E39" s="14">
        <f>'   compt stes S4 '!G41</f>
        <v>15.600000000000001</v>
      </c>
      <c r="F39" s="99" t="str">
        <f t="shared" si="2"/>
        <v/>
      </c>
      <c r="G39" s="14">
        <f>' audit finan S4'!G41</f>
        <v>14.5</v>
      </c>
      <c r="H39" s="99" t="str">
        <f t="shared" si="3"/>
        <v/>
      </c>
      <c r="I39" s="14">
        <f t="shared" si="0"/>
        <v>15.116000000000003</v>
      </c>
      <c r="J39" s="98" t="str">
        <f t="shared" si="1"/>
        <v>V</v>
      </c>
    </row>
    <row r="40" spans="2:10" ht="12" customHeight="1">
      <c r="B40" s="15">
        <v>32</v>
      </c>
      <c r="C40" s="26" t="s">
        <v>76</v>
      </c>
      <c r="D40" s="27" t="s">
        <v>77</v>
      </c>
      <c r="E40" s="14">
        <f>'   compt stes S4 '!G42</f>
        <v>8</v>
      </c>
      <c r="F40" s="99" t="str">
        <f t="shared" si="2"/>
        <v>R</v>
      </c>
      <c r="G40" s="14">
        <f>' audit finan S4'!G42</f>
        <v>12.25</v>
      </c>
      <c r="H40" s="99" t="str">
        <f t="shared" si="3"/>
        <v/>
      </c>
      <c r="I40" s="14">
        <f t="shared" si="0"/>
        <v>9.870000000000001</v>
      </c>
      <c r="J40" s="98" t="str">
        <f t="shared" si="1"/>
        <v>NV</v>
      </c>
    </row>
    <row r="41" spans="2:10" ht="12" customHeight="1">
      <c r="B41" s="13">
        <v>33</v>
      </c>
      <c r="C41" s="26" t="s">
        <v>78</v>
      </c>
      <c r="D41" s="27" t="s">
        <v>79</v>
      </c>
      <c r="E41" s="14">
        <f>'   compt stes S4 '!G43</f>
        <v>14.4</v>
      </c>
      <c r="F41" s="99" t="str">
        <f t="shared" si="2"/>
        <v/>
      </c>
      <c r="G41" s="14">
        <f>' audit finan S4'!G43</f>
        <v>13.5</v>
      </c>
      <c r="H41" s="99" t="str">
        <f t="shared" si="3"/>
        <v/>
      </c>
      <c r="I41" s="14">
        <f t="shared" si="0"/>
        <v>14.004000000000001</v>
      </c>
      <c r="J41" s="98" t="str">
        <f t="shared" si="1"/>
        <v>V</v>
      </c>
    </row>
    <row r="42" spans="2:10" ht="12" customHeight="1">
      <c r="B42" s="13">
        <v>34</v>
      </c>
      <c r="C42" s="28" t="s">
        <v>80</v>
      </c>
      <c r="D42" s="27" t="s">
        <v>81</v>
      </c>
      <c r="E42" s="14">
        <f>'   compt stes S4 '!G44</f>
        <v>19.200000000000003</v>
      </c>
      <c r="F42" s="99" t="str">
        <f t="shared" si="2"/>
        <v/>
      </c>
      <c r="G42" s="14">
        <f>' audit finan S4'!G44</f>
        <v>14</v>
      </c>
      <c r="H42" s="99" t="str">
        <f t="shared" si="3"/>
        <v/>
      </c>
      <c r="I42" s="14">
        <f t="shared" si="0"/>
        <v>16.912000000000003</v>
      </c>
      <c r="J42" s="98" t="str">
        <f t="shared" si="1"/>
        <v>V</v>
      </c>
    </row>
    <row r="43" spans="2:10" ht="12" customHeight="1">
      <c r="B43" s="13">
        <v>35</v>
      </c>
      <c r="C43" s="28" t="s">
        <v>82</v>
      </c>
      <c r="D43" s="27" t="s">
        <v>83</v>
      </c>
      <c r="E43" s="14">
        <f>'   compt stes S4 '!G45</f>
        <v>17.600000000000001</v>
      </c>
      <c r="F43" s="99" t="str">
        <f t="shared" si="2"/>
        <v/>
      </c>
      <c r="G43" s="14">
        <f>' audit finan S4'!G45</f>
        <v>13</v>
      </c>
      <c r="H43" s="99" t="str">
        <f t="shared" si="3"/>
        <v/>
      </c>
      <c r="I43" s="14">
        <f t="shared" si="0"/>
        <v>15.576000000000001</v>
      </c>
      <c r="J43" s="98" t="str">
        <f t="shared" si="1"/>
        <v>V</v>
      </c>
    </row>
    <row r="44" spans="2:10" ht="12" customHeight="1">
      <c r="B44" s="13">
        <v>36</v>
      </c>
      <c r="C44" s="28" t="s">
        <v>84</v>
      </c>
      <c r="D44" s="27" t="s">
        <v>85</v>
      </c>
      <c r="E44" s="14">
        <f>'   compt stes S4 '!G46</f>
        <v>17.600000000000001</v>
      </c>
      <c r="F44" s="99" t="str">
        <f t="shared" si="2"/>
        <v/>
      </c>
      <c r="G44" s="14">
        <f>' audit finan S4'!G46</f>
        <v>13.5</v>
      </c>
      <c r="H44" s="99" t="str">
        <f t="shared" si="3"/>
        <v/>
      </c>
      <c r="I44" s="14">
        <f t="shared" si="0"/>
        <v>15.796000000000003</v>
      </c>
      <c r="J44" s="98" t="str">
        <f t="shared" si="1"/>
        <v>V</v>
      </c>
    </row>
    <row r="45" spans="2:10" ht="12" customHeight="1">
      <c r="B45" s="13">
        <v>37</v>
      </c>
      <c r="C45" s="28" t="s">
        <v>86</v>
      </c>
      <c r="D45" s="27" t="s">
        <v>87</v>
      </c>
      <c r="E45" s="14">
        <f>'   compt stes S4 '!G47</f>
        <v>18.8</v>
      </c>
      <c r="F45" s="99" t="str">
        <f t="shared" si="2"/>
        <v/>
      </c>
      <c r="G45" s="14">
        <f>' audit finan S4'!G47</f>
        <v>14</v>
      </c>
      <c r="H45" s="99" t="str">
        <f t="shared" si="3"/>
        <v/>
      </c>
      <c r="I45" s="14">
        <f t="shared" si="0"/>
        <v>16.688000000000002</v>
      </c>
      <c r="J45" s="98" t="str">
        <f t="shared" si="1"/>
        <v>V</v>
      </c>
    </row>
    <row r="46" spans="2:10" ht="12" customHeight="1">
      <c r="B46" s="13">
        <v>38</v>
      </c>
      <c r="C46" s="28" t="s">
        <v>88</v>
      </c>
      <c r="D46" s="27" t="s">
        <v>89</v>
      </c>
      <c r="E46" s="14">
        <f>'   compt stes S4 '!G48</f>
        <v>17.200000000000003</v>
      </c>
      <c r="F46" s="99" t="str">
        <f t="shared" si="2"/>
        <v/>
      </c>
      <c r="G46" s="14">
        <f>' audit finan S4'!G48</f>
        <v>12.75</v>
      </c>
      <c r="H46" s="99" t="str">
        <f t="shared" si="3"/>
        <v/>
      </c>
      <c r="I46" s="14">
        <f t="shared" si="0"/>
        <v>15.242000000000004</v>
      </c>
      <c r="J46" s="98" t="str">
        <f t="shared" si="1"/>
        <v>V</v>
      </c>
    </row>
    <row r="47" spans="2:10" ht="12" customHeight="1">
      <c r="B47" s="13">
        <v>39</v>
      </c>
      <c r="C47" s="26" t="s">
        <v>90</v>
      </c>
      <c r="D47" s="27" t="s">
        <v>51</v>
      </c>
      <c r="E47" s="14">
        <f>'   compt stes S4 '!G49</f>
        <v>19.200000000000003</v>
      </c>
      <c r="F47" s="99" t="str">
        <f t="shared" si="2"/>
        <v/>
      </c>
      <c r="G47" s="14">
        <f>' audit finan S4'!G49</f>
        <v>14.5</v>
      </c>
      <c r="H47" s="99" t="str">
        <f t="shared" si="3"/>
        <v/>
      </c>
      <c r="I47" s="14">
        <f t="shared" si="0"/>
        <v>17.132000000000001</v>
      </c>
      <c r="J47" s="98" t="str">
        <f t="shared" si="1"/>
        <v>V</v>
      </c>
    </row>
    <row r="48" spans="2:10" ht="12" customHeight="1">
      <c r="B48" s="13">
        <v>40</v>
      </c>
      <c r="C48" s="28" t="s">
        <v>91</v>
      </c>
      <c r="D48" s="27" t="s">
        <v>92</v>
      </c>
      <c r="E48" s="14">
        <f>'   compt stes S4 '!G50</f>
        <v>18.399999999999999</v>
      </c>
      <c r="F48" s="99" t="str">
        <f t="shared" si="2"/>
        <v/>
      </c>
      <c r="G48" s="14">
        <f>' audit finan S4'!G50</f>
        <v>14.25</v>
      </c>
      <c r="H48" s="99" t="str">
        <f t="shared" si="3"/>
        <v/>
      </c>
      <c r="I48" s="14">
        <f t="shared" si="0"/>
        <v>16.574000000000002</v>
      </c>
      <c r="J48" s="98" t="str">
        <f t="shared" si="1"/>
        <v>V</v>
      </c>
    </row>
    <row r="49" spans="2:10" ht="12" customHeight="1">
      <c r="B49" s="13">
        <v>41</v>
      </c>
      <c r="C49" s="28" t="s">
        <v>93</v>
      </c>
      <c r="D49" s="27" t="s">
        <v>53</v>
      </c>
      <c r="E49" s="14">
        <f>'   compt stes S4 '!G51</f>
        <v>12.4</v>
      </c>
      <c r="F49" s="99" t="str">
        <f t="shared" si="2"/>
        <v/>
      </c>
      <c r="G49" s="14">
        <f>' audit finan S4'!G51</f>
        <v>13.5</v>
      </c>
      <c r="H49" s="99" t="str">
        <f t="shared" si="3"/>
        <v/>
      </c>
      <c r="I49" s="14">
        <f t="shared" si="0"/>
        <v>12.884</v>
      </c>
      <c r="J49" s="98" t="str">
        <f t="shared" si="1"/>
        <v>V</v>
      </c>
    </row>
    <row r="50" spans="2:10" ht="12" customHeight="1">
      <c r="B50" s="13">
        <v>42</v>
      </c>
      <c r="C50" s="28" t="s">
        <v>94</v>
      </c>
      <c r="D50" s="27" t="s">
        <v>95</v>
      </c>
      <c r="E50" s="14">
        <f>'   compt stes S4 '!G52</f>
        <v>17.600000000000001</v>
      </c>
      <c r="F50" s="99" t="str">
        <f t="shared" si="2"/>
        <v/>
      </c>
      <c r="G50" s="14">
        <f>' audit finan S4'!G52</f>
        <v>13.25</v>
      </c>
      <c r="H50" s="99" t="str">
        <f t="shared" si="3"/>
        <v/>
      </c>
      <c r="I50" s="14">
        <f t="shared" si="0"/>
        <v>15.686000000000002</v>
      </c>
      <c r="J50" s="98" t="str">
        <f t="shared" si="1"/>
        <v>V</v>
      </c>
    </row>
    <row r="51" spans="2:10" ht="12" customHeight="1">
      <c r="B51" s="13">
        <v>43</v>
      </c>
      <c r="C51" s="28" t="s">
        <v>96</v>
      </c>
      <c r="D51" s="27" t="s">
        <v>97</v>
      </c>
      <c r="E51" s="14">
        <f>'   compt stes S4 '!G53</f>
        <v>13.200000000000001</v>
      </c>
      <c r="F51" s="99" t="str">
        <f t="shared" si="2"/>
        <v/>
      </c>
      <c r="G51" s="14">
        <f>' audit finan S4'!G53</f>
        <v>14</v>
      </c>
      <c r="H51" s="99" t="str">
        <f t="shared" si="3"/>
        <v/>
      </c>
      <c r="I51" s="14">
        <f t="shared" si="0"/>
        <v>13.552000000000001</v>
      </c>
      <c r="J51" s="98" t="str">
        <f t="shared" si="1"/>
        <v>V</v>
      </c>
    </row>
    <row r="52" spans="2:10" ht="12" customHeight="1">
      <c r="B52" s="13">
        <v>44</v>
      </c>
      <c r="C52" s="28" t="s">
        <v>98</v>
      </c>
      <c r="D52" s="27" t="s">
        <v>99</v>
      </c>
      <c r="E52" s="14">
        <f>'   compt stes S4 '!G54</f>
        <v>18.399999999999999</v>
      </c>
      <c r="F52" s="99" t="str">
        <f t="shared" si="2"/>
        <v/>
      </c>
      <c r="G52" s="14">
        <f>' audit finan S4'!G54</f>
        <v>14</v>
      </c>
      <c r="H52" s="99" t="str">
        <f t="shared" si="3"/>
        <v/>
      </c>
      <c r="I52" s="14">
        <f t="shared" si="0"/>
        <v>16.463999999999999</v>
      </c>
      <c r="J52" s="98" t="str">
        <f t="shared" si="1"/>
        <v>V</v>
      </c>
    </row>
    <row r="53" spans="2:10" ht="12" customHeight="1">
      <c r="B53" s="13">
        <v>45</v>
      </c>
      <c r="C53" s="28" t="s">
        <v>100</v>
      </c>
      <c r="D53" s="27" t="s">
        <v>101</v>
      </c>
      <c r="E53" s="14">
        <f>'   compt stes S4 '!G55</f>
        <v>18.399999999999999</v>
      </c>
      <c r="F53" s="99" t="str">
        <f t="shared" si="2"/>
        <v/>
      </c>
      <c r="G53" s="14">
        <f>' audit finan S4'!G55</f>
        <v>13.5</v>
      </c>
      <c r="H53" s="99" t="str">
        <f t="shared" si="3"/>
        <v/>
      </c>
      <c r="I53" s="14">
        <f t="shared" si="0"/>
        <v>16.244</v>
      </c>
      <c r="J53" s="98" t="str">
        <f t="shared" si="1"/>
        <v>V</v>
      </c>
    </row>
    <row r="54" spans="2:10" ht="12" customHeight="1">
      <c r="B54" s="13">
        <v>46</v>
      </c>
      <c r="C54" s="26" t="s">
        <v>102</v>
      </c>
      <c r="D54" s="27" t="s">
        <v>103</v>
      </c>
      <c r="E54" s="14">
        <f>'   compt stes S4 '!G56</f>
        <v>14.4</v>
      </c>
      <c r="F54" s="99" t="str">
        <f t="shared" si="2"/>
        <v/>
      </c>
      <c r="G54" s="14">
        <f>' audit finan S4'!G56</f>
        <v>13</v>
      </c>
      <c r="H54" s="99" t="str">
        <f t="shared" si="3"/>
        <v/>
      </c>
      <c r="I54" s="14">
        <f t="shared" si="0"/>
        <v>13.784000000000002</v>
      </c>
      <c r="J54" s="98" t="str">
        <f t="shared" si="1"/>
        <v>V</v>
      </c>
    </row>
    <row r="55" spans="2:10" ht="12" customHeight="1">
      <c r="B55" s="13">
        <v>47</v>
      </c>
      <c r="C55" s="26" t="s">
        <v>104</v>
      </c>
      <c r="D55" s="27" t="s">
        <v>105</v>
      </c>
      <c r="E55" s="14">
        <f>'   compt stes S4 '!G57</f>
        <v>14</v>
      </c>
      <c r="F55" s="99" t="str">
        <f t="shared" si="2"/>
        <v/>
      </c>
      <c r="G55" s="14">
        <f>' audit finan S4'!G57</f>
        <v>14</v>
      </c>
      <c r="H55" s="99" t="str">
        <f t="shared" si="3"/>
        <v/>
      </c>
      <c r="I55" s="14">
        <f t="shared" si="0"/>
        <v>14</v>
      </c>
      <c r="J55" s="98" t="str">
        <f t="shared" si="1"/>
        <v>V</v>
      </c>
    </row>
    <row r="56" spans="2:10" ht="12" customHeight="1">
      <c r="B56" s="13">
        <v>48</v>
      </c>
      <c r="C56" s="28" t="s">
        <v>106</v>
      </c>
      <c r="D56" s="27" t="s">
        <v>107</v>
      </c>
      <c r="E56" s="14">
        <f>'   compt stes S4 '!G58</f>
        <v>15.600000000000001</v>
      </c>
      <c r="F56" s="99" t="str">
        <f t="shared" si="2"/>
        <v/>
      </c>
      <c r="G56" s="14">
        <f>' audit finan S4'!G58</f>
        <v>14</v>
      </c>
      <c r="H56" s="99" t="str">
        <f t="shared" si="3"/>
        <v/>
      </c>
      <c r="I56" s="14">
        <f t="shared" si="0"/>
        <v>14.896000000000003</v>
      </c>
      <c r="J56" s="98" t="str">
        <f t="shared" si="1"/>
        <v>V</v>
      </c>
    </row>
    <row r="57" spans="2:10" ht="12" customHeight="1">
      <c r="B57" s="13">
        <v>49</v>
      </c>
      <c r="C57" s="28" t="s">
        <v>108</v>
      </c>
      <c r="D57" s="27" t="s">
        <v>109</v>
      </c>
      <c r="E57" s="14">
        <f>'   compt stes S4 '!G59</f>
        <v>13.600000000000001</v>
      </c>
      <c r="F57" s="99" t="str">
        <f t="shared" si="2"/>
        <v/>
      </c>
      <c r="G57" s="14">
        <f>' audit finan S4'!G59</f>
        <v>13.5</v>
      </c>
      <c r="H57" s="99" t="str">
        <f t="shared" si="3"/>
        <v/>
      </c>
      <c r="I57" s="14">
        <f t="shared" si="0"/>
        <v>13.556000000000001</v>
      </c>
      <c r="J57" s="98" t="str">
        <f t="shared" si="1"/>
        <v>V</v>
      </c>
    </row>
    <row r="58" spans="2:10" ht="12" customHeight="1">
      <c r="B58" s="13">
        <v>50</v>
      </c>
      <c r="C58" s="28" t="s">
        <v>110</v>
      </c>
      <c r="D58" s="27" t="s">
        <v>51</v>
      </c>
      <c r="E58" s="14">
        <f>'   compt stes S4 '!G60</f>
        <v>14.8</v>
      </c>
      <c r="F58" s="99" t="str">
        <f t="shared" si="2"/>
        <v/>
      </c>
      <c r="G58" s="14">
        <f>' audit finan S4'!G60</f>
        <v>13.5</v>
      </c>
      <c r="H58" s="99" t="str">
        <f t="shared" si="3"/>
        <v/>
      </c>
      <c r="I58" s="14">
        <f t="shared" si="0"/>
        <v>14.228000000000002</v>
      </c>
      <c r="J58" s="98" t="str">
        <f t="shared" si="1"/>
        <v>V</v>
      </c>
    </row>
    <row r="59" spans="2:10" ht="12" customHeight="1">
      <c r="B59" s="13">
        <v>51</v>
      </c>
      <c r="C59" s="26" t="s">
        <v>111</v>
      </c>
      <c r="D59" s="27" t="s">
        <v>112</v>
      </c>
      <c r="E59" s="14">
        <f>'   compt stes S4 '!G61</f>
        <v>14.4</v>
      </c>
      <c r="F59" s="99" t="str">
        <f t="shared" si="2"/>
        <v/>
      </c>
      <c r="G59" s="14">
        <f>' audit finan S4'!G61</f>
        <v>13.5</v>
      </c>
      <c r="H59" s="99" t="str">
        <f t="shared" si="3"/>
        <v/>
      </c>
      <c r="I59" s="14">
        <f t="shared" si="0"/>
        <v>14.004000000000001</v>
      </c>
      <c r="J59" s="99" t="str">
        <f>IF(AND(I59&gt;=12,E59&gt;=6,G59&gt;=6),"V",IF(I59&lt;6,"AR","NV"))</f>
        <v>V</v>
      </c>
    </row>
    <row r="60" spans="2:10" ht="12" customHeight="1">
      <c r="B60" s="13">
        <v>52</v>
      </c>
      <c r="C60" s="28" t="s">
        <v>113</v>
      </c>
      <c r="D60" s="27" t="s">
        <v>114</v>
      </c>
      <c r="E60" s="14">
        <f>'   compt stes S4 '!G62</f>
        <v>17.600000000000001</v>
      </c>
      <c r="F60" s="99" t="str">
        <f t="shared" si="2"/>
        <v/>
      </c>
      <c r="G60" s="14">
        <f>' audit finan S4'!G62</f>
        <v>14.25</v>
      </c>
      <c r="H60" s="99" t="str">
        <f t="shared" si="3"/>
        <v/>
      </c>
      <c r="I60" s="14">
        <f t="shared" si="0"/>
        <v>16.126000000000001</v>
      </c>
      <c r="J60" s="99" t="str">
        <f>IF(AND(I60&gt;=12,E60&gt;=6,G60&gt;=6),"V",IF(I60&lt;6,"AR","NV"))</f>
        <v>V</v>
      </c>
    </row>
    <row r="61" spans="2:10" ht="12" customHeight="1">
      <c r="B61" s="13">
        <v>53</v>
      </c>
      <c r="C61" s="28" t="s">
        <v>115</v>
      </c>
      <c r="D61" s="27" t="s">
        <v>116</v>
      </c>
      <c r="E61" s="14">
        <f>'   compt stes S4 '!G63</f>
        <v>16.399999999999999</v>
      </c>
      <c r="F61" s="99" t="str">
        <f t="shared" si="2"/>
        <v/>
      </c>
      <c r="G61" s="14">
        <f>' audit finan S4'!G63</f>
        <v>13</v>
      </c>
      <c r="H61" s="99" t="str">
        <f t="shared" si="3"/>
        <v/>
      </c>
      <c r="I61" s="14">
        <f t="shared" si="0"/>
        <v>14.904</v>
      </c>
      <c r="J61" s="99" t="str">
        <f>IF(AND(I61&gt;=12,E61&gt;=6,G61&gt;=6),"V",IF(I61&lt;6,"AR","NV"))</f>
        <v>V</v>
      </c>
    </row>
    <row r="62" spans="2:10" ht="12" customHeight="1">
      <c r="B62" s="13">
        <v>54</v>
      </c>
      <c r="C62" s="28" t="s">
        <v>117</v>
      </c>
      <c r="D62" s="27" t="s">
        <v>118</v>
      </c>
      <c r="E62" s="14">
        <f>'   compt stes S4 '!G64</f>
        <v>15.200000000000001</v>
      </c>
      <c r="F62" s="99" t="str">
        <f t="shared" si="2"/>
        <v/>
      </c>
      <c r="G62" s="14">
        <f>' audit finan S4'!G64</f>
        <v>13.25</v>
      </c>
      <c r="H62" s="99" t="str">
        <f t="shared" si="3"/>
        <v/>
      </c>
      <c r="I62" s="14">
        <f t="shared" si="0"/>
        <v>14.342000000000002</v>
      </c>
      <c r="J62" s="99" t="str">
        <f>IF(AND(I62&gt;=12,E62&gt;=6,G62&gt;=6),"V",IF(I62&lt;6,"AR","NV"))</f>
        <v>V</v>
      </c>
    </row>
    <row r="63" spans="2:10" ht="12" customHeight="1">
      <c r="B63" s="13">
        <v>55</v>
      </c>
      <c r="C63" s="28" t="s">
        <v>119</v>
      </c>
      <c r="D63" s="27" t="s">
        <v>120</v>
      </c>
      <c r="E63" s="14">
        <f>'   compt stes S4 '!G65</f>
        <v>18.8</v>
      </c>
      <c r="F63" s="99" t="str">
        <f t="shared" si="2"/>
        <v/>
      </c>
      <c r="G63" s="14">
        <f>' audit finan S4'!G65</f>
        <v>13</v>
      </c>
      <c r="H63" s="99" t="str">
        <f t="shared" si="3"/>
        <v/>
      </c>
      <c r="I63" s="14">
        <f t="shared" si="0"/>
        <v>16.248000000000001</v>
      </c>
      <c r="J63" s="99" t="str">
        <f t="shared" ref="J63:J129" si="4">IF(AND(I63&gt;=12,E63&gt;=6,G63&gt;=6),"V",IF(I63&lt;6,"AR","NV"))</f>
        <v>V</v>
      </c>
    </row>
    <row r="64" spans="2:10" ht="12" customHeight="1">
      <c r="B64" s="13">
        <v>56</v>
      </c>
      <c r="C64" s="26" t="s">
        <v>121</v>
      </c>
      <c r="D64" s="27" t="s">
        <v>122</v>
      </c>
      <c r="E64" s="14">
        <f>'   compt stes S4 '!G66</f>
        <v>18</v>
      </c>
      <c r="F64" s="99" t="str">
        <f t="shared" si="2"/>
        <v/>
      </c>
      <c r="G64" s="14">
        <f>' audit finan S4'!G66</f>
        <v>13.75</v>
      </c>
      <c r="H64" s="99" t="str">
        <f t="shared" si="3"/>
        <v/>
      </c>
      <c r="I64" s="14">
        <f t="shared" si="0"/>
        <v>16.130000000000003</v>
      </c>
      <c r="J64" s="99" t="str">
        <f t="shared" si="4"/>
        <v>V</v>
      </c>
    </row>
    <row r="65" spans="2:10" ht="12" customHeight="1">
      <c r="B65" s="13">
        <v>57</v>
      </c>
      <c r="C65" s="28" t="s">
        <v>123</v>
      </c>
      <c r="D65" s="27" t="s">
        <v>124</v>
      </c>
      <c r="E65" s="14">
        <f>'   compt stes S4 '!G67</f>
        <v>12.8</v>
      </c>
      <c r="F65" s="99" t="str">
        <f t="shared" si="2"/>
        <v/>
      </c>
      <c r="G65" s="14">
        <f>' audit finan S4'!G67</f>
        <v>14</v>
      </c>
      <c r="H65" s="99" t="str">
        <f t="shared" si="3"/>
        <v/>
      </c>
      <c r="I65" s="14">
        <f t="shared" si="0"/>
        <v>13.328000000000001</v>
      </c>
      <c r="J65" s="99" t="str">
        <f t="shared" si="4"/>
        <v>V</v>
      </c>
    </row>
    <row r="66" spans="2:10" ht="12" customHeight="1">
      <c r="B66" s="13">
        <v>58</v>
      </c>
      <c r="C66" s="28" t="s">
        <v>125</v>
      </c>
      <c r="D66" s="27" t="s">
        <v>126</v>
      </c>
      <c r="E66" s="14">
        <f>'   compt stes S4 '!G68</f>
        <v>17.600000000000001</v>
      </c>
      <c r="F66" s="99" t="str">
        <f t="shared" si="2"/>
        <v/>
      </c>
      <c r="G66" s="14">
        <f>' audit finan S4'!G68</f>
        <v>13</v>
      </c>
      <c r="H66" s="99" t="str">
        <f t="shared" si="3"/>
        <v/>
      </c>
      <c r="I66" s="14">
        <f t="shared" si="0"/>
        <v>15.576000000000001</v>
      </c>
      <c r="J66" s="99" t="str">
        <f t="shared" si="4"/>
        <v>V</v>
      </c>
    </row>
    <row r="67" spans="2:10" ht="12" customHeight="1">
      <c r="B67" s="13">
        <v>59</v>
      </c>
      <c r="C67" s="28" t="s">
        <v>127</v>
      </c>
      <c r="D67" s="27" t="s">
        <v>128</v>
      </c>
      <c r="E67" s="14">
        <f>'   compt stes S4 '!G69</f>
        <v>19.200000000000003</v>
      </c>
      <c r="F67" s="99" t="str">
        <f t="shared" si="2"/>
        <v/>
      </c>
      <c r="G67" s="14">
        <f>' audit finan S4'!G69</f>
        <v>13.75</v>
      </c>
      <c r="H67" s="99" t="str">
        <f t="shared" si="3"/>
        <v/>
      </c>
      <c r="I67" s="14">
        <f t="shared" si="0"/>
        <v>16.802000000000003</v>
      </c>
      <c r="J67" s="99" t="str">
        <f t="shared" si="4"/>
        <v>V</v>
      </c>
    </row>
    <row r="68" spans="2:10" ht="12" customHeight="1">
      <c r="B68" s="13">
        <v>60</v>
      </c>
      <c r="C68" s="28" t="s">
        <v>129</v>
      </c>
      <c r="D68" s="27" t="s">
        <v>130</v>
      </c>
      <c r="E68" s="14">
        <f>'   compt stes S4 '!G70</f>
        <v>18</v>
      </c>
      <c r="F68" s="99" t="str">
        <f t="shared" si="2"/>
        <v/>
      </c>
      <c r="G68" s="14">
        <f>' audit finan S4'!G70</f>
        <v>14.25</v>
      </c>
      <c r="H68" s="99" t="str">
        <f t="shared" si="3"/>
        <v/>
      </c>
      <c r="I68" s="14">
        <f t="shared" si="0"/>
        <v>16.350000000000001</v>
      </c>
      <c r="J68" s="99" t="str">
        <f t="shared" si="4"/>
        <v>V</v>
      </c>
    </row>
    <row r="69" spans="2:10" ht="12" customHeight="1">
      <c r="B69" s="13">
        <v>61</v>
      </c>
      <c r="C69" s="29" t="s">
        <v>131</v>
      </c>
      <c r="D69" s="30" t="s">
        <v>132</v>
      </c>
      <c r="E69" s="14">
        <f>'   compt stes S4 '!G71</f>
        <v>15.200000000000001</v>
      </c>
      <c r="F69" s="99" t="str">
        <f t="shared" si="2"/>
        <v/>
      </c>
      <c r="G69" s="14">
        <f>' audit finan S4'!G71</f>
        <v>13.5</v>
      </c>
      <c r="H69" s="99" t="str">
        <f t="shared" si="3"/>
        <v/>
      </c>
      <c r="I69" s="14">
        <f t="shared" si="0"/>
        <v>14.452000000000002</v>
      </c>
      <c r="J69" s="99" t="str">
        <f t="shared" si="4"/>
        <v>V</v>
      </c>
    </row>
    <row r="70" spans="2:10" ht="12" customHeight="1">
      <c r="B70" s="13">
        <v>62</v>
      </c>
      <c r="C70" s="31" t="s">
        <v>133</v>
      </c>
      <c r="D70" s="32" t="s">
        <v>134</v>
      </c>
      <c r="E70" s="14">
        <f>'   compt stes S4 '!G72</f>
        <v>19.200000000000003</v>
      </c>
      <c r="F70" s="99" t="str">
        <f t="shared" si="2"/>
        <v/>
      </c>
      <c r="G70" s="14">
        <f>' audit finan S4'!G72</f>
        <v>10</v>
      </c>
      <c r="H70" s="99" t="str">
        <f t="shared" si="3"/>
        <v/>
      </c>
      <c r="I70" s="14">
        <f t="shared" si="0"/>
        <v>15.152000000000003</v>
      </c>
      <c r="J70" s="99" t="str">
        <f t="shared" si="4"/>
        <v>V</v>
      </c>
    </row>
    <row r="71" spans="2:10" ht="12" customHeight="1">
      <c r="B71" s="13">
        <v>63</v>
      </c>
      <c r="C71" s="31" t="s">
        <v>135</v>
      </c>
      <c r="D71" s="32" t="s">
        <v>136</v>
      </c>
      <c r="E71" s="14">
        <f>'   compt stes S4 '!G73</f>
        <v>19.600000000000001</v>
      </c>
      <c r="F71" s="99" t="str">
        <f t="shared" si="2"/>
        <v/>
      </c>
      <c r="G71" s="14">
        <f>' audit finan S4'!G73</f>
        <v>13.5</v>
      </c>
      <c r="H71" s="99" t="str">
        <f t="shared" si="3"/>
        <v/>
      </c>
      <c r="I71" s="14">
        <f t="shared" si="0"/>
        <v>16.916000000000004</v>
      </c>
      <c r="J71" s="99" t="str">
        <f t="shared" si="4"/>
        <v>V</v>
      </c>
    </row>
    <row r="72" spans="2:10" ht="12" customHeight="1">
      <c r="B72" s="13">
        <v>64</v>
      </c>
      <c r="C72" s="31" t="s">
        <v>137</v>
      </c>
      <c r="D72" s="32" t="s">
        <v>138</v>
      </c>
      <c r="E72" s="14">
        <f>'   compt stes S4 '!G74</f>
        <v>19.200000000000003</v>
      </c>
      <c r="F72" s="99" t="str">
        <f t="shared" si="2"/>
        <v/>
      </c>
      <c r="G72" s="14">
        <f>' audit finan S4'!G74</f>
        <v>13</v>
      </c>
      <c r="H72" s="99" t="str">
        <f t="shared" si="3"/>
        <v/>
      </c>
      <c r="I72" s="14">
        <f t="shared" si="0"/>
        <v>16.472000000000001</v>
      </c>
      <c r="J72" s="99" t="str">
        <f t="shared" si="4"/>
        <v>V</v>
      </c>
    </row>
    <row r="73" spans="2:10" ht="12" customHeight="1">
      <c r="B73" s="13">
        <v>65</v>
      </c>
      <c r="C73" s="31" t="s">
        <v>139</v>
      </c>
      <c r="D73" s="32" t="s">
        <v>140</v>
      </c>
      <c r="E73" s="14">
        <f>'   compt stes S4 '!G75</f>
        <v>19.200000000000003</v>
      </c>
      <c r="F73" s="99" t="str">
        <f t="shared" si="2"/>
        <v/>
      </c>
      <c r="G73" s="14">
        <f>' audit finan S4'!G75</f>
        <v>13.75</v>
      </c>
      <c r="H73" s="99" t="str">
        <f t="shared" si="3"/>
        <v/>
      </c>
      <c r="I73" s="14">
        <f t="shared" ref="I73:I129" si="5">(E73*0.56)+(G73*0.44)</f>
        <v>16.802000000000003</v>
      </c>
      <c r="J73" s="99" t="str">
        <f t="shared" si="4"/>
        <v>V</v>
      </c>
    </row>
    <row r="74" spans="2:10" ht="12" customHeight="1">
      <c r="B74" s="13">
        <v>66</v>
      </c>
      <c r="C74" s="31" t="s">
        <v>141</v>
      </c>
      <c r="D74" s="32" t="s">
        <v>51</v>
      </c>
      <c r="E74" s="14">
        <f>'   compt stes S4 '!G76</f>
        <v>16</v>
      </c>
      <c r="F74" s="99" t="str">
        <f t="shared" ref="F74:F129" si="6">IF($J74="NV",IF(E74&lt;12,"R",""),"")</f>
        <v/>
      </c>
      <c r="G74" s="14">
        <f>' audit finan S4'!G76</f>
        <v>12.75</v>
      </c>
      <c r="H74" s="99" t="str">
        <f t="shared" ref="H74:H129" si="7">IF($J74="NV",IF(G74&lt;12,"R",""),"")</f>
        <v/>
      </c>
      <c r="I74" s="14">
        <f t="shared" si="5"/>
        <v>14.57</v>
      </c>
      <c r="J74" s="99" t="str">
        <f t="shared" si="4"/>
        <v>V</v>
      </c>
    </row>
    <row r="75" spans="2:10" ht="12" customHeight="1">
      <c r="B75" s="13">
        <v>67</v>
      </c>
      <c r="C75" s="31" t="s">
        <v>142</v>
      </c>
      <c r="D75" s="37" t="s">
        <v>143</v>
      </c>
      <c r="E75" s="14">
        <f>'   compt stes S4 '!G77</f>
        <v>16</v>
      </c>
      <c r="F75" s="99" t="str">
        <f t="shared" si="6"/>
        <v/>
      </c>
      <c r="G75" s="14">
        <f>' audit finan S4'!G77</f>
        <v>13</v>
      </c>
      <c r="H75" s="99" t="str">
        <f t="shared" si="7"/>
        <v/>
      </c>
      <c r="I75" s="14">
        <f t="shared" si="5"/>
        <v>14.68</v>
      </c>
      <c r="J75" s="99" t="str">
        <f t="shared" si="4"/>
        <v>V</v>
      </c>
    </row>
    <row r="76" spans="2:10" ht="12" customHeight="1">
      <c r="B76" s="13">
        <v>68</v>
      </c>
      <c r="C76" s="31" t="s">
        <v>144</v>
      </c>
      <c r="D76" s="32" t="s">
        <v>145</v>
      </c>
      <c r="E76" s="14">
        <f>'   compt stes S4 '!G78</f>
        <v>18</v>
      </c>
      <c r="F76" s="99" t="str">
        <f t="shared" si="6"/>
        <v/>
      </c>
      <c r="G76" s="14">
        <f>' audit finan S4'!G78</f>
        <v>12.25</v>
      </c>
      <c r="H76" s="99" t="str">
        <f t="shared" si="7"/>
        <v/>
      </c>
      <c r="I76" s="14">
        <f t="shared" si="5"/>
        <v>15.470000000000002</v>
      </c>
      <c r="J76" s="99" t="str">
        <f t="shared" si="4"/>
        <v>V</v>
      </c>
    </row>
    <row r="77" spans="2:10" ht="12" customHeight="1">
      <c r="B77" s="13">
        <v>69</v>
      </c>
      <c r="C77" s="33" t="s">
        <v>146</v>
      </c>
      <c r="D77" s="32" t="s">
        <v>147</v>
      </c>
      <c r="E77" s="14">
        <f>'   compt stes S4 '!G79</f>
        <v>10</v>
      </c>
      <c r="F77" s="99" t="str">
        <f t="shared" si="6"/>
        <v>R</v>
      </c>
      <c r="G77" s="14">
        <f>' audit finan S4'!G79</f>
        <v>12.25</v>
      </c>
      <c r="H77" s="99" t="str">
        <f t="shared" si="7"/>
        <v/>
      </c>
      <c r="I77" s="14">
        <f t="shared" si="5"/>
        <v>10.99</v>
      </c>
      <c r="J77" s="99" t="str">
        <f t="shared" si="4"/>
        <v>NV</v>
      </c>
    </row>
    <row r="78" spans="2:10" ht="12" customHeight="1">
      <c r="B78" s="13">
        <v>70</v>
      </c>
      <c r="C78" s="33" t="s">
        <v>148</v>
      </c>
      <c r="D78" s="32" t="s">
        <v>149</v>
      </c>
      <c r="E78" s="14">
        <f>'   compt stes S4 '!G80</f>
        <v>20</v>
      </c>
      <c r="F78" s="99" t="str">
        <f t="shared" si="6"/>
        <v/>
      </c>
      <c r="G78" s="14">
        <f>' audit finan S4'!G80</f>
        <v>13.5</v>
      </c>
      <c r="H78" s="99" t="str">
        <f t="shared" si="7"/>
        <v/>
      </c>
      <c r="I78" s="14">
        <f t="shared" si="5"/>
        <v>17.14</v>
      </c>
      <c r="J78" s="99" t="str">
        <f t="shared" si="4"/>
        <v>V</v>
      </c>
    </row>
    <row r="79" spans="2:10" ht="12" customHeight="1">
      <c r="B79" s="13">
        <v>71</v>
      </c>
      <c r="C79" s="33" t="s">
        <v>150</v>
      </c>
      <c r="D79" s="32" t="s">
        <v>151</v>
      </c>
      <c r="E79" s="14">
        <f>'   compt stes S4 '!G81</f>
        <v>18.399999999999999</v>
      </c>
      <c r="F79" s="99" t="str">
        <f t="shared" si="6"/>
        <v/>
      </c>
      <c r="G79" s="14">
        <f>' audit finan S4'!G81</f>
        <v>13.5</v>
      </c>
      <c r="H79" s="99" t="str">
        <f t="shared" si="7"/>
        <v/>
      </c>
      <c r="I79" s="14">
        <f t="shared" si="5"/>
        <v>16.244</v>
      </c>
      <c r="J79" s="99" t="str">
        <f t="shared" si="4"/>
        <v>V</v>
      </c>
    </row>
    <row r="80" spans="2:10" ht="12" customHeight="1">
      <c r="B80" s="13">
        <v>72</v>
      </c>
      <c r="C80" s="33" t="s">
        <v>152</v>
      </c>
      <c r="D80" s="37" t="s">
        <v>153</v>
      </c>
      <c r="E80" s="14">
        <f>'   compt stes S4 '!G82</f>
        <v>20</v>
      </c>
      <c r="F80" s="99" t="str">
        <f t="shared" si="6"/>
        <v/>
      </c>
      <c r="G80" s="14">
        <f>' audit finan S4'!G82</f>
        <v>12.75</v>
      </c>
      <c r="H80" s="99" t="str">
        <f t="shared" si="7"/>
        <v/>
      </c>
      <c r="I80" s="14">
        <f t="shared" si="5"/>
        <v>16.810000000000002</v>
      </c>
      <c r="J80" s="99" t="str">
        <f t="shared" si="4"/>
        <v>V</v>
      </c>
    </row>
    <row r="81" spans="2:10" ht="12" customHeight="1">
      <c r="B81" s="13">
        <v>73</v>
      </c>
      <c r="C81" s="33" t="s">
        <v>154</v>
      </c>
      <c r="D81" s="32" t="s">
        <v>155</v>
      </c>
      <c r="E81" s="14">
        <f>'   compt stes S4 '!G83</f>
        <v>15.600000000000001</v>
      </c>
      <c r="F81" s="99" t="str">
        <f t="shared" si="6"/>
        <v/>
      </c>
      <c r="G81" s="14">
        <f>' audit finan S4'!G83</f>
        <v>13</v>
      </c>
      <c r="H81" s="99" t="str">
        <f t="shared" si="7"/>
        <v/>
      </c>
      <c r="I81" s="14">
        <f t="shared" si="5"/>
        <v>14.456000000000003</v>
      </c>
      <c r="J81" s="99" t="str">
        <f t="shared" si="4"/>
        <v>V</v>
      </c>
    </row>
    <row r="82" spans="2:10" ht="12" customHeight="1">
      <c r="B82" s="13">
        <v>74</v>
      </c>
      <c r="C82" s="33" t="s">
        <v>156</v>
      </c>
      <c r="D82" s="32" t="s">
        <v>157</v>
      </c>
      <c r="E82" s="14">
        <f>'   compt stes S4 '!G84</f>
        <v>16.8</v>
      </c>
      <c r="F82" s="99" t="str">
        <f t="shared" si="6"/>
        <v/>
      </c>
      <c r="G82" s="14">
        <f>' audit finan S4'!G84</f>
        <v>13.5</v>
      </c>
      <c r="H82" s="99" t="str">
        <f t="shared" si="7"/>
        <v/>
      </c>
      <c r="I82" s="14">
        <f t="shared" si="5"/>
        <v>15.348000000000003</v>
      </c>
      <c r="J82" s="99" t="str">
        <f t="shared" si="4"/>
        <v>V</v>
      </c>
    </row>
    <row r="83" spans="2:10" ht="12" customHeight="1">
      <c r="B83" s="13">
        <v>75</v>
      </c>
      <c r="C83" s="33" t="s">
        <v>158</v>
      </c>
      <c r="D83" s="32" t="s">
        <v>159</v>
      </c>
      <c r="E83" s="14">
        <f>'   compt stes S4 '!G85</f>
        <v>12</v>
      </c>
      <c r="F83" s="99" t="str">
        <f t="shared" si="6"/>
        <v/>
      </c>
      <c r="G83" s="14">
        <f>' audit finan S4'!G85</f>
        <v>13.25</v>
      </c>
      <c r="H83" s="99" t="str">
        <f t="shared" si="7"/>
        <v/>
      </c>
      <c r="I83" s="14">
        <f t="shared" si="5"/>
        <v>12.55</v>
      </c>
      <c r="J83" s="99" t="str">
        <f t="shared" si="4"/>
        <v>V</v>
      </c>
    </row>
    <row r="84" spans="2:10" ht="12" customHeight="1">
      <c r="B84" s="13">
        <v>76</v>
      </c>
      <c r="C84" s="33" t="s">
        <v>160</v>
      </c>
      <c r="D84" s="32" t="s">
        <v>159</v>
      </c>
      <c r="E84" s="14">
        <f>'   compt stes S4 '!G86</f>
        <v>18</v>
      </c>
      <c r="F84" s="99" t="str">
        <f t="shared" si="6"/>
        <v/>
      </c>
      <c r="G84" s="14">
        <f>' audit finan S4'!G86</f>
        <v>14</v>
      </c>
      <c r="H84" s="99" t="str">
        <f t="shared" si="7"/>
        <v/>
      </c>
      <c r="I84" s="14">
        <f t="shared" si="5"/>
        <v>16.240000000000002</v>
      </c>
      <c r="J84" s="99" t="str">
        <f t="shared" si="4"/>
        <v>V</v>
      </c>
    </row>
    <row r="85" spans="2:10" ht="12" customHeight="1">
      <c r="B85" s="13">
        <v>77</v>
      </c>
      <c r="C85" s="33" t="s">
        <v>161</v>
      </c>
      <c r="D85" s="32" t="s">
        <v>162</v>
      </c>
      <c r="E85" s="14">
        <f>'   compt stes S4 '!G87</f>
        <v>13.200000000000001</v>
      </c>
      <c r="F85" s="99" t="str">
        <f t="shared" si="6"/>
        <v/>
      </c>
      <c r="G85" s="14">
        <f>' audit finan S4'!G87</f>
        <v>13.75</v>
      </c>
      <c r="H85" s="99" t="str">
        <f t="shared" si="7"/>
        <v/>
      </c>
      <c r="I85" s="14">
        <f t="shared" si="5"/>
        <v>13.442</v>
      </c>
      <c r="J85" s="99" t="str">
        <f t="shared" si="4"/>
        <v>V</v>
      </c>
    </row>
    <row r="86" spans="2:10" ht="12" customHeight="1">
      <c r="B86" s="13">
        <v>78</v>
      </c>
      <c r="C86" s="33" t="s">
        <v>163</v>
      </c>
      <c r="D86" s="32" t="s">
        <v>164</v>
      </c>
      <c r="E86" s="14">
        <f>'   compt stes S4 '!G88</f>
        <v>12.8</v>
      </c>
      <c r="F86" s="99" t="str">
        <f t="shared" si="6"/>
        <v/>
      </c>
      <c r="G86" s="14">
        <f>' audit finan S4'!G88</f>
        <v>14.25</v>
      </c>
      <c r="H86" s="99" t="str">
        <f t="shared" si="7"/>
        <v/>
      </c>
      <c r="I86" s="14">
        <f t="shared" si="5"/>
        <v>13.438000000000002</v>
      </c>
      <c r="J86" s="99" t="str">
        <f t="shared" si="4"/>
        <v>V</v>
      </c>
    </row>
    <row r="87" spans="2:10" ht="12" customHeight="1">
      <c r="B87" s="13">
        <v>79</v>
      </c>
      <c r="C87" s="33" t="s">
        <v>165</v>
      </c>
      <c r="D87" s="32" t="s">
        <v>166</v>
      </c>
      <c r="E87" s="14">
        <f>'   compt stes S4 '!G89</f>
        <v>15.600000000000001</v>
      </c>
      <c r="F87" s="99" t="str">
        <f t="shared" si="6"/>
        <v/>
      </c>
      <c r="G87" s="14">
        <f>' audit finan S4'!G89</f>
        <v>12.5</v>
      </c>
      <c r="H87" s="99" t="str">
        <f t="shared" si="7"/>
        <v/>
      </c>
      <c r="I87" s="14">
        <f t="shared" si="5"/>
        <v>14.236000000000002</v>
      </c>
      <c r="J87" s="99" t="str">
        <f t="shared" si="4"/>
        <v>V</v>
      </c>
    </row>
    <row r="88" spans="2:10" ht="12" customHeight="1">
      <c r="B88" s="13">
        <v>80</v>
      </c>
      <c r="C88" s="33" t="s">
        <v>167</v>
      </c>
      <c r="D88" s="32" t="s">
        <v>168</v>
      </c>
      <c r="E88" s="14">
        <f>'   compt stes S4 '!G90</f>
        <v>17.600000000000001</v>
      </c>
      <c r="F88" s="99" t="str">
        <f t="shared" si="6"/>
        <v/>
      </c>
      <c r="G88" s="14">
        <f>' audit finan S4'!G90</f>
        <v>14.5</v>
      </c>
      <c r="H88" s="99" t="str">
        <f t="shared" si="7"/>
        <v/>
      </c>
      <c r="I88" s="14">
        <f t="shared" si="5"/>
        <v>16.236000000000001</v>
      </c>
      <c r="J88" s="99" t="str">
        <f t="shared" si="4"/>
        <v>V</v>
      </c>
    </row>
    <row r="89" spans="2:10" ht="12" customHeight="1">
      <c r="B89" s="13">
        <v>81</v>
      </c>
      <c r="C89" s="33" t="s">
        <v>169</v>
      </c>
      <c r="D89" s="32" t="s">
        <v>170</v>
      </c>
      <c r="E89" s="14">
        <f>'   compt stes S4 '!G91</f>
        <v>19.8</v>
      </c>
      <c r="F89" s="99" t="str">
        <f t="shared" si="6"/>
        <v/>
      </c>
      <c r="G89" s="14">
        <f>' audit finan S4'!G91</f>
        <v>13</v>
      </c>
      <c r="H89" s="99" t="str">
        <f t="shared" si="7"/>
        <v/>
      </c>
      <c r="I89" s="14">
        <f t="shared" si="5"/>
        <v>16.808</v>
      </c>
      <c r="J89" s="99" t="str">
        <f t="shared" si="4"/>
        <v>V</v>
      </c>
    </row>
    <row r="90" spans="2:10" ht="12" customHeight="1">
      <c r="B90" s="13">
        <v>82</v>
      </c>
      <c r="C90" s="33" t="s">
        <v>171</v>
      </c>
      <c r="D90" s="32" t="s">
        <v>172</v>
      </c>
      <c r="E90" s="14">
        <f>'   compt stes S4 '!G92</f>
        <v>16.8</v>
      </c>
      <c r="F90" s="99" t="str">
        <f t="shared" si="6"/>
        <v/>
      </c>
      <c r="G90" s="14">
        <f>' audit finan S4'!G92</f>
        <v>12.75</v>
      </c>
      <c r="H90" s="99" t="str">
        <f t="shared" si="7"/>
        <v/>
      </c>
      <c r="I90" s="14">
        <f t="shared" si="5"/>
        <v>15.018000000000001</v>
      </c>
      <c r="J90" s="99" t="str">
        <f t="shared" si="4"/>
        <v>V</v>
      </c>
    </row>
    <row r="91" spans="2:10" ht="12" customHeight="1">
      <c r="B91" s="13">
        <v>83</v>
      </c>
      <c r="C91" s="33" t="s">
        <v>173</v>
      </c>
      <c r="D91" s="32" t="s">
        <v>174</v>
      </c>
      <c r="E91" s="14">
        <f>'   compt stes S4 '!G93</f>
        <v>17.200000000000003</v>
      </c>
      <c r="F91" s="99" t="str">
        <f t="shared" si="6"/>
        <v/>
      </c>
      <c r="G91" s="14">
        <f>' audit finan S4'!G93</f>
        <v>14.5</v>
      </c>
      <c r="H91" s="99" t="str">
        <f t="shared" si="7"/>
        <v/>
      </c>
      <c r="I91" s="14">
        <f t="shared" si="5"/>
        <v>16.012000000000004</v>
      </c>
      <c r="J91" s="99" t="str">
        <f t="shared" si="4"/>
        <v>V</v>
      </c>
    </row>
    <row r="92" spans="2:10" ht="12" customHeight="1">
      <c r="B92" s="13">
        <v>84</v>
      </c>
      <c r="C92" s="33" t="s">
        <v>175</v>
      </c>
      <c r="D92" s="32" t="s">
        <v>176</v>
      </c>
      <c r="E92" s="14">
        <f>'   compt stes S4 '!G94</f>
        <v>12.4</v>
      </c>
      <c r="F92" s="99" t="str">
        <f t="shared" si="6"/>
        <v/>
      </c>
      <c r="G92" s="14">
        <f>' audit finan S4'!G94</f>
        <v>14</v>
      </c>
      <c r="H92" s="99" t="str">
        <f t="shared" si="7"/>
        <v/>
      </c>
      <c r="I92" s="14">
        <f t="shared" si="5"/>
        <v>13.104000000000001</v>
      </c>
      <c r="J92" s="99" t="str">
        <f t="shared" si="4"/>
        <v>V</v>
      </c>
    </row>
    <row r="93" spans="2:10" ht="12" customHeight="1">
      <c r="B93" s="13">
        <v>85</v>
      </c>
      <c r="C93" s="33" t="s">
        <v>177</v>
      </c>
      <c r="D93" s="32" t="s">
        <v>12</v>
      </c>
      <c r="E93" s="14">
        <f>'   compt stes S4 '!G95</f>
        <v>18</v>
      </c>
      <c r="F93" s="99" t="str">
        <f t="shared" si="6"/>
        <v/>
      </c>
      <c r="G93" s="14">
        <f>' audit finan S4'!G95</f>
        <v>13.5</v>
      </c>
      <c r="H93" s="99" t="str">
        <f t="shared" si="7"/>
        <v/>
      </c>
      <c r="I93" s="14">
        <f t="shared" si="5"/>
        <v>16.020000000000003</v>
      </c>
      <c r="J93" s="99" t="str">
        <f t="shared" si="4"/>
        <v>V</v>
      </c>
    </row>
    <row r="94" spans="2:10" ht="12" customHeight="1">
      <c r="B94" s="13">
        <v>86</v>
      </c>
      <c r="C94" s="33" t="s">
        <v>178</v>
      </c>
      <c r="D94" s="32" t="s">
        <v>179</v>
      </c>
      <c r="E94" s="14">
        <f>'   compt stes S4 '!G96</f>
        <v>14.4</v>
      </c>
      <c r="F94" s="99" t="str">
        <f t="shared" si="6"/>
        <v/>
      </c>
      <c r="G94" s="14">
        <f>' audit finan S4'!G96</f>
        <v>13</v>
      </c>
      <c r="H94" s="99" t="str">
        <f t="shared" si="7"/>
        <v/>
      </c>
      <c r="I94" s="14">
        <f t="shared" si="5"/>
        <v>13.784000000000002</v>
      </c>
      <c r="J94" s="99" t="str">
        <f t="shared" si="4"/>
        <v>V</v>
      </c>
    </row>
    <row r="95" spans="2:10" ht="12" customHeight="1">
      <c r="B95" s="13">
        <v>87</v>
      </c>
      <c r="C95" s="33" t="s">
        <v>180</v>
      </c>
      <c r="D95" s="32" t="s">
        <v>181</v>
      </c>
      <c r="E95" s="14">
        <f>'   compt stes S4 '!G97</f>
        <v>14</v>
      </c>
      <c r="F95" s="99" t="str">
        <f t="shared" si="6"/>
        <v/>
      </c>
      <c r="G95" s="14">
        <f>' audit finan S4'!G97</f>
        <v>13.5</v>
      </c>
      <c r="H95" s="99" t="str">
        <f t="shared" si="7"/>
        <v/>
      </c>
      <c r="I95" s="14">
        <f t="shared" si="5"/>
        <v>13.780000000000001</v>
      </c>
      <c r="J95" s="99" t="str">
        <f t="shared" si="4"/>
        <v>V</v>
      </c>
    </row>
    <row r="96" spans="2:10" ht="12" customHeight="1">
      <c r="B96" s="13">
        <v>88</v>
      </c>
      <c r="C96" s="33" t="s">
        <v>182</v>
      </c>
      <c r="D96" s="32" t="s">
        <v>183</v>
      </c>
      <c r="E96" s="14">
        <f>'   compt stes S4 '!G98</f>
        <v>17.200000000000003</v>
      </c>
      <c r="F96" s="99" t="str">
        <f t="shared" si="6"/>
        <v/>
      </c>
      <c r="G96" s="14">
        <f>' audit finan S4'!G98</f>
        <v>13</v>
      </c>
      <c r="H96" s="99" t="str">
        <f t="shared" si="7"/>
        <v/>
      </c>
      <c r="I96" s="14">
        <f t="shared" si="5"/>
        <v>15.352000000000004</v>
      </c>
      <c r="J96" s="99" t="str">
        <f t="shared" si="4"/>
        <v>V</v>
      </c>
    </row>
    <row r="97" spans="2:10" ht="12" customHeight="1">
      <c r="B97" s="13">
        <v>89</v>
      </c>
      <c r="C97" s="33" t="s">
        <v>184</v>
      </c>
      <c r="D97" s="32" t="s">
        <v>13</v>
      </c>
      <c r="E97" s="14">
        <f>'   compt stes S4 '!G99</f>
        <v>10.8</v>
      </c>
      <c r="F97" s="99" t="str">
        <f t="shared" si="6"/>
        <v/>
      </c>
      <c r="G97" s="14">
        <f>' audit finan S4'!G99</f>
        <v>13.75</v>
      </c>
      <c r="H97" s="99" t="str">
        <f t="shared" si="7"/>
        <v/>
      </c>
      <c r="I97" s="14">
        <f t="shared" si="5"/>
        <v>12.098000000000001</v>
      </c>
      <c r="J97" s="99" t="str">
        <f t="shared" si="4"/>
        <v>V</v>
      </c>
    </row>
    <row r="98" spans="2:10" ht="12" customHeight="1">
      <c r="B98" s="13">
        <v>90</v>
      </c>
      <c r="C98" s="33" t="s">
        <v>185</v>
      </c>
      <c r="D98" s="32" t="s">
        <v>186</v>
      </c>
      <c r="E98" s="14">
        <f>'   compt stes S4 '!G100</f>
        <v>15.200000000000001</v>
      </c>
      <c r="F98" s="99" t="str">
        <f t="shared" si="6"/>
        <v/>
      </c>
      <c r="G98" s="14">
        <f>' audit finan S4'!G100</f>
        <v>13.5</v>
      </c>
      <c r="H98" s="99" t="str">
        <f t="shared" si="7"/>
        <v/>
      </c>
      <c r="I98" s="14">
        <f t="shared" si="5"/>
        <v>14.452000000000002</v>
      </c>
      <c r="J98" s="99" t="str">
        <f t="shared" si="4"/>
        <v>V</v>
      </c>
    </row>
    <row r="99" spans="2:10" ht="12" customHeight="1">
      <c r="B99" s="13">
        <v>91</v>
      </c>
      <c r="C99" s="33" t="s">
        <v>187</v>
      </c>
      <c r="D99" s="32" t="s">
        <v>188</v>
      </c>
      <c r="E99" s="14">
        <f>'   compt stes S4 '!G101</f>
        <v>18.8</v>
      </c>
      <c r="F99" s="99" t="str">
        <f t="shared" si="6"/>
        <v/>
      </c>
      <c r="G99" s="14">
        <f>' audit finan S4'!G101</f>
        <v>13</v>
      </c>
      <c r="H99" s="99" t="str">
        <f t="shared" si="7"/>
        <v/>
      </c>
      <c r="I99" s="14">
        <f t="shared" si="5"/>
        <v>16.248000000000001</v>
      </c>
      <c r="J99" s="99" t="str">
        <f t="shared" si="4"/>
        <v>V</v>
      </c>
    </row>
    <row r="100" spans="2:10" ht="12" customHeight="1">
      <c r="B100" s="13">
        <v>92</v>
      </c>
      <c r="C100" s="33" t="s">
        <v>189</v>
      </c>
      <c r="D100" s="32" t="s">
        <v>190</v>
      </c>
      <c r="E100" s="14">
        <f>'   compt stes S4 '!G102</f>
        <v>19.600000000000001</v>
      </c>
      <c r="F100" s="99" t="str">
        <f t="shared" si="6"/>
        <v/>
      </c>
      <c r="G100" s="14">
        <f>' audit finan S4'!G102</f>
        <v>14.5</v>
      </c>
      <c r="H100" s="99" t="str">
        <f t="shared" si="7"/>
        <v/>
      </c>
      <c r="I100" s="14">
        <f t="shared" si="5"/>
        <v>17.356000000000002</v>
      </c>
      <c r="J100" s="99" t="str">
        <f t="shared" si="4"/>
        <v>V</v>
      </c>
    </row>
    <row r="101" spans="2:10" ht="12" customHeight="1">
      <c r="B101" s="13">
        <v>93</v>
      </c>
      <c r="C101" s="33" t="s">
        <v>191</v>
      </c>
      <c r="D101" s="32" t="s">
        <v>192</v>
      </c>
      <c r="E101" s="14">
        <f>'   compt stes S4 '!G103</f>
        <v>8.4</v>
      </c>
      <c r="F101" s="99" t="str">
        <f t="shared" si="6"/>
        <v>R</v>
      </c>
      <c r="G101" s="14">
        <f>' audit finan S4'!G103</f>
        <v>13.75</v>
      </c>
      <c r="H101" s="99" t="str">
        <f t="shared" si="7"/>
        <v/>
      </c>
      <c r="I101" s="14">
        <f t="shared" si="5"/>
        <v>10.754000000000001</v>
      </c>
      <c r="J101" s="99" t="str">
        <f t="shared" si="4"/>
        <v>NV</v>
      </c>
    </row>
    <row r="102" spans="2:10" ht="12" customHeight="1">
      <c r="B102" s="13">
        <v>94</v>
      </c>
      <c r="C102" s="33" t="s">
        <v>193</v>
      </c>
      <c r="D102" s="32" t="s">
        <v>194</v>
      </c>
      <c r="E102" s="14">
        <f>'   compt stes S4 '!G104</f>
        <v>12</v>
      </c>
      <c r="F102" s="99" t="str">
        <f t="shared" si="6"/>
        <v/>
      </c>
      <c r="G102" s="14">
        <f>' audit finan S4'!G104</f>
        <v>13</v>
      </c>
      <c r="H102" s="99" t="str">
        <f t="shared" si="7"/>
        <v/>
      </c>
      <c r="I102" s="14">
        <f t="shared" si="5"/>
        <v>12.440000000000001</v>
      </c>
      <c r="J102" s="99" t="str">
        <f t="shared" si="4"/>
        <v>V</v>
      </c>
    </row>
    <row r="103" spans="2:10" ht="12" customHeight="1">
      <c r="B103" s="13">
        <v>95</v>
      </c>
      <c r="C103" s="33" t="s">
        <v>195</v>
      </c>
      <c r="D103" s="32" t="s">
        <v>196</v>
      </c>
      <c r="E103" s="14">
        <f>'   compt stes S4 '!G105</f>
        <v>14.8</v>
      </c>
      <c r="F103" s="99" t="str">
        <f t="shared" si="6"/>
        <v/>
      </c>
      <c r="G103" s="14">
        <f>' audit finan S4'!G105</f>
        <v>12.75</v>
      </c>
      <c r="H103" s="99" t="str">
        <f t="shared" si="7"/>
        <v/>
      </c>
      <c r="I103" s="14">
        <f t="shared" si="5"/>
        <v>13.898000000000003</v>
      </c>
      <c r="J103" s="99" t="str">
        <f t="shared" si="4"/>
        <v>V</v>
      </c>
    </row>
    <row r="104" spans="2:10" ht="12" customHeight="1">
      <c r="B104" s="13">
        <v>96</v>
      </c>
      <c r="C104" s="33" t="s">
        <v>197</v>
      </c>
      <c r="D104" s="32" t="s">
        <v>198</v>
      </c>
      <c r="E104" s="14">
        <f>'   compt stes S4 '!G106</f>
        <v>16</v>
      </c>
      <c r="F104" s="99" t="str">
        <f t="shared" si="6"/>
        <v/>
      </c>
      <c r="G104" s="14">
        <f>' audit finan S4'!G106</f>
        <v>15</v>
      </c>
      <c r="H104" s="99" t="str">
        <f t="shared" si="7"/>
        <v/>
      </c>
      <c r="I104" s="14">
        <f t="shared" si="5"/>
        <v>15.56</v>
      </c>
      <c r="J104" s="99" t="str">
        <f t="shared" si="4"/>
        <v>V</v>
      </c>
    </row>
    <row r="105" spans="2:10" ht="12" customHeight="1">
      <c r="B105" s="13">
        <v>97</v>
      </c>
      <c r="C105" s="33" t="s">
        <v>199</v>
      </c>
      <c r="D105" s="32" t="s">
        <v>200</v>
      </c>
      <c r="E105" s="14">
        <f>'   compt stes S4 '!G107</f>
        <v>8</v>
      </c>
      <c r="F105" s="99" t="str">
        <f t="shared" si="6"/>
        <v>R</v>
      </c>
      <c r="G105" s="14">
        <f>' audit finan S4'!G107</f>
        <v>13.5</v>
      </c>
      <c r="H105" s="99" t="str">
        <f t="shared" si="7"/>
        <v/>
      </c>
      <c r="I105" s="14">
        <f t="shared" si="5"/>
        <v>10.420000000000002</v>
      </c>
      <c r="J105" s="99" t="str">
        <f t="shared" si="4"/>
        <v>NV</v>
      </c>
    </row>
    <row r="106" spans="2:10" ht="12" customHeight="1">
      <c r="B106" s="13">
        <v>98</v>
      </c>
      <c r="C106" s="33" t="s">
        <v>201</v>
      </c>
      <c r="D106" s="32" t="s">
        <v>95</v>
      </c>
      <c r="E106" s="14">
        <f>'   compt stes S4 '!G108</f>
        <v>17.600000000000001</v>
      </c>
      <c r="F106" s="99" t="str">
        <f t="shared" si="6"/>
        <v/>
      </c>
      <c r="G106" s="14">
        <f>' audit finan S4'!G108</f>
        <v>13.25</v>
      </c>
      <c r="H106" s="99" t="str">
        <f t="shared" si="7"/>
        <v/>
      </c>
      <c r="I106" s="14">
        <f t="shared" si="5"/>
        <v>15.686000000000002</v>
      </c>
      <c r="J106" s="99" t="str">
        <f t="shared" si="4"/>
        <v>V</v>
      </c>
    </row>
    <row r="107" spans="2:10" ht="12" customHeight="1">
      <c r="B107" s="13">
        <v>99</v>
      </c>
      <c r="C107" s="33" t="s">
        <v>202</v>
      </c>
      <c r="D107" s="32" t="s">
        <v>203</v>
      </c>
      <c r="E107" s="14">
        <f>'   compt stes S4 '!G109</f>
        <v>18</v>
      </c>
      <c r="F107" s="99" t="str">
        <f t="shared" si="6"/>
        <v/>
      </c>
      <c r="G107" s="14">
        <f>' audit finan S4'!G109</f>
        <v>13.5</v>
      </c>
      <c r="H107" s="99" t="str">
        <f t="shared" si="7"/>
        <v/>
      </c>
      <c r="I107" s="14">
        <f t="shared" si="5"/>
        <v>16.020000000000003</v>
      </c>
      <c r="J107" s="99" t="str">
        <f t="shared" si="4"/>
        <v>V</v>
      </c>
    </row>
    <row r="108" spans="2:10" ht="12" customHeight="1">
      <c r="B108" s="13">
        <v>100</v>
      </c>
      <c r="C108" s="33" t="s">
        <v>204</v>
      </c>
      <c r="D108" s="32" t="s">
        <v>205</v>
      </c>
      <c r="E108" s="14">
        <f>'   compt stes S4 '!G110</f>
        <v>8.8000000000000007</v>
      </c>
      <c r="F108" s="99" t="str">
        <f t="shared" si="6"/>
        <v>R</v>
      </c>
      <c r="G108" s="14">
        <f>' audit finan S4'!G110</f>
        <v>12.75</v>
      </c>
      <c r="H108" s="99" t="str">
        <f t="shared" si="7"/>
        <v/>
      </c>
      <c r="I108" s="14">
        <f t="shared" si="5"/>
        <v>10.538</v>
      </c>
      <c r="J108" s="99" t="str">
        <f t="shared" si="4"/>
        <v>NV</v>
      </c>
    </row>
    <row r="109" spans="2:10" ht="12" customHeight="1">
      <c r="B109" s="13">
        <v>101</v>
      </c>
      <c r="C109" s="32" t="s">
        <v>206</v>
      </c>
      <c r="D109" s="34" t="s">
        <v>207</v>
      </c>
      <c r="E109" s="14">
        <f>'   compt stes S4 '!G111</f>
        <v>18.8</v>
      </c>
      <c r="F109" s="99" t="str">
        <f t="shared" si="6"/>
        <v/>
      </c>
      <c r="G109" s="14">
        <f>' audit finan S4'!G111</f>
        <v>13.5</v>
      </c>
      <c r="H109" s="99" t="str">
        <f t="shared" si="7"/>
        <v/>
      </c>
      <c r="I109" s="14">
        <f t="shared" si="5"/>
        <v>16.468000000000004</v>
      </c>
      <c r="J109" s="99" t="str">
        <f t="shared" si="4"/>
        <v>V</v>
      </c>
    </row>
    <row r="110" spans="2:10" ht="12" customHeight="1">
      <c r="B110" s="13">
        <v>102</v>
      </c>
      <c r="C110" s="32" t="s">
        <v>208</v>
      </c>
      <c r="D110" s="34" t="s">
        <v>209</v>
      </c>
      <c r="E110" s="14">
        <f>'   compt stes S4 '!G112</f>
        <v>11.2</v>
      </c>
      <c r="F110" s="99" t="str">
        <f t="shared" si="6"/>
        <v>R</v>
      </c>
      <c r="G110" s="14">
        <f>' audit finan S4'!G112</f>
        <v>12.75</v>
      </c>
      <c r="H110" s="99" t="str">
        <f t="shared" si="7"/>
        <v/>
      </c>
      <c r="I110" s="14">
        <f t="shared" si="5"/>
        <v>11.882000000000001</v>
      </c>
      <c r="J110" s="99" t="str">
        <f t="shared" si="4"/>
        <v>NV</v>
      </c>
    </row>
    <row r="111" spans="2:10" ht="12" customHeight="1">
      <c r="B111" s="13">
        <v>103</v>
      </c>
      <c r="C111" s="32" t="s">
        <v>210</v>
      </c>
      <c r="D111" s="34" t="s">
        <v>211</v>
      </c>
      <c r="E111" s="14">
        <f>'   compt stes S4 '!G113</f>
        <v>18.399999999999999</v>
      </c>
      <c r="F111" s="99" t="str">
        <f t="shared" si="6"/>
        <v/>
      </c>
      <c r="G111" s="14">
        <f>' audit finan S4'!G113</f>
        <v>13.75</v>
      </c>
      <c r="H111" s="99" t="str">
        <f t="shared" si="7"/>
        <v/>
      </c>
      <c r="I111" s="14">
        <f t="shared" si="5"/>
        <v>16.353999999999999</v>
      </c>
      <c r="J111" s="99" t="str">
        <f t="shared" si="4"/>
        <v>V</v>
      </c>
    </row>
    <row r="112" spans="2:10" ht="12" customHeight="1">
      <c r="B112" s="13">
        <v>104</v>
      </c>
      <c r="C112" s="32" t="s">
        <v>212</v>
      </c>
      <c r="D112" s="34" t="s">
        <v>213</v>
      </c>
      <c r="E112" s="14">
        <f>'   compt stes S4 '!G114</f>
        <v>9.6000000000000014</v>
      </c>
      <c r="F112" s="99" t="str">
        <f t="shared" si="6"/>
        <v>R</v>
      </c>
      <c r="G112" s="14">
        <f>' audit finan S4'!G114</f>
        <v>13</v>
      </c>
      <c r="H112" s="99" t="str">
        <f t="shared" si="7"/>
        <v/>
      </c>
      <c r="I112" s="14">
        <f t="shared" si="5"/>
        <v>11.096</v>
      </c>
      <c r="J112" s="99" t="str">
        <f t="shared" si="4"/>
        <v>NV</v>
      </c>
    </row>
    <row r="113" spans="2:10" ht="12" customHeight="1">
      <c r="B113" s="13">
        <v>105</v>
      </c>
      <c r="C113" s="35" t="s">
        <v>214</v>
      </c>
      <c r="D113" s="36" t="s">
        <v>215</v>
      </c>
      <c r="E113" s="14">
        <f>'   compt stes S4 '!G115</f>
        <v>20</v>
      </c>
      <c r="F113" s="99" t="str">
        <f t="shared" si="6"/>
        <v/>
      </c>
      <c r="G113" s="14">
        <f>' audit finan S4'!G115</f>
        <v>13.5</v>
      </c>
      <c r="H113" s="99" t="str">
        <f t="shared" si="7"/>
        <v/>
      </c>
      <c r="I113" s="14">
        <f t="shared" si="5"/>
        <v>17.14</v>
      </c>
      <c r="J113" s="99" t="str">
        <f t="shared" si="4"/>
        <v>V</v>
      </c>
    </row>
    <row r="114" spans="2:10" ht="12" customHeight="1">
      <c r="B114" s="13">
        <v>106</v>
      </c>
      <c r="C114" s="32" t="s">
        <v>216</v>
      </c>
      <c r="D114" s="34" t="s">
        <v>217</v>
      </c>
      <c r="E114" s="14">
        <f>'   compt stes S4 '!G116</f>
        <v>16.399999999999999</v>
      </c>
      <c r="F114" s="99" t="str">
        <f t="shared" si="6"/>
        <v/>
      </c>
      <c r="G114" s="14">
        <f>' audit finan S4'!G116</f>
        <v>13.5</v>
      </c>
      <c r="H114" s="99" t="str">
        <f t="shared" si="7"/>
        <v/>
      </c>
      <c r="I114" s="14">
        <f t="shared" si="5"/>
        <v>15.123999999999999</v>
      </c>
      <c r="J114" s="99" t="str">
        <f t="shared" si="4"/>
        <v>V</v>
      </c>
    </row>
    <row r="115" spans="2:10" ht="12" customHeight="1">
      <c r="B115" s="13">
        <v>107</v>
      </c>
      <c r="C115" s="32" t="s">
        <v>218</v>
      </c>
      <c r="D115" s="34" t="s">
        <v>219</v>
      </c>
      <c r="E115" s="14">
        <f>'   compt stes S4 '!G117</f>
        <v>15.200000000000001</v>
      </c>
      <c r="F115" s="99" t="str">
        <f t="shared" si="6"/>
        <v/>
      </c>
      <c r="G115" s="14">
        <f>' audit finan S4'!G117</f>
        <v>14.5</v>
      </c>
      <c r="H115" s="99" t="str">
        <f t="shared" si="7"/>
        <v/>
      </c>
      <c r="I115" s="14">
        <f t="shared" si="5"/>
        <v>14.892000000000003</v>
      </c>
      <c r="J115" s="99" t="str">
        <f t="shared" si="4"/>
        <v>V</v>
      </c>
    </row>
    <row r="116" spans="2:10" ht="12" customHeight="1">
      <c r="B116" s="13">
        <v>108</v>
      </c>
      <c r="C116" s="32" t="s">
        <v>220</v>
      </c>
      <c r="D116" s="34" t="s">
        <v>221</v>
      </c>
      <c r="E116" s="14">
        <f>'   compt stes S4 '!G118</f>
        <v>19.600000000000001</v>
      </c>
      <c r="F116" s="99" t="str">
        <f t="shared" si="6"/>
        <v/>
      </c>
      <c r="G116" s="14">
        <f>' audit finan S4'!G118</f>
        <v>13.5</v>
      </c>
      <c r="H116" s="99" t="str">
        <f t="shared" si="7"/>
        <v/>
      </c>
      <c r="I116" s="14">
        <f t="shared" si="5"/>
        <v>16.916000000000004</v>
      </c>
      <c r="J116" s="99" t="str">
        <f t="shared" si="4"/>
        <v>V</v>
      </c>
    </row>
    <row r="117" spans="2:10" ht="12" customHeight="1">
      <c r="B117" s="13">
        <v>109</v>
      </c>
      <c r="C117" s="32" t="s">
        <v>222</v>
      </c>
      <c r="D117" s="34" t="s">
        <v>223</v>
      </c>
      <c r="E117" s="14">
        <f>'   compt stes S4 '!G119</f>
        <v>16.8</v>
      </c>
      <c r="F117" s="99" t="str">
        <f t="shared" si="6"/>
        <v/>
      </c>
      <c r="G117" s="14">
        <f>' audit finan S4'!G119</f>
        <v>13.25</v>
      </c>
      <c r="H117" s="99" t="str">
        <f t="shared" si="7"/>
        <v/>
      </c>
      <c r="I117" s="14">
        <f t="shared" si="5"/>
        <v>15.238000000000001</v>
      </c>
      <c r="J117" s="99" t="str">
        <f t="shared" si="4"/>
        <v>V</v>
      </c>
    </row>
    <row r="118" spans="2:10" ht="12" customHeight="1">
      <c r="B118" s="13">
        <v>110</v>
      </c>
      <c r="C118" s="32" t="s">
        <v>224</v>
      </c>
      <c r="D118" s="34" t="s">
        <v>14</v>
      </c>
      <c r="E118" s="14">
        <f>'   compt stes S4 '!G120</f>
        <v>18</v>
      </c>
      <c r="F118" s="99" t="str">
        <f t="shared" si="6"/>
        <v/>
      </c>
      <c r="G118" s="14">
        <f>' audit finan S4'!G120</f>
        <v>13.5</v>
      </c>
      <c r="H118" s="99" t="str">
        <f t="shared" si="7"/>
        <v/>
      </c>
      <c r="I118" s="14">
        <f t="shared" si="5"/>
        <v>16.020000000000003</v>
      </c>
      <c r="J118" s="99" t="str">
        <f t="shared" si="4"/>
        <v>V</v>
      </c>
    </row>
    <row r="119" spans="2:10" ht="12" customHeight="1">
      <c r="B119" s="13">
        <v>111</v>
      </c>
      <c r="C119" s="32" t="s">
        <v>225</v>
      </c>
      <c r="D119" s="34" t="s">
        <v>226</v>
      </c>
      <c r="E119" s="14">
        <f>'   compt stes S4 '!G121</f>
        <v>12</v>
      </c>
      <c r="F119" s="99" t="str">
        <f t="shared" si="6"/>
        <v/>
      </c>
      <c r="G119" s="14">
        <f>' audit finan S4'!G121</f>
        <v>13.75</v>
      </c>
      <c r="H119" s="99" t="str">
        <f t="shared" si="7"/>
        <v/>
      </c>
      <c r="I119" s="14">
        <f t="shared" si="5"/>
        <v>12.77</v>
      </c>
      <c r="J119" s="99" t="str">
        <f t="shared" si="4"/>
        <v>V</v>
      </c>
    </row>
    <row r="120" spans="2:10" ht="12" customHeight="1">
      <c r="B120" s="13">
        <v>112</v>
      </c>
      <c r="C120" s="32" t="s">
        <v>227</v>
      </c>
      <c r="D120" s="32" t="s">
        <v>228</v>
      </c>
      <c r="E120" s="14">
        <f>'   compt stes S4 '!G122</f>
        <v>19.600000000000001</v>
      </c>
      <c r="F120" s="99" t="str">
        <f t="shared" si="6"/>
        <v/>
      </c>
      <c r="G120" s="14">
        <f>' audit finan S4'!G122</f>
        <v>15.75</v>
      </c>
      <c r="H120" s="99" t="str">
        <f t="shared" si="7"/>
        <v/>
      </c>
      <c r="I120" s="14">
        <f t="shared" si="5"/>
        <v>17.906000000000002</v>
      </c>
      <c r="J120" s="99" t="str">
        <f t="shared" si="4"/>
        <v>V</v>
      </c>
    </row>
    <row r="121" spans="2:10" ht="12" customHeight="1">
      <c r="B121" s="13">
        <v>113</v>
      </c>
      <c r="C121" s="32" t="s">
        <v>229</v>
      </c>
      <c r="D121" s="34" t="s">
        <v>230</v>
      </c>
      <c r="E121" s="14">
        <f>'   compt stes S4 '!G123</f>
        <v>14.4</v>
      </c>
      <c r="F121" s="99" t="str">
        <f t="shared" si="6"/>
        <v/>
      </c>
      <c r="G121" s="14">
        <f>' audit finan S4'!G123</f>
        <v>15.5</v>
      </c>
      <c r="H121" s="99" t="str">
        <f t="shared" si="7"/>
        <v/>
      </c>
      <c r="I121" s="14">
        <f t="shared" si="5"/>
        <v>14.884000000000002</v>
      </c>
      <c r="J121" s="99" t="str">
        <f t="shared" si="4"/>
        <v>V</v>
      </c>
    </row>
    <row r="122" spans="2:10" ht="12" customHeight="1">
      <c r="B122" s="13">
        <v>114</v>
      </c>
      <c r="C122" s="32" t="s">
        <v>231</v>
      </c>
      <c r="D122" s="34" t="s">
        <v>232</v>
      </c>
      <c r="E122" s="14">
        <f>'   compt stes S4 '!G124</f>
        <v>16.399999999999999</v>
      </c>
      <c r="F122" s="99" t="str">
        <f t="shared" si="6"/>
        <v/>
      </c>
      <c r="G122" s="14">
        <f>' audit finan S4'!G124</f>
        <v>15</v>
      </c>
      <c r="H122" s="99" t="str">
        <f t="shared" si="7"/>
        <v/>
      </c>
      <c r="I122" s="14">
        <f t="shared" si="5"/>
        <v>15.783999999999999</v>
      </c>
      <c r="J122" s="99" t="str">
        <f t="shared" si="4"/>
        <v>V</v>
      </c>
    </row>
    <row r="123" spans="2:10" ht="12" customHeight="1">
      <c r="B123" s="13">
        <v>115</v>
      </c>
      <c r="C123" s="32" t="s">
        <v>233</v>
      </c>
      <c r="D123" s="34" t="s">
        <v>234</v>
      </c>
      <c r="E123" s="14">
        <f>'   compt stes S4 '!G125</f>
        <v>17.200000000000003</v>
      </c>
      <c r="F123" s="99" t="str">
        <f t="shared" si="6"/>
        <v/>
      </c>
      <c r="G123" s="14">
        <f>' audit finan S4'!G125</f>
        <v>15.5</v>
      </c>
      <c r="H123" s="99" t="str">
        <f t="shared" si="7"/>
        <v/>
      </c>
      <c r="I123" s="14">
        <f t="shared" si="5"/>
        <v>16.452000000000005</v>
      </c>
      <c r="J123" s="99" t="str">
        <f t="shared" si="4"/>
        <v>V</v>
      </c>
    </row>
    <row r="124" spans="2:10" ht="12" customHeight="1">
      <c r="B124" s="13">
        <v>116</v>
      </c>
      <c r="C124" s="32" t="s">
        <v>235</v>
      </c>
      <c r="D124" s="34" t="s">
        <v>236</v>
      </c>
      <c r="E124" s="14">
        <f>'   compt stes S4 '!G126</f>
        <v>19.200000000000003</v>
      </c>
      <c r="F124" s="99" t="str">
        <f t="shared" si="6"/>
        <v/>
      </c>
      <c r="G124" s="14">
        <f>' audit finan S4'!G126</f>
        <v>13.25</v>
      </c>
      <c r="H124" s="99" t="str">
        <f t="shared" si="7"/>
        <v/>
      </c>
      <c r="I124" s="14">
        <f t="shared" si="5"/>
        <v>16.582000000000001</v>
      </c>
      <c r="J124" s="99" t="str">
        <f t="shared" si="4"/>
        <v>V</v>
      </c>
    </row>
    <row r="125" spans="2:10" ht="12" customHeight="1">
      <c r="B125" s="13">
        <v>117</v>
      </c>
      <c r="C125" s="32" t="s">
        <v>237</v>
      </c>
      <c r="D125" s="34" t="s">
        <v>238</v>
      </c>
      <c r="E125" s="14">
        <f>'   compt stes S4 '!G127</f>
        <v>18.399999999999999</v>
      </c>
      <c r="F125" s="99" t="str">
        <f t="shared" si="6"/>
        <v/>
      </c>
      <c r="G125" s="14">
        <f>' audit finan S4'!G127</f>
        <v>12.5</v>
      </c>
      <c r="H125" s="99" t="str">
        <f t="shared" si="7"/>
        <v/>
      </c>
      <c r="I125" s="14">
        <f t="shared" si="5"/>
        <v>15.804</v>
      </c>
      <c r="J125" s="99" t="str">
        <f t="shared" si="4"/>
        <v>V</v>
      </c>
    </row>
    <row r="126" spans="2:10" ht="12" customHeight="1">
      <c r="B126" s="13">
        <v>118</v>
      </c>
      <c r="C126" s="32" t="s">
        <v>239</v>
      </c>
      <c r="D126" s="32" t="s">
        <v>240</v>
      </c>
      <c r="E126" s="14">
        <f>'   compt stes S4 '!G128</f>
        <v>18.8</v>
      </c>
      <c r="F126" s="99" t="str">
        <f t="shared" si="6"/>
        <v/>
      </c>
      <c r="G126" s="14">
        <f>' audit finan S4'!G128</f>
        <v>13.5</v>
      </c>
      <c r="H126" s="99" t="str">
        <f t="shared" si="7"/>
        <v/>
      </c>
      <c r="I126" s="14">
        <f t="shared" si="5"/>
        <v>16.468000000000004</v>
      </c>
      <c r="J126" s="99" t="str">
        <f t="shared" si="4"/>
        <v>V</v>
      </c>
    </row>
    <row r="127" spans="2:10" ht="12" customHeight="1">
      <c r="B127" s="13">
        <v>119</v>
      </c>
      <c r="C127" s="32" t="s">
        <v>241</v>
      </c>
      <c r="D127" s="32" t="s">
        <v>242</v>
      </c>
      <c r="E127" s="14">
        <f>'   compt stes S4 '!G129</f>
        <v>18.8</v>
      </c>
      <c r="F127" s="99" t="str">
        <f t="shared" si="6"/>
        <v/>
      </c>
      <c r="G127" s="14">
        <f>' audit finan S4'!G129</f>
        <v>15</v>
      </c>
      <c r="H127" s="99" t="str">
        <f t="shared" si="7"/>
        <v/>
      </c>
      <c r="I127" s="14">
        <f t="shared" si="5"/>
        <v>17.128</v>
      </c>
      <c r="J127" s="99" t="str">
        <f t="shared" si="4"/>
        <v>V</v>
      </c>
    </row>
    <row r="128" spans="2:10" ht="12" customHeight="1">
      <c r="B128" s="13">
        <v>120</v>
      </c>
      <c r="C128" s="32" t="s">
        <v>243</v>
      </c>
      <c r="D128" s="32" t="s">
        <v>244</v>
      </c>
      <c r="E128" s="14">
        <f>'   compt stes S4 '!G130</f>
        <v>18.399999999999999</v>
      </c>
      <c r="F128" s="99" t="str">
        <f t="shared" si="6"/>
        <v/>
      </c>
      <c r="G128" s="14">
        <f>' audit finan S4'!G130</f>
        <v>13.5</v>
      </c>
      <c r="H128" s="99" t="str">
        <f t="shared" si="7"/>
        <v/>
      </c>
      <c r="I128" s="14">
        <f t="shared" si="5"/>
        <v>16.244</v>
      </c>
      <c r="J128" s="99" t="str">
        <f t="shared" si="4"/>
        <v>V</v>
      </c>
    </row>
    <row r="129" spans="2:10" ht="12" customHeight="1">
      <c r="B129" s="13">
        <v>121</v>
      </c>
      <c r="C129" s="32" t="s">
        <v>99</v>
      </c>
      <c r="D129" s="32" t="s">
        <v>245</v>
      </c>
      <c r="E129" s="14">
        <f>'   compt stes S4 '!G131</f>
        <v>13.600000000000001</v>
      </c>
      <c r="F129" s="99" t="str">
        <f t="shared" si="6"/>
        <v/>
      </c>
      <c r="G129" s="14">
        <f>' audit finan S4'!G131</f>
        <v>12.5</v>
      </c>
      <c r="H129" s="99" t="str">
        <f t="shared" si="7"/>
        <v/>
      </c>
      <c r="I129" s="14">
        <f t="shared" si="5"/>
        <v>13.116000000000001</v>
      </c>
      <c r="J129" s="99" t="str">
        <f t="shared" si="4"/>
        <v>V</v>
      </c>
    </row>
    <row r="130" spans="2:10" ht="12" customHeight="1">
      <c r="B130" s="20" t="s">
        <v>16</v>
      </c>
      <c r="D130" s="21"/>
      <c r="E130" s="22">
        <f>AVERAGE(E9:E129)</f>
        <v>15.737190082644631</v>
      </c>
      <c r="F130" s="21"/>
      <c r="G130" s="22">
        <f>AVERAGE(G9:G129)</f>
        <v>13.495867768595041</v>
      </c>
      <c r="H130" s="23"/>
      <c r="I130" s="24"/>
      <c r="J130" s="24"/>
    </row>
    <row r="131" spans="2:10" ht="12" customHeight="1">
      <c r="B131" s="16" t="s">
        <v>15</v>
      </c>
      <c r="C131" s="17"/>
      <c r="D131" s="18"/>
      <c r="E131" s="18"/>
      <c r="F131" s="18"/>
      <c r="G131" s="19"/>
      <c r="H131" s="18"/>
      <c r="I131" s="18"/>
      <c r="J131" s="18"/>
    </row>
  </sheetData>
  <mergeCells count="6">
    <mergeCell ref="H2:J2"/>
    <mergeCell ref="C6:J6"/>
    <mergeCell ref="C7:D7"/>
    <mergeCell ref="E7:F7"/>
    <mergeCell ref="G7:H7"/>
    <mergeCell ref="I7:J7"/>
  </mergeCells>
  <pageMargins left="0.17" right="0.17" top="0.18" bottom="0.18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B1:J131"/>
  <sheetViews>
    <sheetView workbookViewId="0">
      <selection activeCell="E96" sqref="E96"/>
    </sheetView>
  </sheetViews>
  <sheetFormatPr baseColWidth="10" defaultRowHeight="14.4"/>
  <cols>
    <col min="1" max="1" width="1.6640625" customWidth="1"/>
    <col min="2" max="2" width="6.88671875" customWidth="1"/>
    <col min="3" max="3" width="13.33203125" customWidth="1"/>
    <col min="4" max="4" width="16.5546875" customWidth="1"/>
    <col min="5" max="5" width="10.33203125" customWidth="1"/>
    <col min="6" max="6" width="6.5546875" customWidth="1"/>
    <col min="7" max="7" width="9.88671875" customWidth="1"/>
    <col min="8" max="8" width="6.33203125" customWidth="1"/>
    <col min="9" max="9" width="10.6640625" customWidth="1"/>
    <col min="10" max="10" width="10.109375" customWidth="1"/>
  </cols>
  <sheetData>
    <row r="1" spans="2:10">
      <c r="B1" s="1" t="s">
        <v>250</v>
      </c>
      <c r="C1" s="1"/>
      <c r="D1" s="1"/>
      <c r="E1" s="1"/>
      <c r="F1" s="1"/>
      <c r="G1" s="2"/>
      <c r="H1" s="3"/>
      <c r="I1" s="4"/>
      <c r="J1" s="4"/>
    </row>
    <row r="2" spans="2:10">
      <c r="B2" s="1"/>
      <c r="C2" s="1" t="s">
        <v>0</v>
      </c>
      <c r="D2" s="1"/>
      <c r="E2" s="1"/>
      <c r="F2" s="1"/>
      <c r="G2" s="414">
        <v>44021</v>
      </c>
      <c r="H2" s="414"/>
      <c r="I2" s="414"/>
      <c r="J2" s="101"/>
    </row>
    <row r="3" spans="2:10" ht="5.25" customHeight="1">
      <c r="B3" s="1"/>
      <c r="C3" s="1"/>
      <c r="D3" s="1"/>
      <c r="E3" s="1"/>
      <c r="F3" s="1"/>
      <c r="G3" s="2"/>
      <c r="H3" s="3"/>
      <c r="I3" s="4"/>
      <c r="J3" s="4"/>
    </row>
    <row r="4" spans="2:10" ht="12.75" customHeight="1">
      <c r="B4" s="6" t="s">
        <v>1</v>
      </c>
      <c r="C4" s="6"/>
      <c r="D4" s="6"/>
      <c r="E4" s="6"/>
      <c r="F4" s="6"/>
      <c r="G4" s="6"/>
      <c r="H4" s="6"/>
      <c r="I4" s="6"/>
      <c r="J4" s="6"/>
    </row>
    <row r="5" spans="2:10" ht="10.5" customHeight="1">
      <c r="B5" s="5"/>
      <c r="C5" s="6"/>
      <c r="D5" s="6"/>
      <c r="E5" s="6"/>
      <c r="F5" s="6"/>
      <c r="G5" s="6"/>
      <c r="H5" s="6"/>
      <c r="I5" s="6"/>
      <c r="J5" s="6"/>
    </row>
    <row r="6" spans="2:10" ht="15.6">
      <c r="B6" s="5"/>
      <c r="C6" s="431" t="s">
        <v>285</v>
      </c>
      <c r="D6" s="432"/>
      <c r="E6" s="432"/>
      <c r="F6" s="432"/>
      <c r="G6" s="432"/>
      <c r="H6" s="432"/>
      <c r="I6" s="432"/>
      <c r="J6" s="433"/>
    </row>
    <row r="7" spans="2:10" ht="10.5" customHeight="1">
      <c r="B7" s="5"/>
      <c r="C7" s="415" t="s">
        <v>3</v>
      </c>
      <c r="D7" s="417"/>
      <c r="E7" s="410">
        <v>0.2</v>
      </c>
      <c r="F7" s="417"/>
      <c r="G7" s="410">
        <v>0.8</v>
      </c>
      <c r="H7" s="412"/>
      <c r="I7" s="410"/>
      <c r="J7" s="412"/>
    </row>
    <row r="8" spans="2:10" ht="12.9" customHeight="1">
      <c r="B8" s="25" t="s">
        <v>4</v>
      </c>
      <c r="C8" s="7" t="s">
        <v>5</v>
      </c>
      <c r="D8" s="7" t="s">
        <v>6</v>
      </c>
      <c r="E8" s="7" t="s">
        <v>283</v>
      </c>
      <c r="F8" s="9" t="s">
        <v>8</v>
      </c>
      <c r="G8" s="8" t="s">
        <v>284</v>
      </c>
      <c r="H8" s="9" t="s">
        <v>8</v>
      </c>
      <c r="I8" s="11" t="s">
        <v>10</v>
      </c>
      <c r="J8" s="12" t="s">
        <v>11</v>
      </c>
    </row>
    <row r="9" spans="2:10" ht="12" customHeight="1">
      <c r="B9" s="13">
        <v>1</v>
      </c>
      <c r="C9" s="26" t="s">
        <v>18</v>
      </c>
      <c r="D9" s="27" t="s">
        <v>19</v>
      </c>
      <c r="E9" s="100">
        <f>' stage 1 19-20 '!E11</f>
        <v>14.75</v>
      </c>
      <c r="F9" s="100"/>
      <c r="G9" s="14">
        <v>14.5</v>
      </c>
      <c r="H9" s="14"/>
      <c r="I9" s="14">
        <f>E9*0.2+G9*0.8</f>
        <v>14.55</v>
      </c>
      <c r="J9" s="14" t="str">
        <f t="shared" ref="J9:J72" si="0">IF(AND(I9&gt;=12,E9&gt;=6,G9&gt;=6),"V",IF(I9&lt;6,"AR","NV"))</f>
        <v>V</v>
      </c>
    </row>
    <row r="10" spans="2:10" ht="12" customHeight="1">
      <c r="B10" s="13">
        <v>2</v>
      </c>
      <c r="C10" s="28" t="s">
        <v>20</v>
      </c>
      <c r="D10" s="27" t="s">
        <v>21</v>
      </c>
      <c r="E10" s="100">
        <f>' stage 1 19-20 '!E12</f>
        <v>14.5</v>
      </c>
      <c r="F10" s="100"/>
      <c r="G10" s="14">
        <v>15.5</v>
      </c>
      <c r="H10" s="14"/>
      <c r="I10" s="14">
        <f t="shared" ref="I10:I73" si="1">E10*0.2+G10*0.8</f>
        <v>15.3</v>
      </c>
      <c r="J10" s="14" t="str">
        <f t="shared" si="0"/>
        <v>V</v>
      </c>
    </row>
    <row r="11" spans="2:10" ht="12" customHeight="1">
      <c r="B11" s="13">
        <v>3</v>
      </c>
      <c r="C11" s="26" t="s">
        <v>22</v>
      </c>
      <c r="D11" s="27" t="s">
        <v>23</v>
      </c>
      <c r="E11" s="100">
        <f>' stage 1 19-20 '!E13</f>
        <v>13.75</v>
      </c>
      <c r="F11" s="100"/>
      <c r="G11" s="14">
        <v>15.5</v>
      </c>
      <c r="H11" s="14"/>
      <c r="I11" s="14">
        <f t="shared" si="1"/>
        <v>15.15</v>
      </c>
      <c r="J11" s="14" t="str">
        <f t="shared" si="0"/>
        <v>V</v>
      </c>
    </row>
    <row r="12" spans="2:10" ht="12" customHeight="1">
      <c r="B12" s="13">
        <v>4</v>
      </c>
      <c r="C12" s="28" t="s">
        <v>24</v>
      </c>
      <c r="D12" s="27" t="s">
        <v>25</v>
      </c>
      <c r="E12" s="100">
        <f>' stage 1 19-20 '!E14</f>
        <v>15.5</v>
      </c>
      <c r="F12" s="100"/>
      <c r="G12" s="14">
        <v>16</v>
      </c>
      <c r="H12" s="14"/>
      <c r="I12" s="14">
        <f t="shared" si="1"/>
        <v>15.9</v>
      </c>
      <c r="J12" s="14" t="str">
        <f t="shared" si="0"/>
        <v>V</v>
      </c>
    </row>
    <row r="13" spans="2:10" ht="12" customHeight="1">
      <c r="B13" s="13">
        <v>5</v>
      </c>
      <c r="C13" s="28" t="s">
        <v>26</v>
      </c>
      <c r="D13" s="27" t="s">
        <v>27</v>
      </c>
      <c r="E13" s="100">
        <f>' stage 1 19-20 '!E15</f>
        <v>14.75</v>
      </c>
      <c r="F13" s="100"/>
      <c r="G13" s="14">
        <v>16</v>
      </c>
      <c r="H13" s="14"/>
      <c r="I13" s="14">
        <f t="shared" si="1"/>
        <v>15.75</v>
      </c>
      <c r="J13" s="14" t="str">
        <f t="shared" si="0"/>
        <v>V</v>
      </c>
    </row>
    <row r="14" spans="2:10" ht="12" customHeight="1">
      <c r="B14" s="13">
        <v>6</v>
      </c>
      <c r="C14" s="26" t="s">
        <v>28</v>
      </c>
      <c r="D14" s="27" t="s">
        <v>29</v>
      </c>
      <c r="E14" s="100">
        <f>' stage 1 19-20 '!E16</f>
        <v>15</v>
      </c>
      <c r="F14" s="100"/>
      <c r="G14" s="14">
        <v>15.5</v>
      </c>
      <c r="H14" s="14"/>
      <c r="I14" s="14">
        <f t="shared" si="1"/>
        <v>15.4</v>
      </c>
      <c r="J14" s="14" t="str">
        <f t="shared" si="0"/>
        <v>V</v>
      </c>
    </row>
    <row r="15" spans="2:10" ht="12" customHeight="1">
      <c r="B15" s="13">
        <v>7</v>
      </c>
      <c r="C15" s="26" t="s">
        <v>30</v>
      </c>
      <c r="D15" s="27" t="s">
        <v>31</v>
      </c>
      <c r="E15" s="100">
        <f>' stage 1 19-20 '!E17</f>
        <v>16</v>
      </c>
      <c r="F15" s="100"/>
      <c r="G15" s="14">
        <v>15.5</v>
      </c>
      <c r="H15" s="14"/>
      <c r="I15" s="14">
        <f t="shared" si="1"/>
        <v>15.600000000000001</v>
      </c>
      <c r="J15" s="14" t="str">
        <f t="shared" si="0"/>
        <v>V</v>
      </c>
    </row>
    <row r="16" spans="2:10" ht="12" customHeight="1">
      <c r="B16" s="13">
        <v>8</v>
      </c>
      <c r="C16" s="28" t="s">
        <v>32</v>
      </c>
      <c r="D16" s="27" t="s">
        <v>33</v>
      </c>
      <c r="E16" s="100">
        <f>' stage 1 19-20 '!E18</f>
        <v>13</v>
      </c>
      <c r="F16" s="100"/>
      <c r="G16" s="14">
        <v>15</v>
      </c>
      <c r="H16" s="14"/>
      <c r="I16" s="14">
        <f t="shared" si="1"/>
        <v>14.6</v>
      </c>
      <c r="J16" s="14" t="str">
        <f t="shared" si="0"/>
        <v>V</v>
      </c>
    </row>
    <row r="17" spans="2:10" ht="12" customHeight="1">
      <c r="B17" s="13">
        <v>9</v>
      </c>
      <c r="C17" s="28" t="s">
        <v>34</v>
      </c>
      <c r="D17" s="27" t="s">
        <v>35</v>
      </c>
      <c r="E17" s="100">
        <f>' stage 1 19-20 '!E19</f>
        <v>14.75</v>
      </c>
      <c r="F17" s="100"/>
      <c r="G17" s="14">
        <v>16</v>
      </c>
      <c r="H17" s="14"/>
      <c r="I17" s="14">
        <f t="shared" si="1"/>
        <v>15.75</v>
      </c>
      <c r="J17" s="14" t="str">
        <f t="shared" si="0"/>
        <v>V</v>
      </c>
    </row>
    <row r="18" spans="2:10" ht="12" customHeight="1">
      <c r="B18" s="13">
        <v>10</v>
      </c>
      <c r="C18" s="28" t="s">
        <v>36</v>
      </c>
      <c r="D18" s="27" t="s">
        <v>37</v>
      </c>
      <c r="E18" s="100">
        <f>' stage 1 19-20 '!E20</f>
        <v>14</v>
      </c>
      <c r="F18" s="100"/>
      <c r="G18" s="14">
        <v>13.5</v>
      </c>
      <c r="H18" s="14"/>
      <c r="I18" s="14">
        <f t="shared" si="1"/>
        <v>13.600000000000001</v>
      </c>
      <c r="J18" s="14" t="str">
        <f t="shared" si="0"/>
        <v>V</v>
      </c>
    </row>
    <row r="19" spans="2:10" ht="12" customHeight="1">
      <c r="B19" s="13">
        <v>11</v>
      </c>
      <c r="C19" s="28" t="s">
        <v>38</v>
      </c>
      <c r="D19" s="27" t="s">
        <v>39</v>
      </c>
      <c r="E19" s="100">
        <f>' stage 1 19-20 '!E21</f>
        <v>13.5</v>
      </c>
      <c r="F19" s="100"/>
      <c r="G19" s="14">
        <v>15.5</v>
      </c>
      <c r="H19" s="14"/>
      <c r="I19" s="14">
        <f t="shared" si="1"/>
        <v>15.100000000000001</v>
      </c>
      <c r="J19" s="14" t="str">
        <f t="shared" si="0"/>
        <v>V</v>
      </c>
    </row>
    <row r="20" spans="2:10" ht="12" customHeight="1">
      <c r="B20" s="13">
        <v>12</v>
      </c>
      <c r="C20" s="28" t="s">
        <v>40</v>
      </c>
      <c r="D20" s="27" t="s">
        <v>41</v>
      </c>
      <c r="E20" s="100">
        <f>' stage 1 19-20 '!E22</f>
        <v>14.5</v>
      </c>
      <c r="F20" s="100"/>
      <c r="G20" s="14">
        <v>16</v>
      </c>
      <c r="H20" s="14"/>
      <c r="I20" s="14">
        <f t="shared" si="1"/>
        <v>15.700000000000001</v>
      </c>
      <c r="J20" s="14" t="str">
        <f t="shared" si="0"/>
        <v>V</v>
      </c>
    </row>
    <row r="21" spans="2:10" ht="12" customHeight="1">
      <c r="B21" s="13">
        <v>13</v>
      </c>
      <c r="C21" s="28" t="s">
        <v>42</v>
      </c>
      <c r="D21" s="27" t="s">
        <v>43</v>
      </c>
      <c r="E21" s="100">
        <f>' stage 1 19-20 '!E23</f>
        <v>14.5</v>
      </c>
      <c r="F21" s="100"/>
      <c r="G21" s="14">
        <v>16</v>
      </c>
      <c r="H21" s="14"/>
      <c r="I21" s="14">
        <f t="shared" si="1"/>
        <v>15.700000000000001</v>
      </c>
      <c r="J21" s="14" t="str">
        <f t="shared" si="0"/>
        <v>V</v>
      </c>
    </row>
    <row r="22" spans="2:10" ht="12" customHeight="1">
      <c r="B22" s="13">
        <v>14</v>
      </c>
      <c r="C22" s="28" t="s">
        <v>44</v>
      </c>
      <c r="D22" s="27" t="s">
        <v>45</v>
      </c>
      <c r="E22" s="100">
        <f>' stage 1 19-20 '!E24</f>
        <v>14</v>
      </c>
      <c r="F22" s="100"/>
      <c r="G22" s="14">
        <v>16</v>
      </c>
      <c r="H22" s="14"/>
      <c r="I22" s="14">
        <f t="shared" si="1"/>
        <v>15.600000000000001</v>
      </c>
      <c r="J22" s="14" t="str">
        <f t="shared" si="0"/>
        <v>V</v>
      </c>
    </row>
    <row r="23" spans="2:10" ht="12" customHeight="1">
      <c r="B23" s="13">
        <v>15</v>
      </c>
      <c r="C23" s="28" t="s">
        <v>46</v>
      </c>
      <c r="D23" s="27" t="s">
        <v>47</v>
      </c>
      <c r="E23" s="100">
        <f>' stage 1 19-20 '!E25</f>
        <v>14</v>
      </c>
      <c r="F23" s="100"/>
      <c r="G23" s="14">
        <v>16</v>
      </c>
      <c r="H23" s="14"/>
      <c r="I23" s="14">
        <f t="shared" si="1"/>
        <v>15.600000000000001</v>
      </c>
      <c r="J23" s="14" t="str">
        <f t="shared" si="0"/>
        <v>V</v>
      </c>
    </row>
    <row r="24" spans="2:10" ht="12" customHeight="1">
      <c r="B24" s="13">
        <v>16</v>
      </c>
      <c r="C24" s="28" t="s">
        <v>48</v>
      </c>
      <c r="D24" s="27" t="s">
        <v>49</v>
      </c>
      <c r="E24" s="100">
        <f>' stage 1 19-20 '!E26</f>
        <v>15.5</v>
      </c>
      <c r="F24" s="100"/>
      <c r="G24" s="14">
        <v>15.5</v>
      </c>
      <c r="H24" s="14"/>
      <c r="I24" s="14">
        <f t="shared" si="1"/>
        <v>15.5</v>
      </c>
      <c r="J24" s="14" t="str">
        <f t="shared" si="0"/>
        <v>V</v>
      </c>
    </row>
    <row r="25" spans="2:10" ht="12" customHeight="1">
      <c r="B25" s="13">
        <v>17</v>
      </c>
      <c r="C25" s="26" t="s">
        <v>50</v>
      </c>
      <c r="D25" s="27" t="s">
        <v>51</v>
      </c>
      <c r="E25" s="100">
        <f>' stage 1 19-20 '!E27</f>
        <v>14.5</v>
      </c>
      <c r="F25" s="100"/>
      <c r="G25" s="14">
        <v>16</v>
      </c>
      <c r="H25" s="14"/>
      <c r="I25" s="14">
        <f t="shared" si="1"/>
        <v>15.700000000000001</v>
      </c>
      <c r="J25" s="14" t="str">
        <f t="shared" si="0"/>
        <v>V</v>
      </c>
    </row>
    <row r="26" spans="2:10" ht="12" customHeight="1">
      <c r="B26" s="13">
        <v>18</v>
      </c>
      <c r="C26" s="28" t="s">
        <v>52</v>
      </c>
      <c r="D26" s="27" t="s">
        <v>53</v>
      </c>
      <c r="E26" s="100">
        <f>' stage 1 19-20 '!E28</f>
        <v>14</v>
      </c>
      <c r="F26" s="100"/>
      <c r="G26" s="14">
        <v>15.5</v>
      </c>
      <c r="H26" s="14"/>
      <c r="I26" s="14">
        <f t="shared" si="1"/>
        <v>15.200000000000001</v>
      </c>
      <c r="J26" s="14" t="str">
        <f t="shared" si="0"/>
        <v>V</v>
      </c>
    </row>
    <row r="27" spans="2:10" ht="12" customHeight="1">
      <c r="B27" s="13">
        <v>19</v>
      </c>
      <c r="C27" s="26" t="s">
        <v>246</v>
      </c>
      <c r="D27" s="27" t="s">
        <v>247</v>
      </c>
      <c r="E27" s="100">
        <f>' stage 1 19-20 '!E29</f>
        <v>15.5</v>
      </c>
      <c r="F27" s="100"/>
      <c r="G27" s="14">
        <v>17</v>
      </c>
      <c r="H27" s="14"/>
      <c r="I27" s="14">
        <f t="shared" si="1"/>
        <v>16.700000000000003</v>
      </c>
      <c r="J27" s="14" t="str">
        <f t="shared" si="0"/>
        <v>V</v>
      </c>
    </row>
    <row r="28" spans="2:10" ht="12" customHeight="1">
      <c r="B28" s="13">
        <v>20</v>
      </c>
      <c r="C28" s="28" t="s">
        <v>54</v>
      </c>
      <c r="D28" s="27" t="s">
        <v>55</v>
      </c>
      <c r="E28" s="100">
        <f>' stage 1 19-20 '!E30</f>
        <v>13.5</v>
      </c>
      <c r="F28" s="100"/>
      <c r="G28" s="14">
        <v>15</v>
      </c>
      <c r="H28" s="14"/>
      <c r="I28" s="14">
        <f t="shared" si="1"/>
        <v>14.7</v>
      </c>
      <c r="J28" s="14" t="str">
        <f t="shared" si="0"/>
        <v>V</v>
      </c>
    </row>
    <row r="29" spans="2:10" ht="12" customHeight="1">
      <c r="B29" s="13">
        <v>21</v>
      </c>
      <c r="C29" s="26" t="s">
        <v>56</v>
      </c>
      <c r="D29" s="27" t="s">
        <v>57</v>
      </c>
      <c r="E29" s="100">
        <f>' stage 1 19-20 '!E31</f>
        <v>14.5</v>
      </c>
      <c r="F29" s="100"/>
      <c r="G29" s="14">
        <v>16.5</v>
      </c>
      <c r="H29" s="14"/>
      <c r="I29" s="14">
        <f t="shared" si="1"/>
        <v>16.100000000000001</v>
      </c>
      <c r="J29" s="14" t="str">
        <f t="shared" si="0"/>
        <v>V</v>
      </c>
    </row>
    <row r="30" spans="2:10" ht="12" customHeight="1">
      <c r="B30" s="13">
        <v>22</v>
      </c>
      <c r="C30" s="26" t="s">
        <v>58</v>
      </c>
      <c r="D30" s="27" t="s">
        <v>59</v>
      </c>
      <c r="E30" s="100">
        <f>' stage 1 19-20 '!E32</f>
        <v>14.5</v>
      </c>
      <c r="F30" s="100"/>
      <c r="G30" s="14">
        <v>16</v>
      </c>
      <c r="H30" s="14"/>
      <c r="I30" s="14">
        <f t="shared" si="1"/>
        <v>15.700000000000001</v>
      </c>
      <c r="J30" s="14" t="str">
        <f t="shared" si="0"/>
        <v>V</v>
      </c>
    </row>
    <row r="31" spans="2:10" ht="12" customHeight="1">
      <c r="B31" s="13">
        <v>23</v>
      </c>
      <c r="C31" s="28" t="s">
        <v>60</v>
      </c>
      <c r="D31" s="27" t="s">
        <v>61</v>
      </c>
      <c r="E31" s="100">
        <f>' stage 1 19-20 '!E33</f>
        <v>14</v>
      </c>
      <c r="F31" s="100"/>
      <c r="G31" s="14">
        <v>16</v>
      </c>
      <c r="H31" s="14"/>
      <c r="I31" s="14">
        <f t="shared" si="1"/>
        <v>15.600000000000001</v>
      </c>
      <c r="J31" s="14" t="str">
        <f t="shared" si="0"/>
        <v>V</v>
      </c>
    </row>
    <row r="32" spans="2:10" ht="12" customHeight="1">
      <c r="B32" s="13">
        <v>24</v>
      </c>
      <c r="C32" s="26" t="s">
        <v>62</v>
      </c>
      <c r="D32" s="27" t="s">
        <v>63</v>
      </c>
      <c r="E32" s="100">
        <f>' stage 1 19-20 '!E34</f>
        <v>13.5</v>
      </c>
      <c r="F32" s="100"/>
      <c r="G32" s="14">
        <v>15</v>
      </c>
      <c r="H32" s="14"/>
      <c r="I32" s="14">
        <f t="shared" si="1"/>
        <v>14.7</v>
      </c>
      <c r="J32" s="14" t="str">
        <f t="shared" si="0"/>
        <v>V</v>
      </c>
    </row>
    <row r="33" spans="2:10" ht="12" customHeight="1">
      <c r="B33" s="13">
        <v>25</v>
      </c>
      <c r="C33" s="28" t="s">
        <v>64</v>
      </c>
      <c r="D33" s="27" t="s">
        <v>65</v>
      </c>
      <c r="E33" s="100">
        <f>' stage 1 19-20 '!E35</f>
        <v>14</v>
      </c>
      <c r="F33" s="100"/>
      <c r="G33" s="14">
        <v>15.5</v>
      </c>
      <c r="H33" s="14"/>
      <c r="I33" s="14">
        <f t="shared" si="1"/>
        <v>15.200000000000001</v>
      </c>
      <c r="J33" s="14" t="str">
        <f t="shared" si="0"/>
        <v>V</v>
      </c>
    </row>
    <row r="34" spans="2:10" ht="12" customHeight="1">
      <c r="B34" s="13">
        <v>26</v>
      </c>
      <c r="C34" s="28" t="s">
        <v>66</v>
      </c>
      <c r="D34" s="27" t="s">
        <v>67</v>
      </c>
      <c r="E34" s="100">
        <f>' stage 1 19-20 '!E36</f>
        <v>14.75</v>
      </c>
      <c r="F34" s="100"/>
      <c r="G34" s="14">
        <v>15.5</v>
      </c>
      <c r="H34" s="14"/>
      <c r="I34" s="14">
        <f t="shared" si="1"/>
        <v>15.350000000000001</v>
      </c>
      <c r="J34" s="14" t="str">
        <f t="shared" si="0"/>
        <v>V</v>
      </c>
    </row>
    <row r="35" spans="2:10" ht="12" customHeight="1">
      <c r="B35" s="13">
        <v>27</v>
      </c>
      <c r="C35" s="28" t="s">
        <v>68</v>
      </c>
      <c r="D35" s="27" t="s">
        <v>69</v>
      </c>
      <c r="E35" s="100">
        <f>' stage 1 19-20 '!E37</f>
        <v>14.5</v>
      </c>
      <c r="F35" s="100"/>
      <c r="G35" s="14">
        <v>16</v>
      </c>
      <c r="H35" s="14"/>
      <c r="I35" s="14">
        <f t="shared" si="1"/>
        <v>15.700000000000001</v>
      </c>
      <c r="J35" s="14" t="str">
        <f t="shared" si="0"/>
        <v>V</v>
      </c>
    </row>
    <row r="36" spans="2:10" ht="12" customHeight="1">
      <c r="B36" s="13">
        <v>28</v>
      </c>
      <c r="C36" s="28" t="s">
        <v>70</v>
      </c>
      <c r="D36" s="27" t="s">
        <v>51</v>
      </c>
      <c r="E36" s="100">
        <f>' stage 1 19-20 '!E38</f>
        <v>13.5</v>
      </c>
      <c r="F36" s="100"/>
      <c r="G36" s="14">
        <v>15.5</v>
      </c>
      <c r="H36" s="14"/>
      <c r="I36" s="14">
        <f t="shared" si="1"/>
        <v>15.100000000000001</v>
      </c>
      <c r="J36" s="14" t="str">
        <f t="shared" si="0"/>
        <v>V</v>
      </c>
    </row>
    <row r="37" spans="2:10" ht="12" customHeight="1">
      <c r="B37" s="13">
        <v>29</v>
      </c>
      <c r="C37" s="28" t="s">
        <v>71</v>
      </c>
      <c r="D37" s="27" t="s">
        <v>72</v>
      </c>
      <c r="E37" s="100">
        <f>' stage 1 19-20 '!E39</f>
        <v>15.5</v>
      </c>
      <c r="F37" s="100"/>
      <c r="G37" s="14">
        <v>15.5</v>
      </c>
      <c r="H37" s="14"/>
      <c r="I37" s="14">
        <f t="shared" si="1"/>
        <v>15.5</v>
      </c>
      <c r="J37" s="14" t="str">
        <f t="shared" si="0"/>
        <v>V</v>
      </c>
    </row>
    <row r="38" spans="2:10" ht="12" customHeight="1">
      <c r="B38" s="13">
        <v>30</v>
      </c>
      <c r="C38" s="28" t="s">
        <v>73</v>
      </c>
      <c r="D38" s="27" t="s">
        <v>74</v>
      </c>
      <c r="E38" s="100">
        <f>' stage 1 19-20 '!E40</f>
        <v>14.5</v>
      </c>
      <c r="F38" s="100"/>
      <c r="G38" s="14">
        <v>16</v>
      </c>
      <c r="H38" s="14"/>
      <c r="I38" s="14">
        <f t="shared" si="1"/>
        <v>15.700000000000001</v>
      </c>
      <c r="J38" s="14" t="str">
        <f t="shared" si="0"/>
        <v>V</v>
      </c>
    </row>
    <row r="39" spans="2:10" ht="12" customHeight="1">
      <c r="B39" s="13">
        <v>31</v>
      </c>
      <c r="C39" s="28" t="s">
        <v>75</v>
      </c>
      <c r="D39" s="27" t="s">
        <v>51</v>
      </c>
      <c r="E39" s="100">
        <f>' stage 1 19-20 '!E41</f>
        <v>16</v>
      </c>
      <c r="F39" s="100"/>
      <c r="G39" s="14">
        <v>15</v>
      </c>
      <c r="H39" s="14"/>
      <c r="I39" s="14">
        <f t="shared" si="1"/>
        <v>15.2</v>
      </c>
      <c r="J39" s="14" t="str">
        <f t="shared" si="0"/>
        <v>V</v>
      </c>
    </row>
    <row r="40" spans="2:10" ht="12" customHeight="1">
      <c r="B40" s="107">
        <v>32</v>
      </c>
      <c r="C40" s="26" t="s">
        <v>76</v>
      </c>
      <c r="D40" s="27" t="s">
        <v>77</v>
      </c>
      <c r="E40" s="100">
        <f>' stage 1 19-20 '!E42</f>
        <v>15</v>
      </c>
      <c r="F40" s="100"/>
      <c r="G40" s="14">
        <v>14</v>
      </c>
      <c r="H40" s="14"/>
      <c r="I40" s="14">
        <f t="shared" si="1"/>
        <v>14.200000000000001</v>
      </c>
      <c r="J40" s="14" t="str">
        <f t="shared" si="0"/>
        <v>V</v>
      </c>
    </row>
    <row r="41" spans="2:10" ht="12" customHeight="1">
      <c r="B41" s="13">
        <v>33</v>
      </c>
      <c r="C41" s="26" t="s">
        <v>78</v>
      </c>
      <c r="D41" s="27" t="s">
        <v>79</v>
      </c>
      <c r="E41" s="100">
        <f>' stage 1 19-20 '!E43</f>
        <v>13.5</v>
      </c>
      <c r="F41" s="100"/>
      <c r="G41" s="14">
        <v>16</v>
      </c>
      <c r="H41" s="14"/>
      <c r="I41" s="14">
        <f t="shared" si="1"/>
        <v>15.5</v>
      </c>
      <c r="J41" s="14" t="str">
        <f t="shared" si="0"/>
        <v>V</v>
      </c>
    </row>
    <row r="42" spans="2:10" ht="12" customHeight="1">
      <c r="B42" s="13">
        <v>34</v>
      </c>
      <c r="C42" s="28" t="s">
        <v>80</v>
      </c>
      <c r="D42" s="27" t="s">
        <v>81</v>
      </c>
      <c r="E42" s="100">
        <f>' stage 1 19-20 '!E44</f>
        <v>14.75</v>
      </c>
      <c r="F42" s="100"/>
      <c r="G42" s="14">
        <v>16</v>
      </c>
      <c r="H42" s="14"/>
      <c r="I42" s="14">
        <f t="shared" si="1"/>
        <v>15.75</v>
      </c>
      <c r="J42" s="14" t="str">
        <f t="shared" si="0"/>
        <v>V</v>
      </c>
    </row>
    <row r="43" spans="2:10" ht="12" customHeight="1">
      <c r="B43" s="13">
        <v>35</v>
      </c>
      <c r="C43" s="28" t="s">
        <v>82</v>
      </c>
      <c r="D43" s="27" t="s">
        <v>83</v>
      </c>
      <c r="E43" s="100">
        <f>' stage 1 19-20 '!E45</f>
        <v>14.75</v>
      </c>
      <c r="F43" s="100"/>
      <c r="G43" s="14">
        <v>15.5</v>
      </c>
      <c r="H43" s="14"/>
      <c r="I43" s="14">
        <f t="shared" si="1"/>
        <v>15.350000000000001</v>
      </c>
      <c r="J43" s="14" t="str">
        <f t="shared" si="0"/>
        <v>V</v>
      </c>
    </row>
    <row r="44" spans="2:10" ht="12" customHeight="1">
      <c r="B44" s="13">
        <v>36</v>
      </c>
      <c r="C44" s="28" t="s">
        <v>84</v>
      </c>
      <c r="D44" s="27" t="s">
        <v>85</v>
      </c>
      <c r="E44" s="100">
        <f>' stage 1 19-20 '!E46</f>
        <v>15.5</v>
      </c>
      <c r="F44" s="100"/>
      <c r="G44" s="14">
        <v>16</v>
      </c>
      <c r="H44" s="14"/>
      <c r="I44" s="14">
        <f t="shared" si="1"/>
        <v>15.9</v>
      </c>
      <c r="J44" s="14" t="str">
        <f t="shared" si="0"/>
        <v>V</v>
      </c>
    </row>
    <row r="45" spans="2:10" ht="12" customHeight="1">
      <c r="B45" s="13">
        <v>37</v>
      </c>
      <c r="C45" s="28" t="s">
        <v>86</v>
      </c>
      <c r="D45" s="27" t="s">
        <v>87</v>
      </c>
      <c r="E45" s="100">
        <f>' stage 1 19-20 '!E47</f>
        <v>16.25</v>
      </c>
      <c r="F45" s="100"/>
      <c r="G45" s="14">
        <v>16.5</v>
      </c>
      <c r="H45" s="14"/>
      <c r="I45" s="14">
        <f t="shared" si="1"/>
        <v>16.450000000000003</v>
      </c>
      <c r="J45" s="14" t="str">
        <f t="shared" si="0"/>
        <v>V</v>
      </c>
    </row>
    <row r="46" spans="2:10" ht="12" customHeight="1">
      <c r="B46" s="13">
        <v>38</v>
      </c>
      <c r="C46" s="28" t="s">
        <v>88</v>
      </c>
      <c r="D46" s="27" t="s">
        <v>89</v>
      </c>
      <c r="E46" s="100">
        <f>' stage 1 19-20 '!E48</f>
        <v>14</v>
      </c>
      <c r="F46" s="100"/>
      <c r="G46" s="14">
        <v>15.5</v>
      </c>
      <c r="H46" s="14"/>
      <c r="I46" s="14">
        <f t="shared" si="1"/>
        <v>15.200000000000001</v>
      </c>
      <c r="J46" s="14" t="str">
        <f t="shared" si="0"/>
        <v>V</v>
      </c>
    </row>
    <row r="47" spans="2:10" ht="12" customHeight="1">
      <c r="B47" s="13">
        <v>39</v>
      </c>
      <c r="C47" s="26" t="s">
        <v>90</v>
      </c>
      <c r="D47" s="27" t="s">
        <v>51</v>
      </c>
      <c r="E47" s="100">
        <f>' stage 1 19-20 '!E49</f>
        <v>15.5</v>
      </c>
      <c r="F47" s="100"/>
      <c r="G47" s="14">
        <v>15.5</v>
      </c>
      <c r="H47" s="14"/>
      <c r="I47" s="14">
        <f t="shared" si="1"/>
        <v>15.5</v>
      </c>
      <c r="J47" s="14" t="str">
        <f t="shared" si="0"/>
        <v>V</v>
      </c>
    </row>
    <row r="48" spans="2:10" ht="12" customHeight="1">
      <c r="B48" s="13">
        <v>40</v>
      </c>
      <c r="C48" s="28" t="s">
        <v>91</v>
      </c>
      <c r="D48" s="27" t="s">
        <v>92</v>
      </c>
      <c r="E48" s="100">
        <f>' stage 1 19-20 '!E50</f>
        <v>15.5</v>
      </c>
      <c r="F48" s="100"/>
      <c r="G48" s="14">
        <v>15</v>
      </c>
      <c r="H48" s="14"/>
      <c r="I48" s="14">
        <f t="shared" si="1"/>
        <v>15.1</v>
      </c>
      <c r="J48" s="14" t="str">
        <f t="shared" si="0"/>
        <v>V</v>
      </c>
    </row>
    <row r="49" spans="2:10" ht="12" customHeight="1">
      <c r="B49" s="13">
        <v>41</v>
      </c>
      <c r="C49" s="28" t="s">
        <v>93</v>
      </c>
      <c r="D49" s="27" t="s">
        <v>53</v>
      </c>
      <c r="E49" s="100">
        <f>' stage 1 19-20 '!E51</f>
        <v>15</v>
      </c>
      <c r="F49" s="100"/>
      <c r="G49" s="14">
        <v>17</v>
      </c>
      <c r="H49" s="14"/>
      <c r="I49" s="14">
        <f t="shared" si="1"/>
        <v>16.600000000000001</v>
      </c>
      <c r="J49" s="14" t="str">
        <f t="shared" si="0"/>
        <v>V</v>
      </c>
    </row>
    <row r="50" spans="2:10" ht="12" customHeight="1">
      <c r="B50" s="13">
        <v>42</v>
      </c>
      <c r="C50" s="28" t="s">
        <v>94</v>
      </c>
      <c r="D50" s="27" t="s">
        <v>95</v>
      </c>
      <c r="E50" s="100">
        <f>' stage 1 19-20 '!E52</f>
        <v>13.5</v>
      </c>
      <c r="F50" s="100"/>
      <c r="G50" s="14">
        <v>15</v>
      </c>
      <c r="H50" s="14"/>
      <c r="I50" s="14">
        <f t="shared" si="1"/>
        <v>14.7</v>
      </c>
      <c r="J50" s="14" t="str">
        <f t="shared" si="0"/>
        <v>V</v>
      </c>
    </row>
    <row r="51" spans="2:10" ht="12" customHeight="1">
      <c r="B51" s="13">
        <v>43</v>
      </c>
      <c r="C51" s="28" t="s">
        <v>96</v>
      </c>
      <c r="D51" s="27" t="s">
        <v>97</v>
      </c>
      <c r="E51" s="100">
        <f>' stage 1 19-20 '!E53</f>
        <v>15</v>
      </c>
      <c r="F51" s="100"/>
      <c r="G51" s="14">
        <v>15.5</v>
      </c>
      <c r="H51" s="14"/>
      <c r="I51" s="14">
        <f t="shared" si="1"/>
        <v>15.4</v>
      </c>
      <c r="J51" s="14" t="str">
        <f t="shared" si="0"/>
        <v>V</v>
      </c>
    </row>
    <row r="52" spans="2:10" ht="12" customHeight="1">
      <c r="B52" s="13">
        <v>44</v>
      </c>
      <c r="C52" s="28" t="s">
        <v>98</v>
      </c>
      <c r="D52" s="27" t="s">
        <v>99</v>
      </c>
      <c r="E52" s="100">
        <f>' stage 1 19-20 '!E54</f>
        <v>14.5</v>
      </c>
      <c r="F52" s="100"/>
      <c r="G52" s="14">
        <v>15</v>
      </c>
      <c r="H52" s="14"/>
      <c r="I52" s="14">
        <f t="shared" si="1"/>
        <v>14.9</v>
      </c>
      <c r="J52" s="14" t="str">
        <f t="shared" si="0"/>
        <v>V</v>
      </c>
    </row>
    <row r="53" spans="2:10" ht="12" customHeight="1">
      <c r="B53" s="13">
        <v>45</v>
      </c>
      <c r="C53" s="28" t="s">
        <v>100</v>
      </c>
      <c r="D53" s="27" t="s">
        <v>101</v>
      </c>
      <c r="E53" s="100">
        <f>' stage 1 19-20 '!E55</f>
        <v>15</v>
      </c>
      <c r="F53" s="100"/>
      <c r="G53" s="14">
        <v>15</v>
      </c>
      <c r="H53" s="14"/>
      <c r="I53" s="14">
        <f t="shared" si="1"/>
        <v>15</v>
      </c>
      <c r="J53" s="14" t="str">
        <f t="shared" si="0"/>
        <v>V</v>
      </c>
    </row>
    <row r="54" spans="2:10" ht="12" customHeight="1">
      <c r="B54" s="13">
        <v>46</v>
      </c>
      <c r="C54" s="26" t="s">
        <v>102</v>
      </c>
      <c r="D54" s="27" t="s">
        <v>103</v>
      </c>
      <c r="E54" s="100">
        <f>' stage 1 19-20 '!E56</f>
        <v>14.5</v>
      </c>
      <c r="F54" s="100"/>
      <c r="G54" s="14">
        <v>15.5</v>
      </c>
      <c r="H54" s="14"/>
      <c r="I54" s="14">
        <f t="shared" si="1"/>
        <v>15.3</v>
      </c>
      <c r="J54" s="14" t="str">
        <f t="shared" si="0"/>
        <v>V</v>
      </c>
    </row>
    <row r="55" spans="2:10" ht="12" customHeight="1">
      <c r="B55" s="13">
        <v>47</v>
      </c>
      <c r="C55" s="26" t="s">
        <v>104</v>
      </c>
      <c r="D55" s="27" t="s">
        <v>105</v>
      </c>
      <c r="E55" s="100">
        <f>' stage 1 19-20 '!E57</f>
        <v>15</v>
      </c>
      <c r="F55" s="100"/>
      <c r="G55" s="14">
        <v>15.5</v>
      </c>
      <c r="H55" s="14"/>
      <c r="I55" s="14">
        <f t="shared" si="1"/>
        <v>15.4</v>
      </c>
      <c r="J55" s="14" t="str">
        <f t="shared" si="0"/>
        <v>V</v>
      </c>
    </row>
    <row r="56" spans="2:10" ht="12" customHeight="1">
      <c r="B56" s="13">
        <v>48</v>
      </c>
      <c r="C56" s="28" t="s">
        <v>106</v>
      </c>
      <c r="D56" s="27" t="s">
        <v>107</v>
      </c>
      <c r="E56" s="100">
        <f>' stage 1 19-20 '!E58</f>
        <v>15.5</v>
      </c>
      <c r="F56" s="100"/>
      <c r="G56" s="14">
        <v>15.5</v>
      </c>
      <c r="H56" s="14"/>
      <c r="I56" s="14">
        <f t="shared" si="1"/>
        <v>15.5</v>
      </c>
      <c r="J56" s="14" t="str">
        <f t="shared" si="0"/>
        <v>V</v>
      </c>
    </row>
    <row r="57" spans="2:10" ht="12" customHeight="1">
      <c r="B57" s="13">
        <v>49</v>
      </c>
      <c r="C57" s="28" t="s">
        <v>108</v>
      </c>
      <c r="D57" s="27" t="s">
        <v>109</v>
      </c>
      <c r="E57" s="100">
        <f>' stage 1 19-20 '!E59</f>
        <v>15.5</v>
      </c>
      <c r="F57" s="100"/>
      <c r="G57" s="14">
        <v>16</v>
      </c>
      <c r="H57" s="14"/>
      <c r="I57" s="14">
        <f t="shared" si="1"/>
        <v>15.9</v>
      </c>
      <c r="J57" s="14" t="str">
        <f t="shared" si="0"/>
        <v>V</v>
      </c>
    </row>
    <row r="58" spans="2:10" ht="12" customHeight="1">
      <c r="B58" s="13">
        <v>50</v>
      </c>
      <c r="C58" s="28" t="s">
        <v>110</v>
      </c>
      <c r="D58" s="27" t="s">
        <v>51</v>
      </c>
      <c r="E58" s="100">
        <f>' stage 1 19-20 '!E60</f>
        <v>13.75</v>
      </c>
      <c r="F58" s="100"/>
      <c r="G58" s="14">
        <v>17</v>
      </c>
      <c r="H58" s="14"/>
      <c r="I58" s="14">
        <f t="shared" si="1"/>
        <v>16.350000000000001</v>
      </c>
      <c r="J58" s="14" t="str">
        <f t="shared" si="0"/>
        <v>V</v>
      </c>
    </row>
    <row r="59" spans="2:10" ht="12" customHeight="1">
      <c r="B59" s="13">
        <v>51</v>
      </c>
      <c r="C59" s="26" t="s">
        <v>111</v>
      </c>
      <c r="D59" s="27" t="s">
        <v>112</v>
      </c>
      <c r="E59" s="100">
        <f>' stage 1 19-20 '!E61</f>
        <v>15.75</v>
      </c>
      <c r="F59" s="100"/>
      <c r="G59" s="14">
        <v>16</v>
      </c>
      <c r="H59" s="14"/>
      <c r="I59" s="14">
        <f t="shared" si="1"/>
        <v>15.950000000000001</v>
      </c>
      <c r="J59" s="14" t="str">
        <f t="shared" si="0"/>
        <v>V</v>
      </c>
    </row>
    <row r="60" spans="2:10" ht="12" customHeight="1">
      <c r="B60" s="13">
        <v>52</v>
      </c>
      <c r="C60" s="28" t="s">
        <v>113</v>
      </c>
      <c r="D60" s="27" t="s">
        <v>114</v>
      </c>
      <c r="E60" s="100">
        <f>' stage 1 19-20 '!E62</f>
        <v>14.5</v>
      </c>
      <c r="F60" s="100"/>
      <c r="G60" s="14">
        <v>16</v>
      </c>
      <c r="H60" s="14"/>
      <c r="I60" s="14">
        <f t="shared" si="1"/>
        <v>15.700000000000001</v>
      </c>
      <c r="J60" s="14" t="str">
        <f t="shared" si="0"/>
        <v>V</v>
      </c>
    </row>
    <row r="61" spans="2:10" ht="12" customHeight="1">
      <c r="B61" s="13">
        <v>53</v>
      </c>
      <c r="C61" s="28" t="s">
        <v>115</v>
      </c>
      <c r="D61" s="27" t="s">
        <v>116</v>
      </c>
      <c r="E61" s="100">
        <f>' stage 1 19-20 '!E63</f>
        <v>14</v>
      </c>
      <c r="F61" s="100"/>
      <c r="G61" s="14">
        <v>15</v>
      </c>
      <c r="H61" s="14"/>
      <c r="I61" s="14">
        <f t="shared" si="1"/>
        <v>14.8</v>
      </c>
      <c r="J61" s="14" t="str">
        <f t="shared" si="0"/>
        <v>V</v>
      </c>
    </row>
    <row r="62" spans="2:10" ht="12" customHeight="1">
      <c r="B62" s="13">
        <v>54</v>
      </c>
      <c r="C62" s="28" t="s">
        <v>117</v>
      </c>
      <c r="D62" s="27" t="s">
        <v>118</v>
      </c>
      <c r="E62" s="100">
        <f>' stage 1 19-20 '!E64</f>
        <v>14</v>
      </c>
      <c r="F62" s="100"/>
      <c r="G62" s="14">
        <v>15</v>
      </c>
      <c r="H62" s="14"/>
      <c r="I62" s="14">
        <f t="shared" si="1"/>
        <v>14.8</v>
      </c>
      <c r="J62" s="14" t="str">
        <f t="shared" si="0"/>
        <v>V</v>
      </c>
    </row>
    <row r="63" spans="2:10" ht="12" customHeight="1">
      <c r="B63" s="13">
        <v>55</v>
      </c>
      <c r="C63" s="28" t="s">
        <v>119</v>
      </c>
      <c r="D63" s="27" t="s">
        <v>120</v>
      </c>
      <c r="E63" s="100">
        <f>' stage 1 19-20 '!E65</f>
        <v>14</v>
      </c>
      <c r="F63" s="100"/>
      <c r="G63" s="14">
        <v>15.5</v>
      </c>
      <c r="H63" s="14"/>
      <c r="I63" s="14">
        <f t="shared" si="1"/>
        <v>15.200000000000001</v>
      </c>
      <c r="J63" s="14" t="str">
        <f t="shared" si="0"/>
        <v>V</v>
      </c>
    </row>
    <row r="64" spans="2:10" ht="12" customHeight="1">
      <c r="B64" s="13">
        <v>56</v>
      </c>
      <c r="C64" s="26" t="s">
        <v>121</v>
      </c>
      <c r="D64" s="27" t="s">
        <v>122</v>
      </c>
      <c r="E64" s="100">
        <f>' stage 1 19-20 '!E66</f>
        <v>15.5</v>
      </c>
      <c r="F64" s="100"/>
      <c r="G64" s="14">
        <v>15</v>
      </c>
      <c r="H64" s="14"/>
      <c r="I64" s="14">
        <f t="shared" si="1"/>
        <v>15.1</v>
      </c>
      <c r="J64" s="14" t="str">
        <f t="shared" si="0"/>
        <v>V</v>
      </c>
    </row>
    <row r="65" spans="2:10" ht="12" customHeight="1">
      <c r="B65" s="13">
        <v>57</v>
      </c>
      <c r="C65" s="28" t="s">
        <v>123</v>
      </c>
      <c r="D65" s="27" t="s">
        <v>124</v>
      </c>
      <c r="E65" s="100">
        <f>' stage 1 19-20 '!E67</f>
        <v>14</v>
      </c>
      <c r="F65" s="100"/>
      <c r="G65" s="14">
        <v>16</v>
      </c>
      <c r="H65" s="14"/>
      <c r="I65" s="14">
        <f t="shared" si="1"/>
        <v>15.600000000000001</v>
      </c>
      <c r="J65" s="14" t="str">
        <f t="shared" si="0"/>
        <v>V</v>
      </c>
    </row>
    <row r="66" spans="2:10" ht="12" customHeight="1">
      <c r="B66" s="13">
        <v>58</v>
      </c>
      <c r="C66" s="28" t="s">
        <v>125</v>
      </c>
      <c r="D66" s="27" t="s">
        <v>126</v>
      </c>
      <c r="E66" s="100">
        <f>' stage 1 19-20 '!E68</f>
        <v>15</v>
      </c>
      <c r="F66" s="100"/>
      <c r="G66" s="14">
        <v>16.5</v>
      </c>
      <c r="H66" s="14"/>
      <c r="I66" s="14">
        <f t="shared" si="1"/>
        <v>16.200000000000003</v>
      </c>
      <c r="J66" s="14" t="str">
        <f t="shared" si="0"/>
        <v>V</v>
      </c>
    </row>
    <row r="67" spans="2:10" ht="12" customHeight="1">
      <c r="B67" s="13">
        <v>59</v>
      </c>
      <c r="C67" s="28" t="s">
        <v>127</v>
      </c>
      <c r="D67" s="27" t="s">
        <v>128</v>
      </c>
      <c r="E67" s="100">
        <f>' stage 1 19-20 '!E69</f>
        <v>16.5</v>
      </c>
      <c r="F67" s="100"/>
      <c r="G67" s="14">
        <v>16</v>
      </c>
      <c r="H67" s="14"/>
      <c r="I67" s="14">
        <f t="shared" si="1"/>
        <v>16.100000000000001</v>
      </c>
      <c r="J67" s="14" t="str">
        <f t="shared" si="0"/>
        <v>V</v>
      </c>
    </row>
    <row r="68" spans="2:10" ht="12" customHeight="1">
      <c r="B68" s="13">
        <v>60</v>
      </c>
      <c r="C68" s="28" t="s">
        <v>129</v>
      </c>
      <c r="D68" s="27" t="s">
        <v>130</v>
      </c>
      <c r="E68" s="100">
        <f>' stage 1 19-20 '!E70</f>
        <v>15</v>
      </c>
      <c r="F68" s="100"/>
      <c r="G68" s="14">
        <v>15</v>
      </c>
      <c r="H68" s="14"/>
      <c r="I68" s="14">
        <f t="shared" si="1"/>
        <v>15</v>
      </c>
      <c r="J68" s="14" t="str">
        <f t="shared" si="0"/>
        <v>V</v>
      </c>
    </row>
    <row r="69" spans="2:10" ht="12" customHeight="1">
      <c r="B69" s="13">
        <v>61</v>
      </c>
      <c r="C69" s="29" t="s">
        <v>131</v>
      </c>
      <c r="D69" s="30" t="s">
        <v>132</v>
      </c>
      <c r="E69" s="100">
        <f>' stage 1 19-20 '!E71</f>
        <v>13</v>
      </c>
      <c r="F69" s="102"/>
      <c r="G69" s="14">
        <v>15</v>
      </c>
      <c r="H69" s="14"/>
      <c r="I69" s="14">
        <f t="shared" si="1"/>
        <v>14.6</v>
      </c>
      <c r="J69" s="14" t="str">
        <f t="shared" si="0"/>
        <v>V</v>
      </c>
    </row>
    <row r="70" spans="2:10" ht="12" customHeight="1">
      <c r="B70" s="13">
        <v>62</v>
      </c>
      <c r="C70" s="31" t="s">
        <v>133</v>
      </c>
      <c r="D70" s="32" t="s">
        <v>134</v>
      </c>
      <c r="E70" s="100">
        <f>' stage 1 19-20 '!E72</f>
        <v>13.5</v>
      </c>
      <c r="F70" s="100"/>
      <c r="G70" s="14">
        <v>15.5</v>
      </c>
      <c r="H70" s="14"/>
      <c r="I70" s="14">
        <f t="shared" si="1"/>
        <v>15.100000000000001</v>
      </c>
      <c r="J70" s="14" t="str">
        <f t="shared" si="0"/>
        <v>V</v>
      </c>
    </row>
    <row r="71" spans="2:10" ht="12" customHeight="1">
      <c r="B71" s="13">
        <v>63</v>
      </c>
      <c r="C71" s="31" t="s">
        <v>135</v>
      </c>
      <c r="D71" s="32" t="s">
        <v>136</v>
      </c>
      <c r="E71" s="100">
        <f>' stage 1 19-20 '!E73</f>
        <v>14.75</v>
      </c>
      <c r="F71" s="100"/>
      <c r="G71" s="14">
        <v>16</v>
      </c>
      <c r="H71" s="14"/>
      <c r="I71" s="14">
        <f t="shared" si="1"/>
        <v>15.75</v>
      </c>
      <c r="J71" s="14" t="str">
        <f t="shared" si="0"/>
        <v>V</v>
      </c>
    </row>
    <row r="72" spans="2:10" ht="12" customHeight="1">
      <c r="B72" s="13">
        <v>64</v>
      </c>
      <c r="C72" s="31" t="s">
        <v>137</v>
      </c>
      <c r="D72" s="32" t="s">
        <v>138</v>
      </c>
      <c r="E72" s="100">
        <f>' stage 1 19-20 '!E74</f>
        <v>14</v>
      </c>
      <c r="F72" s="100"/>
      <c r="G72" s="14">
        <v>14</v>
      </c>
      <c r="H72" s="14"/>
      <c r="I72" s="14">
        <f t="shared" si="1"/>
        <v>14.000000000000002</v>
      </c>
      <c r="J72" s="14" t="str">
        <f t="shared" si="0"/>
        <v>V</v>
      </c>
    </row>
    <row r="73" spans="2:10" ht="12" customHeight="1">
      <c r="B73" s="13">
        <v>65</v>
      </c>
      <c r="C73" s="31" t="s">
        <v>139</v>
      </c>
      <c r="D73" s="32" t="s">
        <v>140</v>
      </c>
      <c r="E73" s="100">
        <f>' stage 1 19-20 '!E75</f>
        <v>14.75</v>
      </c>
      <c r="F73" s="100"/>
      <c r="G73" s="14">
        <v>16</v>
      </c>
      <c r="H73" s="14"/>
      <c r="I73" s="14">
        <f t="shared" si="1"/>
        <v>15.75</v>
      </c>
      <c r="J73" s="14" t="str">
        <f t="shared" ref="J73:J129" si="2">IF(AND(I73&gt;=12,E73&gt;=6,G73&gt;=6),"V",IF(I73&lt;6,"AR","NV"))</f>
        <v>V</v>
      </c>
    </row>
    <row r="74" spans="2:10" ht="12" customHeight="1">
      <c r="B74" s="13">
        <v>66</v>
      </c>
      <c r="C74" s="31" t="s">
        <v>141</v>
      </c>
      <c r="D74" s="32" t="s">
        <v>51</v>
      </c>
      <c r="E74" s="100">
        <f>' stage 1 19-20 '!E76</f>
        <v>14</v>
      </c>
      <c r="F74" s="100"/>
      <c r="G74" s="14">
        <v>16.5</v>
      </c>
      <c r="H74" s="14"/>
      <c r="I74" s="14">
        <f t="shared" ref="I74:I129" si="3">E74*0.2+G74*0.8</f>
        <v>16</v>
      </c>
      <c r="J74" s="14" t="str">
        <f t="shared" si="2"/>
        <v>V</v>
      </c>
    </row>
    <row r="75" spans="2:10" ht="12" customHeight="1">
      <c r="B75" s="13">
        <v>67</v>
      </c>
      <c r="C75" s="31" t="s">
        <v>142</v>
      </c>
      <c r="D75" s="37" t="s">
        <v>143</v>
      </c>
      <c r="E75" s="100">
        <f>' stage 1 19-20 '!E77</f>
        <v>13.5</v>
      </c>
      <c r="F75" s="100"/>
      <c r="G75" s="14">
        <v>15</v>
      </c>
      <c r="H75" s="14"/>
      <c r="I75" s="14">
        <f t="shared" si="3"/>
        <v>14.7</v>
      </c>
      <c r="J75" s="14" t="str">
        <f t="shared" si="2"/>
        <v>V</v>
      </c>
    </row>
    <row r="76" spans="2:10" ht="12" customHeight="1">
      <c r="B76" s="13">
        <v>68</v>
      </c>
      <c r="C76" s="31" t="s">
        <v>144</v>
      </c>
      <c r="D76" s="32" t="s">
        <v>145</v>
      </c>
      <c r="E76" s="100">
        <f>' stage 1 19-20 '!E78</f>
        <v>15</v>
      </c>
      <c r="F76" s="100"/>
      <c r="G76" s="14">
        <v>15.5</v>
      </c>
      <c r="H76" s="14"/>
      <c r="I76" s="14">
        <f t="shared" si="3"/>
        <v>15.4</v>
      </c>
      <c r="J76" s="14" t="str">
        <f t="shared" si="2"/>
        <v>V</v>
      </c>
    </row>
    <row r="77" spans="2:10" ht="12" customHeight="1">
      <c r="B77" s="13">
        <v>69</v>
      </c>
      <c r="C77" s="33" t="s">
        <v>146</v>
      </c>
      <c r="D77" s="32" t="s">
        <v>147</v>
      </c>
      <c r="E77" s="100">
        <f>' stage 1 19-20 '!E79</f>
        <v>14</v>
      </c>
      <c r="F77" s="100"/>
      <c r="G77" s="14">
        <v>16</v>
      </c>
      <c r="H77" s="14"/>
      <c r="I77" s="14">
        <f t="shared" si="3"/>
        <v>15.600000000000001</v>
      </c>
      <c r="J77" s="14" t="str">
        <f t="shared" si="2"/>
        <v>V</v>
      </c>
    </row>
    <row r="78" spans="2:10" ht="12" customHeight="1">
      <c r="B78" s="13">
        <v>70</v>
      </c>
      <c r="C78" s="33" t="s">
        <v>148</v>
      </c>
      <c r="D78" s="32" t="s">
        <v>149</v>
      </c>
      <c r="E78" s="100">
        <f>' stage 1 19-20 '!E80</f>
        <v>13.75</v>
      </c>
      <c r="F78" s="100"/>
      <c r="G78" s="14">
        <v>17</v>
      </c>
      <c r="H78" s="14"/>
      <c r="I78" s="14">
        <f t="shared" si="3"/>
        <v>16.350000000000001</v>
      </c>
      <c r="J78" s="14" t="str">
        <f t="shared" si="2"/>
        <v>V</v>
      </c>
    </row>
    <row r="79" spans="2:10" ht="12" customHeight="1">
      <c r="B79" s="13">
        <v>71</v>
      </c>
      <c r="C79" s="33" t="s">
        <v>150</v>
      </c>
      <c r="D79" s="32" t="s">
        <v>151</v>
      </c>
      <c r="E79" s="100">
        <f>' stage 1 19-20 '!E81</f>
        <v>14.5</v>
      </c>
      <c r="F79" s="100"/>
      <c r="G79" s="14">
        <v>15</v>
      </c>
      <c r="H79" s="14"/>
      <c r="I79" s="14">
        <f t="shared" si="3"/>
        <v>14.9</v>
      </c>
      <c r="J79" s="14" t="str">
        <f t="shared" si="2"/>
        <v>V</v>
      </c>
    </row>
    <row r="80" spans="2:10" ht="12" customHeight="1">
      <c r="B80" s="13">
        <v>72</v>
      </c>
      <c r="C80" s="33" t="s">
        <v>152</v>
      </c>
      <c r="D80" s="37" t="s">
        <v>153</v>
      </c>
      <c r="E80" s="100">
        <f>' stage 1 19-20 '!E82</f>
        <v>14.5</v>
      </c>
      <c r="F80" s="100"/>
      <c r="G80" s="14">
        <v>16.5</v>
      </c>
      <c r="H80" s="14"/>
      <c r="I80" s="14">
        <f t="shared" si="3"/>
        <v>16.100000000000001</v>
      </c>
      <c r="J80" s="14" t="str">
        <f t="shared" si="2"/>
        <v>V</v>
      </c>
    </row>
    <row r="81" spans="2:10" ht="12" customHeight="1">
      <c r="B81" s="13">
        <v>73</v>
      </c>
      <c r="C81" s="33" t="s">
        <v>154</v>
      </c>
      <c r="D81" s="32" t="s">
        <v>155</v>
      </c>
      <c r="E81" s="100">
        <f>' stage 1 19-20 '!E83</f>
        <v>12</v>
      </c>
      <c r="F81" s="100"/>
      <c r="G81" s="14">
        <v>15.5</v>
      </c>
      <c r="H81" s="14"/>
      <c r="I81" s="14">
        <f t="shared" si="3"/>
        <v>14.8</v>
      </c>
      <c r="J81" s="14" t="str">
        <f t="shared" si="2"/>
        <v>V</v>
      </c>
    </row>
    <row r="82" spans="2:10" ht="12" customHeight="1">
      <c r="B82" s="13">
        <v>74</v>
      </c>
      <c r="C82" s="33" t="s">
        <v>156</v>
      </c>
      <c r="D82" s="32" t="s">
        <v>157</v>
      </c>
      <c r="E82" s="100">
        <f>' stage 1 19-20 '!E84</f>
        <v>13.5</v>
      </c>
      <c r="F82" s="100"/>
      <c r="G82" s="111">
        <v>14.5</v>
      </c>
      <c r="H82" s="14"/>
      <c r="I82" s="14">
        <f t="shared" si="3"/>
        <v>14.3</v>
      </c>
      <c r="J82" s="14" t="str">
        <f t="shared" si="2"/>
        <v>V</v>
      </c>
    </row>
    <row r="83" spans="2:10" s="110" customFormat="1" ht="12" customHeight="1">
      <c r="B83" s="13">
        <v>75</v>
      </c>
      <c r="C83" s="108" t="s">
        <v>158</v>
      </c>
      <c r="D83" s="108" t="s">
        <v>159</v>
      </c>
      <c r="E83" s="109">
        <f>' stage 1 19-20 '!E85</f>
        <v>15.75</v>
      </c>
      <c r="F83" s="109"/>
      <c r="G83" s="14">
        <v>16</v>
      </c>
      <c r="H83" s="14"/>
      <c r="I83" s="14">
        <f t="shared" si="3"/>
        <v>15.950000000000001</v>
      </c>
      <c r="J83" s="14" t="str">
        <f t="shared" si="2"/>
        <v>V</v>
      </c>
    </row>
    <row r="84" spans="2:10" ht="12" customHeight="1">
      <c r="B84" s="13">
        <v>76</v>
      </c>
      <c r="C84" s="33" t="s">
        <v>160</v>
      </c>
      <c r="D84" s="32" t="s">
        <v>159</v>
      </c>
      <c r="E84" s="100">
        <f>' stage 1 19-20 '!E86</f>
        <v>15</v>
      </c>
      <c r="F84" s="100"/>
      <c r="G84" s="14">
        <v>16.5</v>
      </c>
      <c r="H84" s="14"/>
      <c r="I84" s="14">
        <f t="shared" si="3"/>
        <v>16.200000000000003</v>
      </c>
      <c r="J84" s="14" t="str">
        <f t="shared" si="2"/>
        <v>V</v>
      </c>
    </row>
    <row r="85" spans="2:10" ht="12" customHeight="1">
      <c r="B85" s="13">
        <v>77</v>
      </c>
      <c r="C85" s="33" t="s">
        <v>161</v>
      </c>
      <c r="D85" s="32" t="s">
        <v>162</v>
      </c>
      <c r="E85" s="100">
        <f>' stage 1 19-20 '!E87</f>
        <v>14.25</v>
      </c>
      <c r="F85" s="100"/>
      <c r="G85" s="14">
        <v>16.5</v>
      </c>
      <c r="H85" s="14"/>
      <c r="I85" s="14">
        <f t="shared" si="3"/>
        <v>16.05</v>
      </c>
      <c r="J85" s="14" t="str">
        <f t="shared" si="2"/>
        <v>V</v>
      </c>
    </row>
    <row r="86" spans="2:10" ht="12" customHeight="1">
      <c r="B86" s="13">
        <v>78</v>
      </c>
      <c r="C86" s="33" t="s">
        <v>163</v>
      </c>
      <c r="D86" s="32" t="s">
        <v>164</v>
      </c>
      <c r="E86" s="100">
        <f>' stage 1 19-20 '!E88</f>
        <v>14.5</v>
      </c>
      <c r="F86" s="100"/>
      <c r="G86" s="14">
        <v>15</v>
      </c>
      <c r="H86" s="14"/>
      <c r="I86" s="14">
        <f t="shared" si="3"/>
        <v>14.9</v>
      </c>
      <c r="J86" s="14" t="str">
        <f t="shared" si="2"/>
        <v>V</v>
      </c>
    </row>
    <row r="87" spans="2:10" ht="12" customHeight="1">
      <c r="B87" s="13">
        <v>79</v>
      </c>
      <c r="C87" s="33" t="s">
        <v>165</v>
      </c>
      <c r="D87" s="32" t="s">
        <v>166</v>
      </c>
      <c r="E87" s="100">
        <f>' stage 1 19-20 '!E89</f>
        <v>14.5</v>
      </c>
      <c r="F87" s="100"/>
      <c r="G87" s="14">
        <v>15</v>
      </c>
      <c r="H87" s="14"/>
      <c r="I87" s="14">
        <f t="shared" si="3"/>
        <v>14.9</v>
      </c>
      <c r="J87" s="14" t="str">
        <f t="shared" si="2"/>
        <v>V</v>
      </c>
    </row>
    <row r="88" spans="2:10" ht="12" customHeight="1">
      <c r="B88" s="13">
        <v>80</v>
      </c>
      <c r="C88" s="33" t="s">
        <v>167</v>
      </c>
      <c r="D88" s="32" t="s">
        <v>168</v>
      </c>
      <c r="E88" s="100">
        <f>' stage 1 19-20 '!E90</f>
        <v>15</v>
      </c>
      <c r="F88" s="100"/>
      <c r="G88" s="14">
        <v>16</v>
      </c>
      <c r="H88" s="14"/>
      <c r="I88" s="14">
        <f t="shared" si="3"/>
        <v>15.8</v>
      </c>
      <c r="J88" s="14" t="str">
        <f t="shared" si="2"/>
        <v>V</v>
      </c>
    </row>
    <row r="89" spans="2:10" ht="12" customHeight="1">
      <c r="B89" s="13">
        <v>81</v>
      </c>
      <c r="C89" s="33" t="s">
        <v>169</v>
      </c>
      <c r="D89" s="32" t="s">
        <v>170</v>
      </c>
      <c r="E89" s="100">
        <f>' stage 1 19-20 '!E91</f>
        <v>14</v>
      </c>
      <c r="F89" s="100"/>
      <c r="G89" s="14">
        <v>15.5</v>
      </c>
      <c r="H89" s="14"/>
      <c r="I89" s="14">
        <f t="shared" si="3"/>
        <v>15.200000000000001</v>
      </c>
      <c r="J89" s="14" t="str">
        <f t="shared" si="2"/>
        <v>V</v>
      </c>
    </row>
    <row r="90" spans="2:10" ht="12" customHeight="1">
      <c r="B90" s="13">
        <v>82</v>
      </c>
      <c r="C90" s="33" t="s">
        <v>171</v>
      </c>
      <c r="D90" s="32" t="s">
        <v>172</v>
      </c>
      <c r="E90" s="100">
        <f>' stage 1 19-20 '!E92</f>
        <v>13.75</v>
      </c>
      <c r="F90" s="100"/>
      <c r="G90" s="14">
        <v>14.5</v>
      </c>
      <c r="H90" s="14"/>
      <c r="I90" s="14">
        <f t="shared" si="3"/>
        <v>14.350000000000001</v>
      </c>
      <c r="J90" s="14" t="str">
        <f t="shared" si="2"/>
        <v>V</v>
      </c>
    </row>
    <row r="91" spans="2:10" ht="12" customHeight="1">
      <c r="B91" s="13">
        <v>83</v>
      </c>
      <c r="C91" s="33" t="s">
        <v>173</v>
      </c>
      <c r="D91" s="32" t="s">
        <v>174</v>
      </c>
      <c r="E91" s="100">
        <f>' stage 1 19-20 '!E93</f>
        <v>14.5</v>
      </c>
      <c r="F91" s="100"/>
      <c r="G91" s="14">
        <v>16</v>
      </c>
      <c r="H91" s="14"/>
      <c r="I91" s="14">
        <f t="shared" si="3"/>
        <v>15.700000000000001</v>
      </c>
      <c r="J91" s="14" t="str">
        <f t="shared" si="2"/>
        <v>V</v>
      </c>
    </row>
    <row r="92" spans="2:10" ht="12" customHeight="1">
      <c r="B92" s="13">
        <v>84</v>
      </c>
      <c r="C92" s="33" t="s">
        <v>175</v>
      </c>
      <c r="D92" s="32" t="s">
        <v>176</v>
      </c>
      <c r="E92" s="100">
        <f>' stage 1 19-20 '!E94</f>
        <v>14.5</v>
      </c>
      <c r="F92" s="100"/>
      <c r="G92" s="14">
        <v>13.5</v>
      </c>
      <c r="H92" s="14"/>
      <c r="I92" s="14">
        <f t="shared" si="3"/>
        <v>13.700000000000001</v>
      </c>
      <c r="J92" s="14" t="str">
        <f t="shared" si="2"/>
        <v>V</v>
      </c>
    </row>
    <row r="93" spans="2:10" ht="12" customHeight="1">
      <c r="B93" s="13">
        <v>85</v>
      </c>
      <c r="C93" s="33" t="s">
        <v>177</v>
      </c>
      <c r="D93" s="32" t="s">
        <v>12</v>
      </c>
      <c r="E93" s="100">
        <f>' stage 1 19-20 '!E95</f>
        <v>14.5</v>
      </c>
      <c r="F93" s="100"/>
      <c r="G93" s="14">
        <v>15</v>
      </c>
      <c r="H93" s="14"/>
      <c r="I93" s="14">
        <f t="shared" si="3"/>
        <v>14.9</v>
      </c>
      <c r="J93" s="14" t="str">
        <f t="shared" si="2"/>
        <v>V</v>
      </c>
    </row>
    <row r="94" spans="2:10" ht="12" customHeight="1">
      <c r="B94" s="13">
        <v>86</v>
      </c>
      <c r="C94" s="33" t="s">
        <v>178</v>
      </c>
      <c r="D94" s="32" t="s">
        <v>179</v>
      </c>
      <c r="E94" s="100">
        <f>' stage 1 19-20 '!E96</f>
        <v>16</v>
      </c>
      <c r="F94" s="100"/>
      <c r="G94" s="14">
        <v>15.5</v>
      </c>
      <c r="H94" s="14"/>
      <c r="I94" s="14">
        <f t="shared" si="3"/>
        <v>15.600000000000001</v>
      </c>
      <c r="J94" s="14" t="str">
        <f t="shared" si="2"/>
        <v>V</v>
      </c>
    </row>
    <row r="95" spans="2:10" ht="12" customHeight="1">
      <c r="B95" s="13">
        <v>87</v>
      </c>
      <c r="C95" s="33" t="s">
        <v>180</v>
      </c>
      <c r="D95" s="32" t="s">
        <v>181</v>
      </c>
      <c r="E95" s="100">
        <f>' stage 1 19-20 '!E97</f>
        <v>16</v>
      </c>
      <c r="F95" s="100"/>
      <c r="G95" s="14">
        <v>15</v>
      </c>
      <c r="H95" s="14"/>
      <c r="I95" s="14">
        <f t="shared" si="3"/>
        <v>15.2</v>
      </c>
      <c r="J95" s="14" t="str">
        <f t="shared" si="2"/>
        <v>V</v>
      </c>
    </row>
    <row r="96" spans="2:10" ht="12" customHeight="1">
      <c r="B96" s="13">
        <v>88</v>
      </c>
      <c r="C96" s="33" t="s">
        <v>182</v>
      </c>
      <c r="D96" s="32" t="s">
        <v>183</v>
      </c>
      <c r="E96" s="100">
        <f>' stage 1 19-20 '!E98</f>
        <v>14</v>
      </c>
      <c r="F96" s="100"/>
      <c r="G96" s="14">
        <v>17</v>
      </c>
      <c r="H96" s="14"/>
      <c r="I96" s="14">
        <f t="shared" si="3"/>
        <v>16.400000000000002</v>
      </c>
      <c r="J96" s="14" t="str">
        <f t="shared" si="2"/>
        <v>V</v>
      </c>
    </row>
    <row r="97" spans="2:10" ht="12" customHeight="1">
      <c r="B97" s="13">
        <v>89</v>
      </c>
      <c r="C97" s="33" t="s">
        <v>184</v>
      </c>
      <c r="D97" s="32" t="s">
        <v>13</v>
      </c>
      <c r="E97" s="100">
        <f>' stage 1 19-20 '!E99</f>
        <v>14.5</v>
      </c>
      <c r="F97" s="100"/>
      <c r="G97" s="14">
        <v>16</v>
      </c>
      <c r="H97" s="14"/>
      <c r="I97" s="14">
        <f t="shared" si="3"/>
        <v>15.700000000000001</v>
      </c>
      <c r="J97" s="14" t="str">
        <f t="shared" si="2"/>
        <v>V</v>
      </c>
    </row>
    <row r="98" spans="2:10" ht="12" customHeight="1">
      <c r="B98" s="13">
        <v>90</v>
      </c>
      <c r="C98" s="33" t="s">
        <v>185</v>
      </c>
      <c r="D98" s="32" t="s">
        <v>186</v>
      </c>
      <c r="E98" s="100">
        <f>' stage 1 19-20 '!E100</f>
        <v>14</v>
      </c>
      <c r="F98" s="100"/>
      <c r="G98" s="14">
        <v>16</v>
      </c>
      <c r="H98" s="14"/>
      <c r="I98" s="14">
        <f t="shared" si="3"/>
        <v>15.600000000000001</v>
      </c>
      <c r="J98" s="14" t="str">
        <f t="shared" si="2"/>
        <v>V</v>
      </c>
    </row>
    <row r="99" spans="2:10" ht="12" customHeight="1">
      <c r="B99" s="13">
        <v>91</v>
      </c>
      <c r="C99" s="33" t="s">
        <v>187</v>
      </c>
      <c r="D99" s="32" t="s">
        <v>188</v>
      </c>
      <c r="E99" s="100">
        <f>' stage 1 19-20 '!E101</f>
        <v>14.5</v>
      </c>
      <c r="F99" s="100"/>
      <c r="G99" s="14">
        <v>15.5</v>
      </c>
      <c r="H99" s="14"/>
      <c r="I99" s="14">
        <f t="shared" si="3"/>
        <v>15.3</v>
      </c>
      <c r="J99" s="14" t="str">
        <f t="shared" si="2"/>
        <v>V</v>
      </c>
    </row>
    <row r="100" spans="2:10" ht="12" customHeight="1">
      <c r="B100" s="13">
        <v>92</v>
      </c>
      <c r="C100" s="33" t="s">
        <v>189</v>
      </c>
      <c r="D100" s="32" t="s">
        <v>190</v>
      </c>
      <c r="E100" s="100">
        <f>' stage 1 19-20 '!E102</f>
        <v>15.5</v>
      </c>
      <c r="F100" s="100"/>
      <c r="G100" s="14">
        <v>16</v>
      </c>
      <c r="H100" s="14"/>
      <c r="I100" s="14">
        <f t="shared" si="3"/>
        <v>15.9</v>
      </c>
      <c r="J100" s="14" t="str">
        <f t="shared" si="2"/>
        <v>V</v>
      </c>
    </row>
    <row r="101" spans="2:10" ht="12" customHeight="1">
      <c r="B101" s="13">
        <v>93</v>
      </c>
      <c r="C101" s="33" t="s">
        <v>191</v>
      </c>
      <c r="D101" s="32" t="s">
        <v>192</v>
      </c>
      <c r="E101" s="100">
        <f>' stage 1 19-20 '!E103</f>
        <v>17</v>
      </c>
      <c r="F101" s="100"/>
      <c r="G101" s="14">
        <v>16.5</v>
      </c>
      <c r="H101" s="14"/>
      <c r="I101" s="14">
        <f t="shared" si="3"/>
        <v>16.600000000000001</v>
      </c>
      <c r="J101" s="14" t="str">
        <f t="shared" si="2"/>
        <v>V</v>
      </c>
    </row>
    <row r="102" spans="2:10" ht="12" customHeight="1">
      <c r="B102" s="13">
        <v>94</v>
      </c>
      <c r="C102" s="33" t="s">
        <v>193</v>
      </c>
      <c r="D102" s="32" t="s">
        <v>194</v>
      </c>
      <c r="E102" s="100">
        <f>' stage 1 19-20 '!E104</f>
        <v>13</v>
      </c>
      <c r="F102" s="100"/>
      <c r="G102" s="14">
        <v>17</v>
      </c>
      <c r="H102" s="14"/>
      <c r="I102" s="14">
        <f t="shared" si="3"/>
        <v>16.200000000000003</v>
      </c>
      <c r="J102" s="14" t="str">
        <f t="shared" si="2"/>
        <v>V</v>
      </c>
    </row>
    <row r="103" spans="2:10" ht="12" customHeight="1">
      <c r="B103" s="13">
        <v>95</v>
      </c>
      <c r="C103" s="33" t="s">
        <v>195</v>
      </c>
      <c r="D103" s="32" t="s">
        <v>196</v>
      </c>
      <c r="E103" s="100">
        <f>' stage 1 19-20 '!E105</f>
        <v>15.5</v>
      </c>
      <c r="F103" s="100"/>
      <c r="G103" s="14">
        <v>16</v>
      </c>
      <c r="H103" s="14"/>
      <c r="I103" s="14">
        <f t="shared" si="3"/>
        <v>15.9</v>
      </c>
      <c r="J103" s="14" t="str">
        <f t="shared" si="2"/>
        <v>V</v>
      </c>
    </row>
    <row r="104" spans="2:10" ht="12" customHeight="1">
      <c r="B104" s="13">
        <v>96</v>
      </c>
      <c r="C104" s="33" t="s">
        <v>197</v>
      </c>
      <c r="D104" s="32" t="s">
        <v>198</v>
      </c>
      <c r="E104" s="100">
        <f>' stage 1 19-20 '!E106</f>
        <v>15.5</v>
      </c>
      <c r="F104" s="100"/>
      <c r="G104" s="14">
        <v>16.5</v>
      </c>
      <c r="H104" s="14"/>
      <c r="I104" s="14">
        <f t="shared" si="3"/>
        <v>16.3</v>
      </c>
      <c r="J104" s="14" t="str">
        <f t="shared" si="2"/>
        <v>V</v>
      </c>
    </row>
    <row r="105" spans="2:10" ht="12" customHeight="1">
      <c r="B105" s="13">
        <v>97</v>
      </c>
      <c r="C105" s="33" t="s">
        <v>199</v>
      </c>
      <c r="D105" s="32" t="s">
        <v>200</v>
      </c>
      <c r="E105" s="100">
        <f>' stage 1 19-20 '!E107</f>
        <v>15</v>
      </c>
      <c r="F105" s="100"/>
      <c r="G105" s="14">
        <v>15</v>
      </c>
      <c r="H105" s="14"/>
      <c r="I105" s="14">
        <f t="shared" si="3"/>
        <v>15</v>
      </c>
      <c r="J105" s="14" t="str">
        <f t="shared" si="2"/>
        <v>V</v>
      </c>
    </row>
    <row r="106" spans="2:10" ht="12" customHeight="1">
      <c r="B106" s="13">
        <v>98</v>
      </c>
      <c r="C106" s="33" t="s">
        <v>201</v>
      </c>
      <c r="D106" s="32" t="s">
        <v>95</v>
      </c>
      <c r="E106" s="100">
        <f>' stage 1 19-20 '!E108</f>
        <v>15</v>
      </c>
      <c r="F106" s="100"/>
      <c r="G106" s="14">
        <v>16.5</v>
      </c>
      <c r="H106" s="14"/>
      <c r="I106" s="14">
        <f t="shared" si="3"/>
        <v>16.200000000000003</v>
      </c>
      <c r="J106" s="14" t="str">
        <f t="shared" si="2"/>
        <v>V</v>
      </c>
    </row>
    <row r="107" spans="2:10" ht="12" customHeight="1">
      <c r="B107" s="13">
        <v>99</v>
      </c>
      <c r="C107" s="33" t="s">
        <v>202</v>
      </c>
      <c r="D107" s="32" t="s">
        <v>203</v>
      </c>
      <c r="E107" s="100">
        <f>' stage 1 19-20 '!E109</f>
        <v>16.5</v>
      </c>
      <c r="F107" s="100"/>
      <c r="G107" s="14">
        <v>16.5</v>
      </c>
      <c r="H107" s="14"/>
      <c r="I107" s="14">
        <f t="shared" si="3"/>
        <v>16.5</v>
      </c>
      <c r="J107" s="14" t="str">
        <f t="shared" si="2"/>
        <v>V</v>
      </c>
    </row>
    <row r="108" spans="2:10" ht="12" customHeight="1">
      <c r="B108" s="13">
        <v>100</v>
      </c>
      <c r="C108" s="33" t="s">
        <v>204</v>
      </c>
      <c r="D108" s="32" t="s">
        <v>205</v>
      </c>
      <c r="E108" s="100">
        <f>' stage 1 19-20 '!E110</f>
        <v>14</v>
      </c>
      <c r="F108" s="100"/>
      <c r="G108" s="14">
        <v>17</v>
      </c>
      <c r="H108" s="14"/>
      <c r="I108" s="14">
        <f t="shared" si="3"/>
        <v>16.400000000000002</v>
      </c>
      <c r="J108" s="14" t="str">
        <f t="shared" si="2"/>
        <v>V</v>
      </c>
    </row>
    <row r="109" spans="2:10" ht="12" customHeight="1">
      <c r="B109" s="13">
        <v>101</v>
      </c>
      <c r="C109" s="32" t="s">
        <v>206</v>
      </c>
      <c r="D109" s="34" t="s">
        <v>207</v>
      </c>
      <c r="E109" s="100">
        <f>' stage 1 19-20 '!E111</f>
        <v>14</v>
      </c>
      <c r="F109" s="103"/>
      <c r="G109" s="14">
        <v>15.5</v>
      </c>
      <c r="H109" s="14"/>
      <c r="I109" s="14">
        <f t="shared" si="3"/>
        <v>15.200000000000001</v>
      </c>
      <c r="J109" s="14" t="str">
        <f t="shared" si="2"/>
        <v>V</v>
      </c>
    </row>
    <row r="110" spans="2:10" ht="12" customHeight="1">
      <c r="B110" s="13">
        <v>102</v>
      </c>
      <c r="C110" s="32" t="s">
        <v>208</v>
      </c>
      <c r="D110" s="34" t="s">
        <v>209</v>
      </c>
      <c r="E110" s="100">
        <f>' stage 1 19-20 '!E112</f>
        <v>14</v>
      </c>
      <c r="F110" s="103"/>
      <c r="G110" s="14">
        <v>15.5</v>
      </c>
      <c r="H110" s="14"/>
      <c r="I110" s="14">
        <f t="shared" si="3"/>
        <v>15.200000000000001</v>
      </c>
      <c r="J110" s="14" t="str">
        <f t="shared" si="2"/>
        <v>V</v>
      </c>
    </row>
    <row r="111" spans="2:10" ht="12" customHeight="1">
      <c r="B111" s="13">
        <v>103</v>
      </c>
      <c r="C111" s="32" t="s">
        <v>210</v>
      </c>
      <c r="D111" s="34" t="s">
        <v>211</v>
      </c>
      <c r="E111" s="100">
        <f>' stage 1 19-20 '!E113</f>
        <v>15.5</v>
      </c>
      <c r="F111" s="103"/>
      <c r="G111" s="14">
        <v>16</v>
      </c>
      <c r="H111" s="14"/>
      <c r="I111" s="14">
        <f t="shared" si="3"/>
        <v>15.9</v>
      </c>
      <c r="J111" s="14" t="str">
        <f t="shared" si="2"/>
        <v>V</v>
      </c>
    </row>
    <row r="112" spans="2:10" ht="12" customHeight="1">
      <c r="B112" s="13">
        <v>104</v>
      </c>
      <c r="C112" s="32" t="s">
        <v>212</v>
      </c>
      <c r="D112" s="34" t="s">
        <v>213</v>
      </c>
      <c r="E112" s="100">
        <f>' stage 1 19-20 '!E114</f>
        <v>14.25</v>
      </c>
      <c r="F112" s="103"/>
      <c r="G112" s="14">
        <v>14.5</v>
      </c>
      <c r="H112" s="14"/>
      <c r="I112" s="14">
        <f t="shared" si="3"/>
        <v>14.450000000000001</v>
      </c>
      <c r="J112" s="14" t="str">
        <f t="shared" si="2"/>
        <v>V</v>
      </c>
    </row>
    <row r="113" spans="2:10" ht="12" customHeight="1">
      <c r="B113" s="13">
        <v>105</v>
      </c>
      <c r="C113" s="35" t="s">
        <v>214</v>
      </c>
      <c r="D113" s="36" t="s">
        <v>215</v>
      </c>
      <c r="E113" s="100">
        <f>' stage 1 19-20 '!E115</f>
        <v>15</v>
      </c>
      <c r="F113" s="105"/>
      <c r="G113" s="14">
        <v>14</v>
      </c>
      <c r="H113" s="14"/>
      <c r="I113" s="14">
        <f t="shared" si="3"/>
        <v>14.200000000000001</v>
      </c>
      <c r="J113" s="14" t="str">
        <f t="shared" si="2"/>
        <v>V</v>
      </c>
    </row>
    <row r="114" spans="2:10" ht="12" customHeight="1">
      <c r="B114" s="13">
        <v>106</v>
      </c>
      <c r="C114" s="32" t="s">
        <v>216</v>
      </c>
      <c r="D114" s="34" t="s">
        <v>217</v>
      </c>
      <c r="E114" s="100">
        <f>' stage 1 19-20 '!E116</f>
        <v>16</v>
      </c>
      <c r="F114" s="103"/>
      <c r="G114" s="14">
        <v>15.5</v>
      </c>
      <c r="H114" s="14"/>
      <c r="I114" s="14">
        <f t="shared" si="3"/>
        <v>15.600000000000001</v>
      </c>
      <c r="J114" s="14" t="str">
        <f t="shared" si="2"/>
        <v>V</v>
      </c>
    </row>
    <row r="115" spans="2:10" ht="12" customHeight="1">
      <c r="B115" s="13">
        <v>107</v>
      </c>
      <c r="C115" s="32" t="s">
        <v>218</v>
      </c>
      <c r="D115" s="34" t="s">
        <v>219</v>
      </c>
      <c r="E115" s="100">
        <f>' stage 1 19-20 '!E117</f>
        <v>14.75</v>
      </c>
      <c r="F115" s="103"/>
      <c r="G115" s="14">
        <v>15.5</v>
      </c>
      <c r="H115" s="14"/>
      <c r="I115" s="14">
        <f t="shared" si="3"/>
        <v>15.350000000000001</v>
      </c>
      <c r="J115" s="14" t="str">
        <f t="shared" si="2"/>
        <v>V</v>
      </c>
    </row>
    <row r="116" spans="2:10" ht="12" customHeight="1">
      <c r="B116" s="13">
        <v>108</v>
      </c>
      <c r="C116" s="32" t="s">
        <v>220</v>
      </c>
      <c r="D116" s="34" t="s">
        <v>221</v>
      </c>
      <c r="E116" s="100">
        <f>' stage 1 19-20 '!E118</f>
        <v>15.5</v>
      </c>
      <c r="F116" s="103"/>
      <c r="G116" s="14">
        <v>16</v>
      </c>
      <c r="H116" s="14"/>
      <c r="I116" s="14">
        <f t="shared" si="3"/>
        <v>15.9</v>
      </c>
      <c r="J116" s="14" t="str">
        <f t="shared" si="2"/>
        <v>V</v>
      </c>
    </row>
    <row r="117" spans="2:10" ht="12" customHeight="1">
      <c r="B117" s="13">
        <v>109</v>
      </c>
      <c r="C117" s="32" t="s">
        <v>222</v>
      </c>
      <c r="D117" s="34" t="s">
        <v>223</v>
      </c>
      <c r="E117" s="100">
        <f>' stage 1 19-20 '!E119</f>
        <v>16</v>
      </c>
      <c r="F117" s="103"/>
      <c r="G117" s="14">
        <v>17</v>
      </c>
      <c r="H117" s="14"/>
      <c r="I117" s="14">
        <f t="shared" si="3"/>
        <v>16.8</v>
      </c>
      <c r="J117" s="14" t="str">
        <f t="shared" si="2"/>
        <v>V</v>
      </c>
    </row>
    <row r="118" spans="2:10" ht="12" customHeight="1">
      <c r="B118" s="13">
        <v>110</v>
      </c>
      <c r="C118" s="32" t="s">
        <v>224</v>
      </c>
      <c r="D118" s="34" t="s">
        <v>14</v>
      </c>
      <c r="E118" s="100">
        <f>' stage 1 19-20 '!E120</f>
        <v>14.5</v>
      </c>
      <c r="F118" s="103"/>
      <c r="G118" s="14">
        <v>15.5</v>
      </c>
      <c r="H118" s="14"/>
      <c r="I118" s="14">
        <f t="shared" si="3"/>
        <v>15.3</v>
      </c>
      <c r="J118" s="14" t="str">
        <f t="shared" si="2"/>
        <v>V</v>
      </c>
    </row>
    <row r="119" spans="2:10" ht="12" customHeight="1">
      <c r="B119" s="13">
        <v>111</v>
      </c>
      <c r="C119" s="32" t="s">
        <v>225</v>
      </c>
      <c r="D119" s="34" t="s">
        <v>226</v>
      </c>
      <c r="E119" s="100">
        <f>' stage 1 19-20 '!E121</f>
        <v>14.5</v>
      </c>
      <c r="F119" s="103"/>
      <c r="G119" s="14">
        <v>13.5</v>
      </c>
      <c r="H119" s="14"/>
      <c r="I119" s="14">
        <f t="shared" si="3"/>
        <v>13.700000000000001</v>
      </c>
      <c r="J119" s="14" t="str">
        <f t="shared" si="2"/>
        <v>V</v>
      </c>
    </row>
    <row r="120" spans="2:10" ht="12" customHeight="1">
      <c r="B120" s="13">
        <v>112</v>
      </c>
      <c r="C120" s="32" t="s">
        <v>227</v>
      </c>
      <c r="D120" s="32" t="s">
        <v>228</v>
      </c>
      <c r="E120" s="100">
        <f>' stage 1 19-20 '!E122</f>
        <v>17</v>
      </c>
      <c r="F120" s="100"/>
      <c r="G120" s="14">
        <v>16</v>
      </c>
      <c r="H120" s="14"/>
      <c r="I120" s="14">
        <f t="shared" si="3"/>
        <v>16.200000000000003</v>
      </c>
      <c r="J120" s="14" t="str">
        <f t="shared" si="2"/>
        <v>V</v>
      </c>
    </row>
    <row r="121" spans="2:10" ht="12" customHeight="1">
      <c r="B121" s="13">
        <v>113</v>
      </c>
      <c r="C121" s="32" t="s">
        <v>229</v>
      </c>
      <c r="D121" s="34" t="s">
        <v>230</v>
      </c>
      <c r="E121" s="100">
        <f>' stage 1 19-20 '!E123</f>
        <v>17</v>
      </c>
      <c r="F121" s="103"/>
      <c r="G121" s="14">
        <v>16</v>
      </c>
      <c r="H121" s="14"/>
      <c r="I121" s="14">
        <f t="shared" si="3"/>
        <v>16.200000000000003</v>
      </c>
      <c r="J121" s="14" t="str">
        <f t="shared" si="2"/>
        <v>V</v>
      </c>
    </row>
    <row r="122" spans="2:10" ht="12" customHeight="1">
      <c r="B122" s="13">
        <v>114</v>
      </c>
      <c r="C122" s="32" t="s">
        <v>231</v>
      </c>
      <c r="D122" s="34" t="s">
        <v>232</v>
      </c>
      <c r="E122" s="100">
        <f>' stage 1 19-20 '!E124</f>
        <v>15.5</v>
      </c>
      <c r="F122" s="103"/>
      <c r="G122" s="14">
        <v>16</v>
      </c>
      <c r="H122" s="14"/>
      <c r="I122" s="14">
        <f t="shared" si="3"/>
        <v>15.9</v>
      </c>
      <c r="J122" s="14" t="str">
        <f t="shared" si="2"/>
        <v>V</v>
      </c>
    </row>
    <row r="123" spans="2:10" ht="12" customHeight="1">
      <c r="B123" s="13">
        <v>115</v>
      </c>
      <c r="C123" s="32" t="s">
        <v>233</v>
      </c>
      <c r="D123" s="34" t="s">
        <v>234</v>
      </c>
      <c r="E123" s="100">
        <f>' stage 1 19-20 '!E125</f>
        <v>15</v>
      </c>
      <c r="F123" s="103"/>
      <c r="G123" s="14">
        <v>16</v>
      </c>
      <c r="H123" s="14"/>
      <c r="I123" s="14">
        <f t="shared" si="3"/>
        <v>15.8</v>
      </c>
      <c r="J123" s="14" t="str">
        <f t="shared" si="2"/>
        <v>V</v>
      </c>
    </row>
    <row r="124" spans="2:10" ht="12" customHeight="1">
      <c r="B124" s="13">
        <v>116</v>
      </c>
      <c r="C124" s="32" t="s">
        <v>235</v>
      </c>
      <c r="D124" s="34" t="s">
        <v>236</v>
      </c>
      <c r="E124" s="100">
        <f>' stage 1 19-20 '!E126</f>
        <v>15</v>
      </c>
      <c r="F124" s="103"/>
      <c r="G124" s="14">
        <v>15.5</v>
      </c>
      <c r="H124" s="14"/>
      <c r="I124" s="14">
        <f t="shared" si="3"/>
        <v>15.4</v>
      </c>
      <c r="J124" s="14" t="str">
        <f t="shared" si="2"/>
        <v>V</v>
      </c>
    </row>
    <row r="125" spans="2:10" ht="12" customHeight="1">
      <c r="B125" s="13">
        <v>117</v>
      </c>
      <c r="C125" s="32" t="s">
        <v>237</v>
      </c>
      <c r="D125" s="34" t="s">
        <v>238</v>
      </c>
      <c r="E125" s="100">
        <f>' stage 1 19-20 '!E127</f>
        <v>13.5</v>
      </c>
      <c r="F125" s="103"/>
      <c r="G125" s="14">
        <v>15</v>
      </c>
      <c r="H125" s="14"/>
      <c r="I125" s="14">
        <f t="shared" si="3"/>
        <v>14.7</v>
      </c>
      <c r="J125" s="14" t="str">
        <f t="shared" si="2"/>
        <v>V</v>
      </c>
    </row>
    <row r="126" spans="2:10" ht="12" customHeight="1">
      <c r="B126" s="13">
        <v>118</v>
      </c>
      <c r="C126" s="32" t="s">
        <v>239</v>
      </c>
      <c r="D126" s="32" t="s">
        <v>240</v>
      </c>
      <c r="E126" s="100">
        <f>' stage 1 19-20 '!E128</f>
        <v>14</v>
      </c>
      <c r="F126" s="100"/>
      <c r="G126" s="14">
        <v>16</v>
      </c>
      <c r="H126" s="14"/>
      <c r="I126" s="14">
        <f t="shared" si="3"/>
        <v>15.600000000000001</v>
      </c>
      <c r="J126" s="14" t="str">
        <f t="shared" si="2"/>
        <v>V</v>
      </c>
    </row>
    <row r="127" spans="2:10" ht="12" customHeight="1">
      <c r="B127" s="13">
        <v>119</v>
      </c>
      <c r="C127" s="32" t="s">
        <v>241</v>
      </c>
      <c r="D127" s="32" t="s">
        <v>242</v>
      </c>
      <c r="E127" s="100">
        <f>' stage 1 19-20 '!E129</f>
        <v>16</v>
      </c>
      <c r="F127" s="100"/>
      <c r="G127" s="14">
        <v>16</v>
      </c>
      <c r="H127" s="14"/>
      <c r="I127" s="14">
        <f t="shared" si="3"/>
        <v>16</v>
      </c>
      <c r="J127" s="14" t="str">
        <f t="shared" si="2"/>
        <v>V</v>
      </c>
    </row>
    <row r="128" spans="2:10" ht="12" customHeight="1">
      <c r="B128" s="13">
        <v>120</v>
      </c>
      <c r="C128" s="32" t="s">
        <v>243</v>
      </c>
      <c r="D128" s="32" t="s">
        <v>244</v>
      </c>
      <c r="E128" s="100">
        <f>' stage 1 19-20 '!E130</f>
        <v>15</v>
      </c>
      <c r="F128" s="100"/>
      <c r="G128" s="14">
        <v>15.5</v>
      </c>
      <c r="H128" s="14"/>
      <c r="I128" s="14">
        <f t="shared" si="3"/>
        <v>15.4</v>
      </c>
      <c r="J128" s="14" t="str">
        <f t="shared" si="2"/>
        <v>V</v>
      </c>
    </row>
    <row r="129" spans="2:10" ht="12" customHeight="1">
      <c r="B129" s="13">
        <v>121</v>
      </c>
      <c r="C129" s="32" t="s">
        <v>99</v>
      </c>
      <c r="D129" s="32" t="s">
        <v>245</v>
      </c>
      <c r="E129" s="100">
        <f>' stage 1 19-20 '!E131</f>
        <v>15</v>
      </c>
      <c r="F129" s="100"/>
      <c r="G129" s="14">
        <v>16</v>
      </c>
      <c r="H129" s="14"/>
      <c r="I129" s="14">
        <f t="shared" si="3"/>
        <v>15.8</v>
      </c>
      <c r="J129" s="14" t="str">
        <f t="shared" si="2"/>
        <v>V</v>
      </c>
    </row>
    <row r="130" spans="2:10">
      <c r="B130" s="20" t="s">
        <v>16</v>
      </c>
      <c r="D130" s="21"/>
      <c r="E130" s="104">
        <f>AVERAGE(E9:E129)</f>
        <v>14.685950413223141</v>
      </c>
      <c r="F130" s="21"/>
      <c r="G130" s="22">
        <f>AVERAGE(G9:G129)</f>
        <v>15.644628099173554</v>
      </c>
      <c r="H130" s="21"/>
      <c r="I130" s="24"/>
      <c r="J130" s="24"/>
    </row>
    <row r="131" spans="2:10">
      <c r="B131" s="16" t="s">
        <v>15</v>
      </c>
      <c r="C131" s="17"/>
      <c r="D131" s="18"/>
      <c r="E131" s="106"/>
      <c r="F131" s="18"/>
      <c r="G131" s="18"/>
      <c r="H131" s="18"/>
      <c r="I131" s="18"/>
      <c r="J131" s="18"/>
    </row>
  </sheetData>
  <mergeCells count="6">
    <mergeCell ref="G2:I2"/>
    <mergeCell ref="C6:J6"/>
    <mergeCell ref="C7:D7"/>
    <mergeCell ref="G7:H7"/>
    <mergeCell ref="I7:J7"/>
    <mergeCell ref="E7:F7"/>
  </mergeCells>
  <pageMargins left="0.17" right="0.7" top="0.18" bottom="0.18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128"/>
  <sheetViews>
    <sheetView tabSelected="1" topLeftCell="A37" zoomScale="120" zoomScaleNormal="120" workbookViewId="0">
      <selection activeCell="J48" sqref="J48"/>
    </sheetView>
  </sheetViews>
  <sheetFormatPr baseColWidth="10" defaultRowHeight="14.4"/>
  <cols>
    <col min="1" max="1" width="1.33203125" customWidth="1"/>
    <col min="2" max="2" width="4.6640625" customWidth="1"/>
    <col min="3" max="3" width="11.88671875" style="110" customWidth="1"/>
    <col min="4" max="4" width="18.33203125" style="110" customWidth="1"/>
    <col min="5" max="5" width="12.44140625" customWidth="1"/>
    <col min="6" max="7" width="11" customWidth="1"/>
    <col min="8" max="8" width="10.33203125" customWidth="1"/>
  </cols>
  <sheetData>
    <row r="1" spans="2:9">
      <c r="B1" s="153" t="s">
        <v>305</v>
      </c>
      <c r="H1" t="s">
        <v>355</v>
      </c>
    </row>
    <row r="2" spans="2:9" ht="14.25" customHeight="1">
      <c r="B2" s="153" t="s">
        <v>307</v>
      </c>
    </row>
    <row r="3" spans="2:9" ht="17.399999999999999">
      <c r="B3" s="153" t="s">
        <v>354</v>
      </c>
    </row>
    <row r="4" spans="2:9" ht="4.5" customHeight="1">
      <c r="B4" s="153"/>
    </row>
    <row r="5" spans="2:9" ht="18">
      <c r="B5" s="156" t="s">
        <v>353</v>
      </c>
      <c r="C5" s="162"/>
      <c r="D5" s="305" t="s">
        <v>356</v>
      </c>
      <c r="E5" s="305"/>
      <c r="F5" s="305"/>
      <c r="G5" s="305"/>
      <c r="H5" s="305"/>
      <c r="I5" s="158"/>
    </row>
    <row r="6" spans="2:9" ht="6.75" customHeight="1">
      <c r="B6" s="156"/>
      <c r="C6" s="162"/>
      <c r="D6" s="162"/>
      <c r="E6" s="157"/>
      <c r="F6" s="157"/>
      <c r="G6" s="158"/>
      <c r="H6" s="158"/>
      <c r="I6" s="158"/>
    </row>
    <row r="7" spans="2:9" ht="17.399999999999999">
      <c r="B7" s="156"/>
      <c r="C7" s="280" t="s">
        <v>5</v>
      </c>
      <c r="D7" s="281" t="s">
        <v>342</v>
      </c>
      <c r="E7" s="193" t="s">
        <v>352</v>
      </c>
      <c r="F7" s="194" t="s">
        <v>351</v>
      </c>
      <c r="G7" s="193" t="s">
        <v>350</v>
      </c>
      <c r="H7" s="193" t="s">
        <v>346</v>
      </c>
      <c r="I7" s="193" t="s">
        <v>349</v>
      </c>
    </row>
    <row r="8" spans="2:9">
      <c r="B8" s="171">
        <v>1</v>
      </c>
      <c r="C8" s="282" t="s">
        <v>18</v>
      </c>
      <c r="D8" s="283" t="s">
        <v>19</v>
      </c>
      <c r="E8" s="99">
        <v>12.592000000000001</v>
      </c>
      <c r="F8" s="99">
        <f>'grille  S3+S4'!BS10</f>
        <v>13.348374999999999</v>
      </c>
      <c r="G8" s="99">
        <f t="shared" ref="G8:G71" si="0">(E8+F8)/2</f>
        <v>12.9701875</v>
      </c>
      <c r="H8" s="192" t="s">
        <v>348</v>
      </c>
      <c r="I8" s="99" t="str">
        <f t="shared" ref="I8:I39" si="1">VLOOKUP(G8,Mention,2,TRUE)</f>
        <v>A.BIEN</v>
      </c>
    </row>
    <row r="9" spans="2:9">
      <c r="B9" s="171">
        <v>2</v>
      </c>
      <c r="C9" s="284" t="s">
        <v>20</v>
      </c>
      <c r="D9" s="283" t="s">
        <v>21</v>
      </c>
      <c r="E9" s="99">
        <v>12.846</v>
      </c>
      <c r="F9" s="99">
        <f>'grille  S3+S4'!BS11</f>
        <v>13.81875</v>
      </c>
      <c r="G9" s="99">
        <f t="shared" si="0"/>
        <v>13.332374999999999</v>
      </c>
      <c r="H9" s="191" t="s">
        <v>348</v>
      </c>
      <c r="I9" s="99" t="str">
        <f t="shared" si="1"/>
        <v>A.BIEN</v>
      </c>
    </row>
    <row r="10" spans="2:9">
      <c r="B10" s="171">
        <v>3</v>
      </c>
      <c r="C10" s="282" t="s">
        <v>22</v>
      </c>
      <c r="D10" s="283" t="s">
        <v>23</v>
      </c>
      <c r="E10" s="99">
        <v>12.712999999999999</v>
      </c>
      <c r="F10" s="99">
        <f>'grille  S3+S4'!BS12</f>
        <v>13.504125000000002</v>
      </c>
      <c r="G10" s="99">
        <f t="shared" si="0"/>
        <v>13.108562500000001</v>
      </c>
      <c r="H10" s="192" t="s">
        <v>348</v>
      </c>
      <c r="I10" s="99" t="str">
        <f t="shared" si="1"/>
        <v>A.BIEN</v>
      </c>
    </row>
    <row r="11" spans="2:9">
      <c r="B11" s="171">
        <v>4</v>
      </c>
      <c r="C11" s="284" t="s">
        <v>24</v>
      </c>
      <c r="D11" s="283" t="s">
        <v>25</v>
      </c>
      <c r="E11" s="99">
        <v>12.11</v>
      </c>
      <c r="F11" s="99">
        <f>'grille  S3+S4'!BS13</f>
        <v>14.9460625</v>
      </c>
      <c r="G11" s="99">
        <f t="shared" si="0"/>
        <v>13.52803125</v>
      </c>
      <c r="H11" s="192" t="s">
        <v>348</v>
      </c>
      <c r="I11" s="99" t="str">
        <f t="shared" si="1"/>
        <v>A.BIEN</v>
      </c>
    </row>
    <row r="12" spans="2:9">
      <c r="B12" s="171">
        <v>5</v>
      </c>
      <c r="C12" s="284" t="s">
        <v>26</v>
      </c>
      <c r="D12" s="283" t="s">
        <v>27</v>
      </c>
      <c r="E12" s="99">
        <v>13.323</v>
      </c>
      <c r="F12" s="99">
        <f>'grille  S3+S4'!BS14</f>
        <v>15.452750000000002</v>
      </c>
      <c r="G12" s="99">
        <f t="shared" si="0"/>
        <v>14.387875000000001</v>
      </c>
      <c r="H12" s="192" t="s">
        <v>348</v>
      </c>
      <c r="I12" s="99" t="str">
        <f t="shared" si="1"/>
        <v>BIEN</v>
      </c>
    </row>
    <row r="13" spans="2:9">
      <c r="B13" s="171">
        <v>6</v>
      </c>
      <c r="C13" s="282" t="s">
        <v>28</v>
      </c>
      <c r="D13" s="283" t="s">
        <v>29</v>
      </c>
      <c r="E13" s="99">
        <v>12.733000000000001</v>
      </c>
      <c r="F13" s="99">
        <f>'grille  S3+S4'!BS15</f>
        <v>14.182937500000001</v>
      </c>
      <c r="G13" s="99">
        <f t="shared" si="0"/>
        <v>13.457968750000001</v>
      </c>
      <c r="H13" s="191" t="s">
        <v>348</v>
      </c>
      <c r="I13" s="99" t="str">
        <f t="shared" si="1"/>
        <v>A.BIEN</v>
      </c>
    </row>
    <row r="14" spans="2:9">
      <c r="B14" s="171">
        <v>7</v>
      </c>
      <c r="C14" s="282" t="s">
        <v>30</v>
      </c>
      <c r="D14" s="283" t="s">
        <v>31</v>
      </c>
      <c r="E14" s="99">
        <v>12.563000000000001</v>
      </c>
      <c r="F14" s="99">
        <f>'grille  S3+S4'!BS16</f>
        <v>13.442374999999998</v>
      </c>
      <c r="G14" s="99">
        <f t="shared" si="0"/>
        <v>13.0026875</v>
      </c>
      <c r="H14" s="192" t="s">
        <v>348</v>
      </c>
      <c r="I14" s="99" t="str">
        <f t="shared" si="1"/>
        <v>A.BIEN</v>
      </c>
    </row>
    <row r="15" spans="2:9">
      <c r="B15" s="171">
        <v>8</v>
      </c>
      <c r="C15" s="284" t="s">
        <v>32</v>
      </c>
      <c r="D15" s="283" t="s">
        <v>33</v>
      </c>
      <c r="E15" s="99">
        <v>12.193</v>
      </c>
      <c r="F15" s="99">
        <f>'grille  S3+S4'!BS17</f>
        <v>14.672812500000001</v>
      </c>
      <c r="G15" s="99">
        <f t="shared" si="0"/>
        <v>13.43290625</v>
      </c>
      <c r="H15" s="192" t="s">
        <v>348</v>
      </c>
      <c r="I15" s="99" t="str">
        <f t="shared" si="1"/>
        <v>A.BIEN</v>
      </c>
    </row>
    <row r="16" spans="2:9">
      <c r="B16" s="171">
        <v>9</v>
      </c>
      <c r="C16" s="284" t="s">
        <v>34</v>
      </c>
      <c r="D16" s="283" t="s">
        <v>35</v>
      </c>
      <c r="E16" s="99">
        <v>13.297000000000001</v>
      </c>
      <c r="F16" s="99">
        <f>'grille  S3+S4'!BS18</f>
        <v>15.766500000000001</v>
      </c>
      <c r="G16" s="99">
        <f t="shared" si="0"/>
        <v>14.531750000000001</v>
      </c>
      <c r="H16" s="192" t="s">
        <v>348</v>
      </c>
      <c r="I16" s="99" t="str">
        <f t="shared" si="1"/>
        <v>BIEN</v>
      </c>
    </row>
    <row r="17" spans="2:12">
      <c r="B17" s="171">
        <v>10</v>
      </c>
      <c r="C17" s="284" t="s">
        <v>36</v>
      </c>
      <c r="D17" s="283" t="s">
        <v>37</v>
      </c>
      <c r="E17" s="99">
        <v>12</v>
      </c>
      <c r="F17" s="99">
        <f>'grille  S3+S4'!BS19</f>
        <v>13.296375000000001</v>
      </c>
      <c r="G17" s="99">
        <f t="shared" si="0"/>
        <v>12.648187500000001</v>
      </c>
      <c r="H17" s="192" t="s">
        <v>348</v>
      </c>
      <c r="I17" s="99" t="str">
        <f t="shared" si="1"/>
        <v>A.BIEN</v>
      </c>
    </row>
    <row r="18" spans="2:12">
      <c r="B18" s="171">
        <v>11</v>
      </c>
      <c r="C18" s="284" t="s">
        <v>38</v>
      </c>
      <c r="D18" s="283" t="s">
        <v>39</v>
      </c>
      <c r="E18" s="99">
        <v>13.693</v>
      </c>
      <c r="F18" s="99">
        <f>'grille  S3+S4'!BS20</f>
        <v>14.938812500000001</v>
      </c>
      <c r="G18" s="99">
        <f t="shared" si="0"/>
        <v>14.315906250000001</v>
      </c>
      <c r="H18" s="192" t="s">
        <v>348</v>
      </c>
      <c r="I18" s="99" t="str">
        <f t="shared" si="1"/>
        <v>BIEN</v>
      </c>
    </row>
    <row r="19" spans="2:12">
      <c r="B19" s="171">
        <v>12</v>
      </c>
      <c r="C19" s="284" t="s">
        <v>40</v>
      </c>
      <c r="D19" s="283" t="s">
        <v>41</v>
      </c>
      <c r="E19" s="99">
        <v>14.204000000000001</v>
      </c>
      <c r="F19" s="99">
        <f>'grille  S3+S4'!BS21</f>
        <v>15.418250000000002</v>
      </c>
      <c r="G19" s="99">
        <f t="shared" si="0"/>
        <v>14.811125000000001</v>
      </c>
      <c r="H19" s="192" t="s">
        <v>348</v>
      </c>
      <c r="I19" s="99" t="str">
        <f t="shared" si="1"/>
        <v>BIEN</v>
      </c>
    </row>
    <row r="20" spans="2:12">
      <c r="B20" s="171">
        <v>13</v>
      </c>
      <c r="C20" s="284" t="s">
        <v>42</v>
      </c>
      <c r="D20" s="283" t="s">
        <v>43</v>
      </c>
      <c r="E20" s="99">
        <v>13.382</v>
      </c>
      <c r="F20" s="99">
        <f>'grille  S3+S4'!BS22</f>
        <v>15.719500000000002</v>
      </c>
      <c r="G20" s="99">
        <f t="shared" si="0"/>
        <v>14.550750000000001</v>
      </c>
      <c r="H20" s="192" t="s">
        <v>348</v>
      </c>
      <c r="I20" s="99" t="str">
        <f t="shared" si="1"/>
        <v>BIEN</v>
      </c>
    </row>
    <row r="21" spans="2:12">
      <c r="B21" s="171">
        <v>14</v>
      </c>
      <c r="C21" s="284" t="s">
        <v>44</v>
      </c>
      <c r="D21" s="283" t="s">
        <v>45</v>
      </c>
      <c r="E21" s="99">
        <v>13.195</v>
      </c>
      <c r="F21" s="99">
        <f>'grille  S3+S4'!BS23</f>
        <v>14.243375</v>
      </c>
      <c r="G21" s="99">
        <f t="shared" si="0"/>
        <v>13.7191875</v>
      </c>
      <c r="H21" s="192" t="s">
        <v>348</v>
      </c>
      <c r="I21" s="99" t="str">
        <f t="shared" si="1"/>
        <v>A.BIEN</v>
      </c>
    </row>
    <row r="22" spans="2:12">
      <c r="B22" s="171">
        <v>15</v>
      </c>
      <c r="C22" s="284" t="s">
        <v>46</v>
      </c>
      <c r="D22" s="283" t="s">
        <v>47</v>
      </c>
      <c r="E22" s="99">
        <v>14.993</v>
      </c>
      <c r="F22" s="99">
        <f>'grille  S3+S4'!BS24</f>
        <v>16.419687499999998</v>
      </c>
      <c r="G22" s="99">
        <f t="shared" si="0"/>
        <v>15.706343749999998</v>
      </c>
      <c r="H22" s="192" t="s">
        <v>348</v>
      </c>
      <c r="I22" s="99" t="str">
        <f t="shared" si="1"/>
        <v>BIEN</v>
      </c>
    </row>
    <row r="23" spans="2:12">
      <c r="B23" s="171">
        <v>16</v>
      </c>
      <c r="C23" s="284" t="s">
        <v>48</v>
      </c>
      <c r="D23" s="283" t="s">
        <v>49</v>
      </c>
      <c r="E23" s="99">
        <v>12.193</v>
      </c>
      <c r="F23" s="99">
        <f>'grille  S3+S4'!BS25</f>
        <v>13.331875</v>
      </c>
      <c r="G23" s="99">
        <f t="shared" si="0"/>
        <v>12.762437500000001</v>
      </c>
      <c r="H23" s="192" t="s">
        <v>348</v>
      </c>
      <c r="I23" s="99" t="str">
        <f t="shared" si="1"/>
        <v>A.BIEN</v>
      </c>
    </row>
    <row r="24" spans="2:12">
      <c r="B24" s="171">
        <v>17</v>
      </c>
      <c r="C24" s="282" t="s">
        <v>50</v>
      </c>
      <c r="D24" s="283" t="s">
        <v>51</v>
      </c>
      <c r="E24" s="99">
        <v>14.776999999999999</v>
      </c>
      <c r="F24" s="99">
        <f>'grille  S3+S4'!BS26</f>
        <v>15.1254375</v>
      </c>
      <c r="G24" s="99">
        <f t="shared" si="0"/>
        <v>14.951218749999999</v>
      </c>
      <c r="H24" s="192" t="s">
        <v>348</v>
      </c>
      <c r="I24" s="99" t="str">
        <f t="shared" si="1"/>
        <v>BIEN</v>
      </c>
    </row>
    <row r="25" spans="2:12">
      <c r="B25" s="171">
        <v>18</v>
      </c>
      <c r="C25" s="284" t="s">
        <v>52</v>
      </c>
      <c r="D25" s="283" t="s">
        <v>53</v>
      </c>
      <c r="E25" s="99">
        <v>13.818</v>
      </c>
      <c r="F25" s="99">
        <f>'grille  S3+S4'!BS27</f>
        <v>14.3734375</v>
      </c>
      <c r="G25" s="99">
        <f t="shared" si="0"/>
        <v>14.09571875</v>
      </c>
      <c r="H25" s="192" t="s">
        <v>348</v>
      </c>
      <c r="I25" s="99" t="str">
        <f t="shared" si="1"/>
        <v>BIEN</v>
      </c>
    </row>
    <row r="26" spans="2:12">
      <c r="B26" s="171">
        <v>19</v>
      </c>
      <c r="C26" s="282" t="s">
        <v>246</v>
      </c>
      <c r="D26" s="283" t="s">
        <v>247</v>
      </c>
      <c r="E26" s="99">
        <v>12.613</v>
      </c>
      <c r="F26" s="99">
        <f>'grille  S3+S4'!BS28</f>
        <v>13.729562500000002</v>
      </c>
      <c r="G26" s="99">
        <f t="shared" si="0"/>
        <v>13.17128125</v>
      </c>
      <c r="H26" s="192" t="s">
        <v>348</v>
      </c>
      <c r="I26" s="99" t="str">
        <f t="shared" si="1"/>
        <v>A.BIEN</v>
      </c>
    </row>
    <row r="27" spans="2:12">
      <c r="B27" s="171">
        <v>20</v>
      </c>
      <c r="C27" s="284" t="s">
        <v>54</v>
      </c>
      <c r="D27" s="283" t="s">
        <v>55</v>
      </c>
      <c r="E27" s="99">
        <v>13.95</v>
      </c>
      <c r="F27" s="99">
        <f>'grille  S3+S4'!BS29</f>
        <v>14.049625000000001</v>
      </c>
      <c r="G27" s="99">
        <f t="shared" si="0"/>
        <v>13.999812500000001</v>
      </c>
      <c r="H27" s="192" t="s">
        <v>348</v>
      </c>
      <c r="I27" s="99" t="str">
        <f t="shared" si="1"/>
        <v>A.BIEN</v>
      </c>
    </row>
    <row r="28" spans="2:12">
      <c r="B28" s="171">
        <v>21</v>
      </c>
      <c r="C28" s="282" t="s">
        <v>56</v>
      </c>
      <c r="D28" s="283" t="s">
        <v>57</v>
      </c>
      <c r="E28" s="99">
        <v>13.815</v>
      </c>
      <c r="F28" s="99">
        <f>'grille  S3+S4'!BS30</f>
        <v>15.425687499999999</v>
      </c>
      <c r="G28" s="99">
        <f t="shared" si="0"/>
        <v>14.62034375</v>
      </c>
      <c r="H28" s="192" t="s">
        <v>348</v>
      </c>
      <c r="I28" s="99" t="str">
        <f t="shared" si="1"/>
        <v>BIEN</v>
      </c>
    </row>
    <row r="29" spans="2:12">
      <c r="B29" s="171">
        <v>22</v>
      </c>
      <c r="C29" s="282" t="s">
        <v>58</v>
      </c>
      <c r="D29" s="283" t="s">
        <v>59</v>
      </c>
      <c r="E29" s="99">
        <v>13.243</v>
      </c>
      <c r="F29" s="99">
        <f>'grille  S3+S4'!BS31</f>
        <v>15.672875000000003</v>
      </c>
      <c r="G29" s="99">
        <f t="shared" si="0"/>
        <v>14.457937500000002</v>
      </c>
      <c r="H29" s="192" t="s">
        <v>348</v>
      </c>
      <c r="I29" s="99" t="str">
        <f t="shared" si="1"/>
        <v>BIEN</v>
      </c>
      <c r="L29" s="152"/>
    </row>
    <row r="30" spans="2:12">
      <c r="B30" s="171">
        <v>23</v>
      </c>
      <c r="C30" s="284" t="s">
        <v>60</v>
      </c>
      <c r="D30" s="283" t="s">
        <v>61</v>
      </c>
      <c r="E30" s="99">
        <v>12.223000000000001</v>
      </c>
      <c r="F30" s="99">
        <f>'grille  S3+S4'!BS32</f>
        <v>12.789249999999999</v>
      </c>
      <c r="G30" s="99">
        <f t="shared" si="0"/>
        <v>12.506125000000001</v>
      </c>
      <c r="H30" s="192" t="s">
        <v>348</v>
      </c>
      <c r="I30" s="99" t="str">
        <f t="shared" si="1"/>
        <v>A.BIEN</v>
      </c>
    </row>
    <row r="31" spans="2:12">
      <c r="B31" s="171">
        <v>24</v>
      </c>
      <c r="C31" s="282" t="s">
        <v>62</v>
      </c>
      <c r="D31" s="283" t="s">
        <v>63</v>
      </c>
      <c r="E31" s="99">
        <v>12.532</v>
      </c>
      <c r="F31" s="99">
        <f>'grille  S3+S4'!BS33</f>
        <v>13.208250000000001</v>
      </c>
      <c r="G31" s="99">
        <f t="shared" si="0"/>
        <v>12.870125000000002</v>
      </c>
      <c r="H31" s="192" t="s">
        <v>348</v>
      </c>
      <c r="I31" s="99" t="str">
        <f t="shared" si="1"/>
        <v>A.BIEN</v>
      </c>
    </row>
    <row r="32" spans="2:12">
      <c r="B32" s="171">
        <v>25</v>
      </c>
      <c r="C32" s="284" t="s">
        <v>64</v>
      </c>
      <c r="D32" s="283" t="s">
        <v>65</v>
      </c>
      <c r="E32" s="99">
        <v>12.773</v>
      </c>
      <c r="F32" s="99">
        <f>'grille  S3+S4'!BS34</f>
        <v>13.647937499999999</v>
      </c>
      <c r="G32" s="99">
        <f t="shared" si="0"/>
        <v>13.21046875</v>
      </c>
      <c r="H32" s="192" t="s">
        <v>348</v>
      </c>
      <c r="I32" s="99" t="str">
        <f t="shared" si="1"/>
        <v>A.BIEN</v>
      </c>
    </row>
    <row r="33" spans="2:9">
      <c r="B33" s="171">
        <v>26</v>
      </c>
      <c r="C33" s="284" t="s">
        <v>66</v>
      </c>
      <c r="D33" s="283" t="s">
        <v>67</v>
      </c>
      <c r="E33" s="99">
        <v>13.595000000000001</v>
      </c>
      <c r="F33" s="99">
        <f>'grille  S3+S4'!BS35</f>
        <v>14.464500000000001</v>
      </c>
      <c r="G33" s="99">
        <f t="shared" si="0"/>
        <v>14.02975</v>
      </c>
      <c r="H33" s="192" t="s">
        <v>348</v>
      </c>
      <c r="I33" s="99" t="str">
        <f t="shared" si="1"/>
        <v>BIEN</v>
      </c>
    </row>
    <row r="34" spans="2:9">
      <c r="B34" s="171">
        <v>27</v>
      </c>
      <c r="C34" s="283" t="s">
        <v>68</v>
      </c>
      <c r="D34" s="283" t="s">
        <v>69</v>
      </c>
      <c r="E34" s="99">
        <v>13.340999999999999</v>
      </c>
      <c r="F34" s="99">
        <f>'grille  S3+S4'!BS36</f>
        <v>14.365125000000001</v>
      </c>
      <c r="G34" s="99">
        <f t="shared" si="0"/>
        <v>13.8530625</v>
      </c>
      <c r="H34" s="192" t="s">
        <v>348</v>
      </c>
      <c r="I34" s="99" t="str">
        <f t="shared" si="1"/>
        <v>A.BIEN</v>
      </c>
    </row>
    <row r="35" spans="2:9">
      <c r="B35" s="171">
        <v>28</v>
      </c>
      <c r="C35" s="283" t="s">
        <v>70</v>
      </c>
      <c r="D35" s="283" t="s">
        <v>51</v>
      </c>
      <c r="E35" s="99">
        <v>12.489000000000001</v>
      </c>
      <c r="F35" s="99">
        <f>'grille  S3+S4'!BS37</f>
        <v>13.601749999999999</v>
      </c>
      <c r="G35" s="99">
        <f t="shared" si="0"/>
        <v>13.045375</v>
      </c>
      <c r="H35" s="192" t="s">
        <v>348</v>
      </c>
      <c r="I35" s="99" t="str">
        <f t="shared" si="1"/>
        <v>A.BIEN</v>
      </c>
    </row>
    <row r="36" spans="2:9">
      <c r="B36" s="171">
        <v>29</v>
      </c>
      <c r="C36" s="284" t="s">
        <v>71</v>
      </c>
      <c r="D36" s="283" t="s">
        <v>72</v>
      </c>
      <c r="E36" s="99">
        <v>13.476000000000001</v>
      </c>
      <c r="F36" s="99">
        <f>'grille  S3+S4'!BS38</f>
        <v>14.305875000000002</v>
      </c>
      <c r="G36" s="99">
        <f t="shared" si="0"/>
        <v>13.890937500000001</v>
      </c>
      <c r="H36" s="192" t="s">
        <v>348</v>
      </c>
      <c r="I36" s="99" t="str">
        <f t="shared" si="1"/>
        <v>A.BIEN</v>
      </c>
    </row>
    <row r="37" spans="2:9">
      <c r="B37" s="171">
        <v>30</v>
      </c>
      <c r="C37" s="284" t="s">
        <v>73</v>
      </c>
      <c r="D37" s="283" t="s">
        <v>74</v>
      </c>
      <c r="E37" s="99">
        <v>13.013999999999999</v>
      </c>
      <c r="F37" s="99">
        <f>'grille  S3+S4'!BS39</f>
        <v>13.436375</v>
      </c>
      <c r="G37" s="99">
        <f t="shared" si="0"/>
        <v>13.225187500000001</v>
      </c>
      <c r="H37" s="192" t="s">
        <v>348</v>
      </c>
      <c r="I37" s="99" t="str">
        <f t="shared" si="1"/>
        <v>A.BIEN</v>
      </c>
    </row>
    <row r="38" spans="2:9">
      <c r="B38" s="171">
        <v>31</v>
      </c>
      <c r="C38" s="284" t="s">
        <v>75</v>
      </c>
      <c r="D38" s="283" t="s">
        <v>51</v>
      </c>
      <c r="E38" s="99">
        <v>13.632</v>
      </c>
      <c r="F38" s="99">
        <f>'grille  S3+S4'!BS40</f>
        <v>13.698062499999999</v>
      </c>
      <c r="G38" s="99">
        <f t="shared" si="0"/>
        <v>13.665031249999998</v>
      </c>
      <c r="H38" s="192" t="s">
        <v>348</v>
      </c>
      <c r="I38" s="99" t="str">
        <f t="shared" si="1"/>
        <v>A.BIEN</v>
      </c>
    </row>
    <row r="39" spans="2:9">
      <c r="B39" s="171">
        <v>32</v>
      </c>
      <c r="C39" s="282" t="s">
        <v>76</v>
      </c>
      <c r="D39" s="283" t="s">
        <v>77</v>
      </c>
      <c r="E39" s="99">
        <v>12</v>
      </c>
      <c r="F39" s="99">
        <f>'grille  S3+S4'!BS41</f>
        <v>12.935874999999999</v>
      </c>
      <c r="G39" s="99">
        <f t="shared" si="0"/>
        <v>12.4679375</v>
      </c>
      <c r="H39" s="192" t="s">
        <v>348</v>
      </c>
      <c r="I39" s="99" t="str">
        <f t="shared" si="1"/>
        <v>A.BIEN</v>
      </c>
    </row>
    <row r="40" spans="2:9">
      <c r="B40" s="171">
        <v>33</v>
      </c>
      <c r="C40" s="282" t="s">
        <v>78</v>
      </c>
      <c r="D40" s="283" t="s">
        <v>79</v>
      </c>
      <c r="E40" s="99">
        <v>13.752000000000001</v>
      </c>
      <c r="F40" s="99">
        <f>'grille  S3+S4'!BS42</f>
        <v>15.274125</v>
      </c>
      <c r="G40" s="99">
        <f t="shared" si="0"/>
        <v>14.5130625</v>
      </c>
      <c r="H40" s="192" t="s">
        <v>348</v>
      </c>
      <c r="I40" s="99" t="str">
        <f t="shared" ref="I40:I71" si="2">VLOOKUP(G40,Mention,2,TRUE)</f>
        <v>BIEN</v>
      </c>
    </row>
    <row r="41" spans="2:9">
      <c r="B41" s="171">
        <v>34</v>
      </c>
      <c r="C41" s="284" t="s">
        <v>80</v>
      </c>
      <c r="D41" s="283" t="s">
        <v>81</v>
      </c>
      <c r="E41" s="99">
        <v>13.933</v>
      </c>
      <c r="F41" s="99">
        <f>'grille  S3+S4'!BS43</f>
        <v>15.740937500000001</v>
      </c>
      <c r="G41" s="99">
        <f t="shared" si="0"/>
        <v>14.83696875</v>
      </c>
      <c r="H41" s="192" t="s">
        <v>348</v>
      </c>
      <c r="I41" s="99" t="str">
        <f t="shared" si="2"/>
        <v>BIEN</v>
      </c>
    </row>
    <row r="42" spans="2:9">
      <c r="B42" s="171">
        <v>35</v>
      </c>
      <c r="C42" s="284" t="s">
        <v>82</v>
      </c>
      <c r="D42" s="283" t="s">
        <v>83</v>
      </c>
      <c r="E42" s="99">
        <v>12.452999999999999</v>
      </c>
      <c r="F42" s="99">
        <f>'grille  S3+S4'!BS44</f>
        <v>14.6755</v>
      </c>
      <c r="G42" s="99">
        <f t="shared" si="0"/>
        <v>13.564249999999999</v>
      </c>
      <c r="H42" s="192" t="s">
        <v>348</v>
      </c>
      <c r="I42" s="99" t="str">
        <f t="shared" si="2"/>
        <v>A.BIEN</v>
      </c>
    </row>
    <row r="43" spans="2:9">
      <c r="B43" s="171">
        <v>36</v>
      </c>
      <c r="C43" s="284" t="s">
        <v>84</v>
      </c>
      <c r="D43" s="283" t="s">
        <v>85</v>
      </c>
      <c r="E43" s="99">
        <v>12.981</v>
      </c>
      <c r="F43" s="99">
        <f>'grille  S3+S4'!BS45</f>
        <v>14.699125000000002</v>
      </c>
      <c r="G43" s="99">
        <f t="shared" si="0"/>
        <v>13.840062500000002</v>
      </c>
      <c r="H43" s="192" t="s">
        <v>348</v>
      </c>
      <c r="I43" s="99" t="str">
        <f t="shared" si="2"/>
        <v>A.BIEN</v>
      </c>
    </row>
    <row r="44" spans="2:9">
      <c r="B44" s="171">
        <v>37</v>
      </c>
      <c r="C44" s="284" t="s">
        <v>86</v>
      </c>
      <c r="D44" s="283" t="s">
        <v>87</v>
      </c>
      <c r="E44" s="99">
        <v>14.862</v>
      </c>
      <c r="F44" s="99">
        <f>'grille  S3+S4'!BS46</f>
        <v>16.016500000000001</v>
      </c>
      <c r="G44" s="99">
        <f t="shared" si="0"/>
        <v>15.439250000000001</v>
      </c>
      <c r="H44" s="192" t="s">
        <v>348</v>
      </c>
      <c r="I44" s="99" t="str">
        <f t="shared" si="2"/>
        <v>BIEN</v>
      </c>
    </row>
    <row r="45" spans="2:9">
      <c r="B45" s="171">
        <v>38</v>
      </c>
      <c r="C45" s="284" t="s">
        <v>88</v>
      </c>
      <c r="D45" s="283" t="s">
        <v>89</v>
      </c>
      <c r="E45" s="99">
        <v>12.881</v>
      </c>
      <c r="F45" s="99">
        <f>'grille  S3+S4'!BS47</f>
        <v>14.2139375</v>
      </c>
      <c r="G45" s="99">
        <f t="shared" si="0"/>
        <v>13.54746875</v>
      </c>
      <c r="H45" s="192" t="s">
        <v>348</v>
      </c>
      <c r="I45" s="99" t="str">
        <f t="shared" si="2"/>
        <v>A.BIEN</v>
      </c>
    </row>
    <row r="46" spans="2:9">
      <c r="B46" s="171">
        <v>39</v>
      </c>
      <c r="C46" s="282" t="s">
        <v>90</v>
      </c>
      <c r="D46" s="283" t="s">
        <v>51</v>
      </c>
      <c r="E46" s="99">
        <v>13.683999999999999</v>
      </c>
      <c r="F46" s="99">
        <f>'grille  S3+S4'!BS48</f>
        <v>15.368062500000001</v>
      </c>
      <c r="G46" s="99">
        <f t="shared" si="0"/>
        <v>14.526031249999999</v>
      </c>
      <c r="H46" s="192" t="s">
        <v>348</v>
      </c>
      <c r="I46" s="99" t="str">
        <f t="shared" si="2"/>
        <v>BIEN</v>
      </c>
    </row>
    <row r="47" spans="2:9">
      <c r="B47" s="171">
        <v>40</v>
      </c>
      <c r="C47" s="284" t="s">
        <v>91</v>
      </c>
      <c r="D47" s="283" t="s">
        <v>92</v>
      </c>
      <c r="E47" s="99">
        <v>13.5</v>
      </c>
      <c r="F47" s="99">
        <f>'grille  S3+S4'!BS49</f>
        <v>14.026249999999999</v>
      </c>
      <c r="G47" s="99">
        <f t="shared" si="0"/>
        <v>13.763124999999999</v>
      </c>
      <c r="H47" s="192" t="s">
        <v>348</v>
      </c>
      <c r="I47" s="99" t="str">
        <f t="shared" si="2"/>
        <v>A.BIEN</v>
      </c>
    </row>
    <row r="48" spans="2:9">
      <c r="B48" s="171">
        <v>41</v>
      </c>
      <c r="C48" s="284" t="s">
        <v>93</v>
      </c>
      <c r="D48" s="283" t="s">
        <v>53</v>
      </c>
      <c r="E48" s="99">
        <v>12.976000000000001</v>
      </c>
      <c r="F48" s="99">
        <f>'grille  S3+S4'!BS50</f>
        <v>13.319875</v>
      </c>
      <c r="G48" s="99">
        <f t="shared" si="0"/>
        <v>13.147937500000001</v>
      </c>
      <c r="H48" s="191" t="s">
        <v>348</v>
      </c>
      <c r="I48" s="99" t="str">
        <f t="shared" si="2"/>
        <v>A.BIEN</v>
      </c>
    </row>
    <row r="49" spans="2:9">
      <c r="B49" s="171">
        <v>42</v>
      </c>
      <c r="C49" s="284" t="s">
        <v>94</v>
      </c>
      <c r="D49" s="283" t="s">
        <v>95</v>
      </c>
      <c r="E49" s="99">
        <v>12.789</v>
      </c>
      <c r="F49" s="99">
        <f>'grille  S3+S4'!BS51</f>
        <v>14.940250000000002</v>
      </c>
      <c r="G49" s="99">
        <f t="shared" si="0"/>
        <v>13.864625</v>
      </c>
      <c r="H49" s="192" t="s">
        <v>348</v>
      </c>
      <c r="I49" s="99" t="str">
        <f t="shared" si="2"/>
        <v>A.BIEN</v>
      </c>
    </row>
    <row r="50" spans="2:9">
      <c r="B50" s="171">
        <v>43</v>
      </c>
      <c r="C50" s="284" t="s">
        <v>96</v>
      </c>
      <c r="D50" s="283" t="s">
        <v>97</v>
      </c>
      <c r="E50" s="99">
        <v>13.771000000000001</v>
      </c>
      <c r="F50" s="99">
        <f>'grille  S3+S4'!BS52</f>
        <v>13.988312500000001</v>
      </c>
      <c r="G50" s="99">
        <f t="shared" si="0"/>
        <v>13.87965625</v>
      </c>
      <c r="H50" s="191" t="s">
        <v>348</v>
      </c>
      <c r="I50" s="99" t="str">
        <f t="shared" si="2"/>
        <v>A.BIEN</v>
      </c>
    </row>
    <row r="51" spans="2:9">
      <c r="B51" s="171">
        <v>44</v>
      </c>
      <c r="C51" s="284" t="s">
        <v>98</v>
      </c>
      <c r="D51" s="283" t="s">
        <v>99</v>
      </c>
      <c r="E51" s="99">
        <v>13.922000000000001</v>
      </c>
      <c r="F51" s="99">
        <f>'grille  S3+S4'!BS53</f>
        <v>15.646375000000001</v>
      </c>
      <c r="G51" s="99">
        <f t="shared" si="0"/>
        <v>14.784187500000002</v>
      </c>
      <c r="H51" s="191" t="s">
        <v>348</v>
      </c>
      <c r="I51" s="99" t="str">
        <f t="shared" si="2"/>
        <v>BIEN</v>
      </c>
    </row>
    <row r="52" spans="2:9">
      <c r="B52" s="171">
        <v>45</v>
      </c>
      <c r="C52" s="284" t="s">
        <v>100</v>
      </c>
      <c r="D52" s="283" t="s">
        <v>101</v>
      </c>
      <c r="E52" s="99">
        <v>16.239000000000001</v>
      </c>
      <c r="F52" s="99">
        <f>'grille  S3+S4'!BS54</f>
        <v>15.3613125</v>
      </c>
      <c r="G52" s="99">
        <f t="shared" si="0"/>
        <v>15.800156250000001</v>
      </c>
      <c r="H52" s="192" t="s">
        <v>348</v>
      </c>
      <c r="I52" s="99" t="str">
        <f t="shared" si="2"/>
        <v>BIEN</v>
      </c>
    </row>
    <row r="53" spans="2:9">
      <c r="B53" s="171">
        <v>46</v>
      </c>
      <c r="C53" s="282" t="s">
        <v>102</v>
      </c>
      <c r="D53" s="283" t="s">
        <v>103</v>
      </c>
      <c r="E53" s="99">
        <v>12.172000000000001</v>
      </c>
      <c r="F53" s="99">
        <f>'grille  S3+S4'!BS55</f>
        <v>14.297750000000001</v>
      </c>
      <c r="G53" s="99">
        <f t="shared" si="0"/>
        <v>13.234875000000001</v>
      </c>
      <c r="H53" s="192" t="s">
        <v>348</v>
      </c>
      <c r="I53" s="99" t="str">
        <f t="shared" si="2"/>
        <v>A.BIEN</v>
      </c>
    </row>
    <row r="54" spans="2:9">
      <c r="B54" s="171">
        <v>47</v>
      </c>
      <c r="C54" s="282" t="s">
        <v>104</v>
      </c>
      <c r="D54" s="283" t="s">
        <v>105</v>
      </c>
      <c r="E54" s="99">
        <v>12.167</v>
      </c>
      <c r="F54" s="99">
        <f>'grille  S3+S4'!BS56</f>
        <v>14.220187500000002</v>
      </c>
      <c r="G54" s="99">
        <f t="shared" si="0"/>
        <v>13.193593750000002</v>
      </c>
      <c r="H54" s="192" t="s">
        <v>348</v>
      </c>
      <c r="I54" s="99" t="str">
        <f t="shared" si="2"/>
        <v>A.BIEN</v>
      </c>
    </row>
    <row r="55" spans="2:9">
      <c r="B55" s="171">
        <v>48</v>
      </c>
      <c r="C55" s="284" t="s">
        <v>106</v>
      </c>
      <c r="D55" s="283" t="s">
        <v>107</v>
      </c>
      <c r="E55" s="99">
        <v>12.83</v>
      </c>
      <c r="F55" s="99">
        <f>'grille  S3+S4'!BS57</f>
        <v>14.298250000000001</v>
      </c>
      <c r="G55" s="99">
        <f t="shared" si="0"/>
        <v>13.564125000000001</v>
      </c>
      <c r="H55" s="192" t="s">
        <v>348</v>
      </c>
      <c r="I55" s="99" t="str">
        <f t="shared" si="2"/>
        <v>A.BIEN</v>
      </c>
    </row>
    <row r="56" spans="2:9">
      <c r="B56" s="171">
        <v>49</v>
      </c>
      <c r="C56" s="284" t="s">
        <v>108</v>
      </c>
      <c r="D56" s="283" t="s">
        <v>109</v>
      </c>
      <c r="E56" s="99">
        <v>12.691000000000001</v>
      </c>
      <c r="F56" s="99">
        <f>'grille  S3+S4'!BS58</f>
        <v>14.673125000000001</v>
      </c>
      <c r="G56" s="99">
        <f t="shared" si="0"/>
        <v>13.682062500000001</v>
      </c>
      <c r="H56" s="191" t="s">
        <v>348</v>
      </c>
      <c r="I56" s="99" t="str">
        <f t="shared" si="2"/>
        <v>A.BIEN</v>
      </c>
    </row>
    <row r="57" spans="2:9" s="180" customFormat="1">
      <c r="B57" s="170">
        <v>50</v>
      </c>
      <c r="C57" s="302" t="s">
        <v>110</v>
      </c>
      <c r="D57" s="302" t="s">
        <v>51</v>
      </c>
      <c r="E57" s="303">
        <v>12.611000000000001</v>
      </c>
      <c r="F57" s="303">
        <f>'grille  S3+S4'!BS59</f>
        <v>14.157250000000001</v>
      </c>
      <c r="G57" s="303">
        <f t="shared" si="0"/>
        <v>13.384125000000001</v>
      </c>
      <c r="H57" s="40" t="s">
        <v>348</v>
      </c>
      <c r="I57" s="303" t="str">
        <f t="shared" si="2"/>
        <v>A.BIEN</v>
      </c>
    </row>
    <row r="58" spans="2:9">
      <c r="B58" s="171">
        <v>51</v>
      </c>
      <c r="C58" s="282" t="s">
        <v>111</v>
      </c>
      <c r="D58" s="283" t="s">
        <v>112</v>
      </c>
      <c r="E58" s="99">
        <v>12.723000000000001</v>
      </c>
      <c r="F58" s="99">
        <f>'grille  S3+S4'!BS60</f>
        <v>15.097812500000002</v>
      </c>
      <c r="G58" s="99">
        <f t="shared" si="0"/>
        <v>13.910406250000001</v>
      </c>
      <c r="H58" s="191" t="s">
        <v>348</v>
      </c>
      <c r="I58" s="99" t="str">
        <f t="shared" si="2"/>
        <v>A.BIEN</v>
      </c>
    </row>
    <row r="59" spans="2:9">
      <c r="B59" s="171">
        <v>52</v>
      </c>
      <c r="C59" s="284" t="s">
        <v>113</v>
      </c>
      <c r="D59" s="283" t="s">
        <v>114</v>
      </c>
      <c r="E59" s="99">
        <v>14.243</v>
      </c>
      <c r="F59" s="99">
        <f>'grille  S3+S4'!BS61</f>
        <v>14.461500000000003</v>
      </c>
      <c r="G59" s="99">
        <f t="shared" si="0"/>
        <v>14.352250000000002</v>
      </c>
      <c r="H59" s="191" t="s">
        <v>348</v>
      </c>
      <c r="I59" s="99" t="str">
        <f t="shared" si="2"/>
        <v>BIEN</v>
      </c>
    </row>
    <row r="60" spans="2:9">
      <c r="B60" s="171">
        <v>53</v>
      </c>
      <c r="C60" s="284" t="s">
        <v>115</v>
      </c>
      <c r="D60" s="283" t="s">
        <v>116</v>
      </c>
      <c r="E60" s="99">
        <v>14.225</v>
      </c>
      <c r="F60" s="99">
        <f>'grille  S3+S4'!BS62</f>
        <v>15.055187499999999</v>
      </c>
      <c r="G60" s="99">
        <f t="shared" si="0"/>
        <v>14.640093749999998</v>
      </c>
      <c r="H60" s="192" t="s">
        <v>348</v>
      </c>
      <c r="I60" s="99" t="str">
        <f t="shared" si="2"/>
        <v>BIEN</v>
      </c>
    </row>
    <row r="61" spans="2:9">
      <c r="B61" s="171">
        <v>54</v>
      </c>
      <c r="C61" s="284" t="s">
        <v>117</v>
      </c>
      <c r="D61" s="283" t="s">
        <v>118</v>
      </c>
      <c r="E61" s="99">
        <v>12.173</v>
      </c>
      <c r="F61" s="99">
        <f>'grille  S3+S4'!BS63</f>
        <v>13.82025</v>
      </c>
      <c r="G61" s="99">
        <f t="shared" si="0"/>
        <v>12.996625</v>
      </c>
      <c r="H61" s="192" t="s">
        <v>348</v>
      </c>
      <c r="I61" s="99" t="str">
        <f t="shared" si="2"/>
        <v>A.BIEN</v>
      </c>
    </row>
    <row r="62" spans="2:9">
      <c r="B62" s="171">
        <v>55</v>
      </c>
      <c r="C62" s="284" t="s">
        <v>119</v>
      </c>
      <c r="D62" s="283" t="s">
        <v>120</v>
      </c>
      <c r="E62" s="99">
        <v>14.925000000000001</v>
      </c>
      <c r="F62" s="99">
        <f>'grille  S3+S4'!BS64</f>
        <v>15.595625000000002</v>
      </c>
      <c r="G62" s="99">
        <f t="shared" si="0"/>
        <v>15.260312500000001</v>
      </c>
      <c r="H62" s="191" t="s">
        <v>348</v>
      </c>
      <c r="I62" s="99" t="str">
        <f t="shared" si="2"/>
        <v>BIEN</v>
      </c>
    </row>
    <row r="63" spans="2:9">
      <c r="B63" s="171">
        <v>56</v>
      </c>
      <c r="C63" s="282" t="s">
        <v>121</v>
      </c>
      <c r="D63" s="283" t="s">
        <v>122</v>
      </c>
      <c r="E63" s="99">
        <v>14.792</v>
      </c>
      <c r="F63" s="99">
        <f>'grille  S3+S4'!BS65</f>
        <v>15.647624999999998</v>
      </c>
      <c r="G63" s="99">
        <f t="shared" si="0"/>
        <v>15.2198125</v>
      </c>
      <c r="H63" s="192" t="s">
        <v>348</v>
      </c>
      <c r="I63" s="99" t="str">
        <f t="shared" si="2"/>
        <v>BIEN</v>
      </c>
    </row>
    <row r="64" spans="2:9">
      <c r="B64" s="171">
        <v>57</v>
      </c>
      <c r="C64" s="284" t="s">
        <v>123</v>
      </c>
      <c r="D64" s="283" t="s">
        <v>124</v>
      </c>
      <c r="E64" s="99">
        <v>12.465</v>
      </c>
      <c r="F64" s="99">
        <f>'grille  S3+S4'!BS66</f>
        <v>14.21275</v>
      </c>
      <c r="G64" s="99">
        <f t="shared" si="0"/>
        <v>13.338875</v>
      </c>
      <c r="H64" s="192" t="s">
        <v>348</v>
      </c>
      <c r="I64" s="99" t="str">
        <f t="shared" si="2"/>
        <v>A.BIEN</v>
      </c>
    </row>
    <row r="65" spans="2:9">
      <c r="B65" s="171">
        <v>58</v>
      </c>
      <c r="C65" s="284" t="s">
        <v>125</v>
      </c>
      <c r="D65" s="283" t="s">
        <v>126</v>
      </c>
      <c r="E65" s="99">
        <v>14.592000000000001</v>
      </c>
      <c r="F65" s="99">
        <f>'grille  S3+S4'!BS67</f>
        <v>16.367437500000001</v>
      </c>
      <c r="G65" s="99">
        <f t="shared" si="0"/>
        <v>15.47971875</v>
      </c>
      <c r="H65" s="192" t="s">
        <v>348</v>
      </c>
      <c r="I65" s="99" t="str">
        <f t="shared" si="2"/>
        <v>BIEN</v>
      </c>
    </row>
    <row r="66" spans="2:9">
      <c r="B66" s="171">
        <v>59</v>
      </c>
      <c r="C66" s="284" t="s">
        <v>127</v>
      </c>
      <c r="D66" s="283" t="s">
        <v>128</v>
      </c>
      <c r="E66" s="99">
        <v>16.131</v>
      </c>
      <c r="F66" s="99">
        <f>'grille  S3+S4'!BS68</f>
        <v>16.2489375</v>
      </c>
      <c r="G66" s="99">
        <f t="shared" si="0"/>
        <v>16.189968749999998</v>
      </c>
      <c r="H66" s="191" t="s">
        <v>348</v>
      </c>
      <c r="I66" s="99" t="str">
        <f t="shared" si="2"/>
        <v>T.BIEN</v>
      </c>
    </row>
    <row r="67" spans="2:9">
      <c r="B67" s="171">
        <v>60</v>
      </c>
      <c r="C67" s="284" t="s">
        <v>129</v>
      </c>
      <c r="D67" s="283" t="s">
        <v>130</v>
      </c>
      <c r="E67" s="99">
        <v>15.112</v>
      </c>
      <c r="F67" s="99">
        <f>'grille  S3+S4'!BS69</f>
        <v>15.878812499999999</v>
      </c>
      <c r="G67" s="99">
        <f t="shared" si="0"/>
        <v>15.495406249999998</v>
      </c>
      <c r="H67" s="192" t="s">
        <v>348</v>
      </c>
      <c r="I67" s="99" t="str">
        <f t="shared" si="2"/>
        <v>BIEN</v>
      </c>
    </row>
    <row r="68" spans="2:9">
      <c r="B68" s="171">
        <v>61</v>
      </c>
      <c r="C68" s="285" t="s">
        <v>131</v>
      </c>
      <c r="D68" s="286" t="s">
        <v>132</v>
      </c>
      <c r="E68" s="99">
        <v>12.196999999999999</v>
      </c>
      <c r="F68" s="99">
        <f>'grille  S3+S4'!BS70</f>
        <v>13.832625</v>
      </c>
      <c r="G68" s="99">
        <f t="shared" si="0"/>
        <v>13.0148125</v>
      </c>
      <c r="H68" s="192" t="s">
        <v>348</v>
      </c>
      <c r="I68" s="99" t="str">
        <f t="shared" si="2"/>
        <v>A.BIEN</v>
      </c>
    </row>
    <row r="69" spans="2:9">
      <c r="B69" s="171">
        <v>62</v>
      </c>
      <c r="C69" s="287" t="s">
        <v>133</v>
      </c>
      <c r="D69" s="288" t="s">
        <v>134</v>
      </c>
      <c r="E69" s="99">
        <v>12.653</v>
      </c>
      <c r="F69" s="99">
        <f>'grille  S3+S4'!BS71</f>
        <v>14.663875000000001</v>
      </c>
      <c r="G69" s="99">
        <f t="shared" si="0"/>
        <v>13.658437500000002</v>
      </c>
      <c r="H69" s="192" t="s">
        <v>348</v>
      </c>
      <c r="I69" s="99" t="str">
        <f t="shared" si="2"/>
        <v>A.BIEN</v>
      </c>
    </row>
    <row r="70" spans="2:9">
      <c r="B70" s="171">
        <v>63</v>
      </c>
      <c r="C70" s="287" t="s">
        <v>135</v>
      </c>
      <c r="D70" s="288" t="s">
        <v>136</v>
      </c>
      <c r="E70" s="99">
        <v>14.137</v>
      </c>
      <c r="F70" s="99">
        <f>'grille  S3+S4'!BS72</f>
        <v>15.660812500000002</v>
      </c>
      <c r="G70" s="99">
        <f t="shared" si="0"/>
        <v>14.898906250000001</v>
      </c>
      <c r="H70" s="192" t="s">
        <v>348</v>
      </c>
      <c r="I70" s="99" t="str">
        <f t="shared" si="2"/>
        <v>BIEN</v>
      </c>
    </row>
    <row r="71" spans="2:9">
      <c r="B71" s="171">
        <v>64</v>
      </c>
      <c r="C71" s="287" t="s">
        <v>137</v>
      </c>
      <c r="D71" s="288" t="s">
        <v>138</v>
      </c>
      <c r="E71" s="99">
        <v>13.744</v>
      </c>
      <c r="F71" s="99">
        <f>'grille  S3+S4'!BS73</f>
        <v>15.4115</v>
      </c>
      <c r="G71" s="99">
        <f t="shared" si="0"/>
        <v>14.57775</v>
      </c>
      <c r="H71" s="191" t="s">
        <v>348</v>
      </c>
      <c r="I71" s="99" t="str">
        <f t="shared" si="2"/>
        <v>BIEN</v>
      </c>
    </row>
    <row r="72" spans="2:9">
      <c r="B72" s="171">
        <v>65</v>
      </c>
      <c r="C72" s="287" t="s">
        <v>139</v>
      </c>
      <c r="D72" s="288" t="s">
        <v>140</v>
      </c>
      <c r="E72" s="99">
        <v>14.361000000000001</v>
      </c>
      <c r="F72" s="99">
        <f>'grille  S3+S4'!BS74</f>
        <v>15.249875000000001</v>
      </c>
      <c r="G72" s="99">
        <f t="shared" ref="G72:G128" si="3">(E72+F72)/2</f>
        <v>14.8054375</v>
      </c>
      <c r="H72" s="192" t="s">
        <v>348</v>
      </c>
      <c r="I72" s="99" t="str">
        <f t="shared" ref="I72:I103" si="4">VLOOKUP(G72,Mention,2,TRUE)</f>
        <v>BIEN</v>
      </c>
    </row>
    <row r="73" spans="2:9">
      <c r="B73" s="171">
        <v>66</v>
      </c>
      <c r="C73" s="287" t="s">
        <v>141</v>
      </c>
      <c r="D73" s="288" t="s">
        <v>51</v>
      </c>
      <c r="E73" s="99">
        <v>12.102</v>
      </c>
      <c r="F73" s="99">
        <f>'grille  S3+S4'!BS75</f>
        <v>14.102812499999999</v>
      </c>
      <c r="G73" s="99">
        <f t="shared" si="3"/>
        <v>13.10240625</v>
      </c>
      <c r="H73" s="192" t="s">
        <v>348</v>
      </c>
      <c r="I73" s="99" t="str">
        <f t="shared" si="4"/>
        <v>A.BIEN</v>
      </c>
    </row>
    <row r="74" spans="2:9">
      <c r="B74" s="171">
        <v>67</v>
      </c>
      <c r="C74" s="287" t="s">
        <v>142</v>
      </c>
      <c r="D74" s="288" t="s">
        <v>143</v>
      </c>
      <c r="E74" s="99">
        <v>12.401</v>
      </c>
      <c r="F74" s="99">
        <f>'grille  S3+S4'!BS76</f>
        <v>13.186999999999999</v>
      </c>
      <c r="G74" s="99">
        <f t="shared" si="3"/>
        <v>12.794</v>
      </c>
      <c r="H74" s="192" t="s">
        <v>348</v>
      </c>
      <c r="I74" s="99" t="str">
        <f t="shared" si="4"/>
        <v>A.BIEN</v>
      </c>
    </row>
    <row r="75" spans="2:9">
      <c r="B75" s="171">
        <v>68</v>
      </c>
      <c r="C75" s="287" t="s">
        <v>144</v>
      </c>
      <c r="D75" s="288" t="s">
        <v>145</v>
      </c>
      <c r="E75" s="99">
        <v>13.430999999999999</v>
      </c>
      <c r="F75" s="99">
        <f>'grille  S3+S4'!BS77</f>
        <v>14.593625000000001</v>
      </c>
      <c r="G75" s="99">
        <f t="shared" si="3"/>
        <v>14.0123125</v>
      </c>
      <c r="H75" s="192" t="s">
        <v>348</v>
      </c>
      <c r="I75" s="99" t="str">
        <f t="shared" si="4"/>
        <v>BIEN</v>
      </c>
    </row>
    <row r="76" spans="2:9">
      <c r="B76" s="171">
        <v>69</v>
      </c>
      <c r="C76" s="288" t="s">
        <v>146</v>
      </c>
      <c r="D76" s="288" t="s">
        <v>147</v>
      </c>
      <c r="E76" s="99">
        <v>12.628</v>
      </c>
      <c r="F76" s="99">
        <f>'grille  S3+S4'!BS78</f>
        <v>13.916250000000002</v>
      </c>
      <c r="G76" s="99">
        <f t="shared" si="3"/>
        <v>13.272125000000001</v>
      </c>
      <c r="H76" s="192" t="s">
        <v>348</v>
      </c>
      <c r="I76" s="99" t="str">
        <f t="shared" si="4"/>
        <v>A.BIEN</v>
      </c>
    </row>
    <row r="77" spans="2:9">
      <c r="B77" s="171">
        <v>70</v>
      </c>
      <c r="C77" s="288" t="s">
        <v>148</v>
      </c>
      <c r="D77" s="288" t="s">
        <v>149</v>
      </c>
      <c r="E77" s="99">
        <v>12.631</v>
      </c>
      <c r="F77" s="99">
        <f>'grille  S3+S4'!BS79</f>
        <v>15.417124999999999</v>
      </c>
      <c r="G77" s="99">
        <f t="shared" si="3"/>
        <v>14.024062499999999</v>
      </c>
      <c r="H77" s="191" t="s">
        <v>348</v>
      </c>
      <c r="I77" s="99" t="str">
        <f t="shared" si="4"/>
        <v>BIEN</v>
      </c>
    </row>
    <row r="78" spans="2:9">
      <c r="B78" s="171">
        <v>71</v>
      </c>
      <c r="C78" s="288" t="s">
        <v>150</v>
      </c>
      <c r="D78" s="288" t="s">
        <v>151</v>
      </c>
      <c r="E78" s="99">
        <v>12</v>
      </c>
      <c r="F78" s="99">
        <f>'grille  S3+S4'!BS80</f>
        <v>13.931375000000003</v>
      </c>
      <c r="G78" s="99">
        <f t="shared" si="3"/>
        <v>12.965687500000001</v>
      </c>
      <c r="H78" s="191" t="s">
        <v>348</v>
      </c>
      <c r="I78" s="99" t="str">
        <f t="shared" si="4"/>
        <v>A.BIEN</v>
      </c>
    </row>
    <row r="79" spans="2:9">
      <c r="B79" s="171">
        <v>72</v>
      </c>
      <c r="C79" s="288" t="s">
        <v>152</v>
      </c>
      <c r="D79" s="288" t="s">
        <v>153</v>
      </c>
      <c r="E79" s="99">
        <v>16.286000000000001</v>
      </c>
      <c r="F79" s="99">
        <f>'grille  S3+S4'!BS81</f>
        <v>16.705312500000002</v>
      </c>
      <c r="G79" s="99">
        <f t="shared" si="3"/>
        <v>16.495656250000003</v>
      </c>
      <c r="H79" s="192" t="s">
        <v>348</v>
      </c>
      <c r="I79" s="99" t="str">
        <f t="shared" si="4"/>
        <v>T.BIEN</v>
      </c>
    </row>
    <row r="80" spans="2:9">
      <c r="B80" s="171">
        <v>73</v>
      </c>
      <c r="C80" s="288" t="s">
        <v>154</v>
      </c>
      <c r="D80" s="288" t="s">
        <v>155</v>
      </c>
      <c r="E80" s="99">
        <v>13.009</v>
      </c>
      <c r="F80" s="99">
        <f>'grille  S3+S4'!BS82</f>
        <v>15.1745</v>
      </c>
      <c r="G80" s="99">
        <f t="shared" si="3"/>
        <v>14.091750000000001</v>
      </c>
      <c r="H80" s="192" t="s">
        <v>348</v>
      </c>
      <c r="I80" s="99" t="str">
        <f t="shared" si="4"/>
        <v>BIEN</v>
      </c>
    </row>
    <row r="81" spans="2:9">
      <c r="B81" s="171">
        <v>74</v>
      </c>
      <c r="C81" s="288" t="s">
        <v>156</v>
      </c>
      <c r="D81" s="288" t="s">
        <v>157</v>
      </c>
      <c r="E81" s="99">
        <v>14.955</v>
      </c>
      <c r="F81" s="99">
        <f>'grille  S3+S4'!BS83</f>
        <v>14.4456875</v>
      </c>
      <c r="G81" s="99">
        <f t="shared" si="3"/>
        <v>14.70034375</v>
      </c>
      <c r="H81" s="192" t="s">
        <v>348</v>
      </c>
      <c r="I81" s="99" t="str">
        <f t="shared" si="4"/>
        <v>BIEN</v>
      </c>
    </row>
    <row r="82" spans="2:9">
      <c r="B82" s="171">
        <v>75</v>
      </c>
      <c r="C82" s="288" t="s">
        <v>158</v>
      </c>
      <c r="D82" s="288" t="s">
        <v>159</v>
      </c>
      <c r="E82" s="99">
        <v>12.964</v>
      </c>
      <c r="F82" s="99">
        <f>'grille  S3+S4'!BS84</f>
        <v>14.426625000000001</v>
      </c>
      <c r="G82" s="99">
        <f t="shared" si="3"/>
        <v>13.6953125</v>
      </c>
      <c r="H82" s="192" t="s">
        <v>348</v>
      </c>
      <c r="I82" s="99" t="str">
        <f t="shared" si="4"/>
        <v>A.BIEN</v>
      </c>
    </row>
    <row r="83" spans="2:9">
      <c r="B83" s="171">
        <v>76</v>
      </c>
      <c r="C83" s="288" t="s">
        <v>160</v>
      </c>
      <c r="D83" s="288" t="s">
        <v>159</v>
      </c>
      <c r="E83" s="99">
        <v>13.151</v>
      </c>
      <c r="F83" s="99">
        <f>'grille  S3+S4'!BS85</f>
        <v>15.199750000000003</v>
      </c>
      <c r="G83" s="99">
        <f t="shared" si="3"/>
        <v>14.175375000000003</v>
      </c>
      <c r="H83" s="192" t="s">
        <v>348</v>
      </c>
      <c r="I83" s="99" t="str">
        <f t="shared" si="4"/>
        <v>BIEN</v>
      </c>
    </row>
    <row r="84" spans="2:9">
      <c r="B84" s="171">
        <v>77</v>
      </c>
      <c r="C84" s="288" t="s">
        <v>161</v>
      </c>
      <c r="D84" s="288" t="s">
        <v>162</v>
      </c>
      <c r="E84" s="99">
        <v>13.21</v>
      </c>
      <c r="F84" s="99">
        <f>'grille  S3+S4'!BS86</f>
        <v>14.078374999999999</v>
      </c>
      <c r="G84" s="99">
        <f t="shared" si="3"/>
        <v>13.644187500000001</v>
      </c>
      <c r="H84" s="192" t="s">
        <v>348</v>
      </c>
      <c r="I84" s="99" t="str">
        <f t="shared" si="4"/>
        <v>A.BIEN</v>
      </c>
    </row>
    <row r="85" spans="2:9">
      <c r="B85" s="171">
        <v>78</v>
      </c>
      <c r="C85" s="288" t="s">
        <v>163</v>
      </c>
      <c r="D85" s="288" t="s">
        <v>164</v>
      </c>
      <c r="E85" s="99">
        <v>13.587</v>
      </c>
      <c r="F85" s="99">
        <f>'grille  S3+S4'!BS87</f>
        <v>14.338750000000001</v>
      </c>
      <c r="G85" s="99">
        <f t="shared" si="3"/>
        <v>13.962875</v>
      </c>
      <c r="H85" s="192" t="s">
        <v>348</v>
      </c>
      <c r="I85" s="99" t="str">
        <f t="shared" si="4"/>
        <v>A.BIEN</v>
      </c>
    </row>
    <row r="86" spans="2:9">
      <c r="B86" s="171">
        <v>79</v>
      </c>
      <c r="C86" s="288" t="s">
        <v>165</v>
      </c>
      <c r="D86" s="288" t="s">
        <v>166</v>
      </c>
      <c r="E86" s="99">
        <v>12.675000000000001</v>
      </c>
      <c r="F86" s="99">
        <f>'grille  S3+S4'!BS88</f>
        <v>14.478875000000002</v>
      </c>
      <c r="G86" s="99">
        <f t="shared" si="3"/>
        <v>13.576937500000001</v>
      </c>
      <c r="H86" s="192" t="s">
        <v>348</v>
      </c>
      <c r="I86" s="99" t="str">
        <f t="shared" si="4"/>
        <v>A.BIEN</v>
      </c>
    </row>
    <row r="87" spans="2:9">
      <c r="B87" s="171">
        <v>80</v>
      </c>
      <c r="C87" s="288" t="s">
        <v>167</v>
      </c>
      <c r="D87" s="288" t="s">
        <v>168</v>
      </c>
      <c r="E87" s="99">
        <v>13.763</v>
      </c>
      <c r="F87" s="99">
        <f>'grille  S3+S4'!BS89</f>
        <v>15.110250000000001</v>
      </c>
      <c r="G87" s="99">
        <f t="shared" si="3"/>
        <v>14.436624999999999</v>
      </c>
      <c r="H87" s="191" t="s">
        <v>348</v>
      </c>
      <c r="I87" s="99" t="str">
        <f t="shared" si="4"/>
        <v>BIEN</v>
      </c>
    </row>
    <row r="88" spans="2:9">
      <c r="B88" s="171">
        <v>81</v>
      </c>
      <c r="C88" s="288" t="s">
        <v>169</v>
      </c>
      <c r="D88" s="288" t="s">
        <v>170</v>
      </c>
      <c r="E88" s="99">
        <v>13.135</v>
      </c>
      <c r="F88" s="99">
        <f>'grille  S3+S4'!BS90</f>
        <v>15.501125</v>
      </c>
      <c r="G88" s="99">
        <f t="shared" si="3"/>
        <v>14.3180625</v>
      </c>
      <c r="H88" s="191" t="s">
        <v>348</v>
      </c>
      <c r="I88" s="99" t="str">
        <f t="shared" si="4"/>
        <v>BIEN</v>
      </c>
    </row>
    <row r="89" spans="2:9">
      <c r="B89" s="171">
        <v>82</v>
      </c>
      <c r="C89" s="288" t="s">
        <v>171</v>
      </c>
      <c r="D89" s="288" t="s">
        <v>172</v>
      </c>
      <c r="E89" s="99">
        <v>12</v>
      </c>
      <c r="F89" s="99">
        <f>'grille  S3+S4'!BS91</f>
        <v>13.674312499999999</v>
      </c>
      <c r="G89" s="99">
        <f t="shared" si="3"/>
        <v>12.83715625</v>
      </c>
      <c r="H89" s="40" t="s">
        <v>348</v>
      </c>
      <c r="I89" s="99" t="str">
        <f t="shared" si="4"/>
        <v>A.BIEN</v>
      </c>
    </row>
    <row r="90" spans="2:9">
      <c r="B90" s="171">
        <v>83</v>
      </c>
      <c r="C90" s="288" t="s">
        <v>173</v>
      </c>
      <c r="D90" s="288" t="s">
        <v>174</v>
      </c>
      <c r="E90" s="99">
        <v>15.048999999999999</v>
      </c>
      <c r="F90" s="99">
        <f>'grille  S3+S4'!BS92</f>
        <v>15.252125000000001</v>
      </c>
      <c r="G90" s="99">
        <f t="shared" si="3"/>
        <v>15.150562499999999</v>
      </c>
      <c r="H90" s="191" t="s">
        <v>348</v>
      </c>
      <c r="I90" s="99" t="str">
        <f t="shared" si="4"/>
        <v>BIEN</v>
      </c>
    </row>
    <row r="91" spans="2:9">
      <c r="B91" s="171">
        <v>84</v>
      </c>
      <c r="C91" s="288" t="s">
        <v>175</v>
      </c>
      <c r="D91" s="288" t="s">
        <v>176</v>
      </c>
      <c r="E91" s="99">
        <v>12.94</v>
      </c>
      <c r="F91" s="99">
        <f>'grille  S3+S4'!BS93</f>
        <v>13.639625000000001</v>
      </c>
      <c r="G91" s="99">
        <f t="shared" si="3"/>
        <v>13.2898125</v>
      </c>
      <c r="H91" s="192" t="s">
        <v>348</v>
      </c>
      <c r="I91" s="99" t="str">
        <f t="shared" si="4"/>
        <v>A.BIEN</v>
      </c>
    </row>
    <row r="92" spans="2:9">
      <c r="B92" s="171">
        <v>85</v>
      </c>
      <c r="C92" s="288" t="s">
        <v>177</v>
      </c>
      <c r="D92" s="288" t="s">
        <v>12</v>
      </c>
      <c r="E92" s="99">
        <v>13.364000000000001</v>
      </c>
      <c r="F92" s="99">
        <f>'grille  S3+S4'!BS94</f>
        <v>14.6175</v>
      </c>
      <c r="G92" s="99">
        <f t="shared" si="3"/>
        <v>13.99075</v>
      </c>
      <c r="H92" s="38" t="s">
        <v>348</v>
      </c>
      <c r="I92" s="99" t="str">
        <f t="shared" si="4"/>
        <v>A.BIEN</v>
      </c>
    </row>
    <row r="93" spans="2:9">
      <c r="B93" s="171">
        <v>86</v>
      </c>
      <c r="C93" s="288" t="s">
        <v>178</v>
      </c>
      <c r="D93" s="288" t="s">
        <v>179</v>
      </c>
      <c r="E93" s="99">
        <v>14.462999999999999</v>
      </c>
      <c r="F93" s="99">
        <f>'grille  S3+S4'!BS95</f>
        <v>14.168187500000002</v>
      </c>
      <c r="G93" s="99">
        <f t="shared" si="3"/>
        <v>14.315593750000001</v>
      </c>
      <c r="H93" s="191" t="s">
        <v>348</v>
      </c>
      <c r="I93" s="99" t="str">
        <f t="shared" si="4"/>
        <v>BIEN</v>
      </c>
    </row>
    <row r="94" spans="2:9">
      <c r="B94" s="171">
        <v>87</v>
      </c>
      <c r="C94" s="288" t="s">
        <v>180</v>
      </c>
      <c r="D94" s="288" t="s">
        <v>181</v>
      </c>
      <c r="E94" s="99">
        <v>13.234999999999999</v>
      </c>
      <c r="F94" s="99">
        <f>'grille  S3+S4'!BS96</f>
        <v>13.687000000000001</v>
      </c>
      <c r="G94" s="99">
        <f t="shared" si="3"/>
        <v>13.461</v>
      </c>
      <c r="H94" s="191" t="s">
        <v>348</v>
      </c>
      <c r="I94" s="99" t="str">
        <f t="shared" si="4"/>
        <v>A.BIEN</v>
      </c>
    </row>
    <row r="95" spans="2:9">
      <c r="B95" s="171">
        <v>88</v>
      </c>
      <c r="C95" s="288" t="s">
        <v>182</v>
      </c>
      <c r="D95" s="288" t="s">
        <v>183</v>
      </c>
      <c r="E95" s="99">
        <v>12.16</v>
      </c>
      <c r="F95" s="99">
        <f>'grille  S3+S4'!BS97</f>
        <v>13.805250000000001</v>
      </c>
      <c r="G95" s="99">
        <f t="shared" si="3"/>
        <v>12.982625000000001</v>
      </c>
      <c r="H95" s="191" t="s">
        <v>348</v>
      </c>
      <c r="I95" s="99" t="str">
        <f t="shared" si="4"/>
        <v>A.BIEN</v>
      </c>
    </row>
    <row r="96" spans="2:9">
      <c r="B96" s="171">
        <v>89</v>
      </c>
      <c r="C96" s="288" t="s">
        <v>184</v>
      </c>
      <c r="D96" s="288" t="s">
        <v>13</v>
      </c>
      <c r="E96" s="99">
        <v>12.257</v>
      </c>
      <c r="F96" s="99">
        <f>'grille  S3+S4'!BS98</f>
        <v>14.038</v>
      </c>
      <c r="G96" s="99">
        <f t="shared" si="3"/>
        <v>13.147500000000001</v>
      </c>
      <c r="H96" s="191" t="s">
        <v>348</v>
      </c>
      <c r="I96" s="99" t="str">
        <f t="shared" si="4"/>
        <v>A.BIEN</v>
      </c>
    </row>
    <row r="97" spans="2:9">
      <c r="B97" s="171">
        <v>90</v>
      </c>
      <c r="C97" s="288" t="s">
        <v>185</v>
      </c>
      <c r="D97" s="288" t="s">
        <v>186</v>
      </c>
      <c r="E97" s="99">
        <v>13.071</v>
      </c>
      <c r="F97" s="99">
        <f>'grille  S3+S4'!BS99</f>
        <v>14.643750000000001</v>
      </c>
      <c r="G97" s="99">
        <f t="shared" si="3"/>
        <v>13.857375000000001</v>
      </c>
      <c r="H97" s="191" t="s">
        <v>348</v>
      </c>
      <c r="I97" s="99" t="str">
        <f t="shared" si="4"/>
        <v>A.BIEN</v>
      </c>
    </row>
    <row r="98" spans="2:9">
      <c r="B98" s="171">
        <v>91</v>
      </c>
      <c r="C98" s="288" t="s">
        <v>187</v>
      </c>
      <c r="D98" s="288" t="s">
        <v>188</v>
      </c>
      <c r="E98" s="99">
        <v>12.459</v>
      </c>
      <c r="F98" s="99">
        <f>'grille  S3+S4'!BS100</f>
        <v>14.405125</v>
      </c>
      <c r="G98" s="99">
        <f t="shared" si="3"/>
        <v>13.432062500000001</v>
      </c>
      <c r="H98" s="191" t="s">
        <v>348</v>
      </c>
      <c r="I98" s="99" t="str">
        <f t="shared" si="4"/>
        <v>A.BIEN</v>
      </c>
    </row>
    <row r="99" spans="2:9">
      <c r="B99" s="171">
        <v>92</v>
      </c>
      <c r="C99" s="288" t="s">
        <v>189</v>
      </c>
      <c r="D99" s="288" t="s">
        <v>190</v>
      </c>
      <c r="E99" s="99">
        <v>15.528</v>
      </c>
      <c r="F99" s="99">
        <f>'grille  S3+S4'!BS101</f>
        <v>15.797562500000002</v>
      </c>
      <c r="G99" s="99">
        <f t="shared" si="3"/>
        <v>15.662781250000002</v>
      </c>
      <c r="H99" s="191" t="s">
        <v>348</v>
      </c>
      <c r="I99" s="99" t="str">
        <f t="shared" si="4"/>
        <v>BIEN</v>
      </c>
    </row>
    <row r="100" spans="2:9">
      <c r="B100" s="171">
        <v>93</v>
      </c>
      <c r="C100" s="288" t="s">
        <v>191</v>
      </c>
      <c r="D100" s="288" t="s">
        <v>192</v>
      </c>
      <c r="E100" s="99">
        <v>12.010999999999999</v>
      </c>
      <c r="F100" s="99">
        <f>'grille  S3+S4'!BS102</f>
        <v>13.639250000000001</v>
      </c>
      <c r="G100" s="99">
        <f t="shared" si="3"/>
        <v>12.825125</v>
      </c>
      <c r="H100" s="191" t="s">
        <v>348</v>
      </c>
      <c r="I100" s="99" t="str">
        <f t="shared" si="4"/>
        <v>A.BIEN</v>
      </c>
    </row>
    <row r="101" spans="2:9">
      <c r="B101" s="171">
        <v>94</v>
      </c>
      <c r="C101" s="288" t="s">
        <v>193</v>
      </c>
      <c r="D101" s="288" t="s">
        <v>194</v>
      </c>
      <c r="E101" s="99">
        <v>13.393000000000001</v>
      </c>
      <c r="F101" s="99">
        <f>'grille  S3+S4'!BS103</f>
        <v>14.664562500000001</v>
      </c>
      <c r="G101" s="99">
        <f t="shared" si="3"/>
        <v>14.028781250000002</v>
      </c>
      <c r="H101" s="191" t="s">
        <v>348</v>
      </c>
      <c r="I101" s="99" t="str">
        <f t="shared" si="4"/>
        <v>BIEN</v>
      </c>
    </row>
    <row r="102" spans="2:9">
      <c r="B102" s="171">
        <v>95</v>
      </c>
      <c r="C102" s="288" t="s">
        <v>195</v>
      </c>
      <c r="D102" s="288" t="s">
        <v>196</v>
      </c>
      <c r="E102" s="99">
        <v>13.302</v>
      </c>
      <c r="F102" s="99">
        <f>'grille  S3+S4'!BS104</f>
        <v>14.670375</v>
      </c>
      <c r="G102" s="99">
        <f t="shared" si="3"/>
        <v>13.9861875</v>
      </c>
      <c r="H102" s="191" t="s">
        <v>348</v>
      </c>
      <c r="I102" s="99" t="str">
        <f t="shared" si="4"/>
        <v>A.BIEN</v>
      </c>
    </row>
    <row r="103" spans="2:9">
      <c r="B103" s="171">
        <v>96</v>
      </c>
      <c r="C103" s="288" t="s">
        <v>197</v>
      </c>
      <c r="D103" s="288" t="s">
        <v>198</v>
      </c>
      <c r="E103" s="99">
        <v>14.068</v>
      </c>
      <c r="F103" s="99">
        <f>'grille  S3+S4'!BS105</f>
        <v>15.733124999999999</v>
      </c>
      <c r="G103" s="99">
        <f t="shared" si="3"/>
        <v>14.900562499999999</v>
      </c>
      <c r="H103" s="191" t="s">
        <v>348</v>
      </c>
      <c r="I103" s="99" t="str">
        <f t="shared" si="4"/>
        <v>BIEN</v>
      </c>
    </row>
    <row r="104" spans="2:9">
      <c r="B104" s="171">
        <v>97</v>
      </c>
      <c r="C104" s="288" t="s">
        <v>199</v>
      </c>
      <c r="D104" s="288" t="s">
        <v>200</v>
      </c>
      <c r="E104" s="99">
        <v>12.565</v>
      </c>
      <c r="F104" s="99">
        <f>'grille  S3+S4'!BS106</f>
        <v>13.45025</v>
      </c>
      <c r="G104" s="99">
        <f t="shared" si="3"/>
        <v>13.007625000000001</v>
      </c>
      <c r="H104" s="191" t="s">
        <v>348</v>
      </c>
      <c r="I104" s="99" t="str">
        <f t="shared" ref="I104:I128" si="5">VLOOKUP(G104,Mention,2,TRUE)</f>
        <v>A.BIEN</v>
      </c>
    </row>
    <row r="105" spans="2:9">
      <c r="B105" s="171">
        <v>98</v>
      </c>
      <c r="C105" s="288" t="s">
        <v>201</v>
      </c>
      <c r="D105" s="288" t="s">
        <v>95</v>
      </c>
      <c r="E105" s="99">
        <v>14.778</v>
      </c>
      <c r="F105" s="99">
        <f>'grille  S3+S4'!BS107</f>
        <v>16.406624999999998</v>
      </c>
      <c r="G105" s="99">
        <f t="shared" si="3"/>
        <v>15.592312499999998</v>
      </c>
      <c r="H105" s="191" t="s">
        <v>348</v>
      </c>
      <c r="I105" s="99" t="str">
        <f t="shared" si="5"/>
        <v>BIEN</v>
      </c>
    </row>
    <row r="106" spans="2:9">
      <c r="B106" s="171">
        <v>99</v>
      </c>
      <c r="C106" s="288" t="s">
        <v>202</v>
      </c>
      <c r="D106" s="288" t="s">
        <v>203</v>
      </c>
      <c r="E106" s="99">
        <v>15.512</v>
      </c>
      <c r="F106" s="99">
        <f>'grille  S3+S4'!BS108</f>
        <v>16.680062500000002</v>
      </c>
      <c r="G106" s="99">
        <f t="shared" si="3"/>
        <v>16.096031250000003</v>
      </c>
      <c r="H106" s="191" t="s">
        <v>348</v>
      </c>
      <c r="I106" s="99" t="str">
        <f t="shared" si="5"/>
        <v>T.BIEN</v>
      </c>
    </row>
    <row r="107" spans="2:9">
      <c r="B107" s="171">
        <v>100</v>
      </c>
      <c r="C107" s="288" t="s">
        <v>204</v>
      </c>
      <c r="D107" s="288" t="s">
        <v>205</v>
      </c>
      <c r="E107" s="99">
        <v>13.172000000000001</v>
      </c>
      <c r="F107" s="99">
        <f>'grille  S3+S4'!BS109</f>
        <v>13.741</v>
      </c>
      <c r="G107" s="99">
        <f t="shared" si="3"/>
        <v>13.4565</v>
      </c>
      <c r="H107" s="191" t="s">
        <v>348</v>
      </c>
      <c r="I107" s="99" t="str">
        <f t="shared" si="5"/>
        <v>A.BIEN</v>
      </c>
    </row>
    <row r="108" spans="2:9">
      <c r="B108" s="171">
        <v>101</v>
      </c>
      <c r="C108" s="288" t="s">
        <v>206</v>
      </c>
      <c r="D108" s="289" t="s">
        <v>207</v>
      </c>
      <c r="E108" s="99">
        <v>14.83</v>
      </c>
      <c r="F108" s="99">
        <f>'grille  S3+S4'!BS110</f>
        <v>15.569875000000001</v>
      </c>
      <c r="G108" s="99">
        <f t="shared" si="3"/>
        <v>15.199937500000001</v>
      </c>
      <c r="H108" s="191" t="s">
        <v>348</v>
      </c>
      <c r="I108" s="99" t="str">
        <f t="shared" si="5"/>
        <v>BIEN</v>
      </c>
    </row>
    <row r="109" spans="2:9">
      <c r="B109" s="171">
        <v>102</v>
      </c>
      <c r="C109" s="288" t="s">
        <v>208</v>
      </c>
      <c r="D109" s="289" t="s">
        <v>209</v>
      </c>
      <c r="E109" s="99">
        <v>12.592000000000001</v>
      </c>
      <c r="F109" s="99">
        <f>'grille  S3+S4'!BS111</f>
        <v>13.552624999999999</v>
      </c>
      <c r="G109" s="99">
        <f t="shared" si="3"/>
        <v>13.072312499999999</v>
      </c>
      <c r="H109" s="191" t="s">
        <v>348</v>
      </c>
      <c r="I109" s="99" t="str">
        <f t="shared" si="5"/>
        <v>A.BIEN</v>
      </c>
    </row>
    <row r="110" spans="2:9">
      <c r="B110" s="171">
        <v>103</v>
      </c>
      <c r="C110" s="288" t="s">
        <v>210</v>
      </c>
      <c r="D110" s="289" t="s">
        <v>211</v>
      </c>
      <c r="E110" s="99">
        <v>14.509</v>
      </c>
      <c r="F110" s="99">
        <f>'grille  S3+S4'!BS112</f>
        <v>15.366312500000001</v>
      </c>
      <c r="G110" s="99">
        <f t="shared" si="3"/>
        <v>14.93765625</v>
      </c>
      <c r="H110" s="191" t="s">
        <v>348</v>
      </c>
      <c r="I110" s="99" t="str">
        <f t="shared" si="5"/>
        <v>BIEN</v>
      </c>
    </row>
    <row r="111" spans="2:9">
      <c r="B111" s="171">
        <v>104</v>
      </c>
      <c r="C111" s="288" t="s">
        <v>212</v>
      </c>
      <c r="D111" s="289" t="s">
        <v>213</v>
      </c>
      <c r="E111" s="99">
        <v>12.24</v>
      </c>
      <c r="F111" s="99">
        <f>'grille  S3+S4'!BS113</f>
        <v>12.818312500000001</v>
      </c>
      <c r="G111" s="99">
        <f t="shared" si="3"/>
        <v>12.52915625</v>
      </c>
      <c r="H111" s="191" t="s">
        <v>348</v>
      </c>
      <c r="I111" s="99" t="str">
        <f t="shared" si="5"/>
        <v>A.BIEN</v>
      </c>
    </row>
    <row r="112" spans="2:9">
      <c r="B112" s="171">
        <v>105</v>
      </c>
      <c r="C112" s="289" t="s">
        <v>214</v>
      </c>
      <c r="D112" s="289" t="s">
        <v>215</v>
      </c>
      <c r="E112" s="99">
        <v>13.276</v>
      </c>
      <c r="F112" s="99">
        <f>'grille  S3+S4'!BS114</f>
        <v>14.515000000000001</v>
      </c>
      <c r="G112" s="99">
        <f t="shared" si="3"/>
        <v>13.8955</v>
      </c>
      <c r="H112" s="191" t="s">
        <v>348</v>
      </c>
      <c r="I112" s="99" t="str">
        <f t="shared" si="5"/>
        <v>A.BIEN</v>
      </c>
    </row>
    <row r="113" spans="2:9">
      <c r="B113" s="171">
        <v>106</v>
      </c>
      <c r="C113" s="288" t="s">
        <v>216</v>
      </c>
      <c r="D113" s="289" t="s">
        <v>217</v>
      </c>
      <c r="E113" s="99">
        <v>12.948</v>
      </c>
      <c r="F113" s="99">
        <f>'grille  S3+S4'!BS115</f>
        <v>14.673937500000001</v>
      </c>
      <c r="G113" s="99">
        <f t="shared" si="3"/>
        <v>13.810968750000001</v>
      </c>
      <c r="H113" s="191" t="s">
        <v>348</v>
      </c>
      <c r="I113" s="99" t="str">
        <f t="shared" si="5"/>
        <v>A.BIEN</v>
      </c>
    </row>
    <row r="114" spans="2:9">
      <c r="B114" s="171">
        <v>107</v>
      </c>
      <c r="C114" s="288" t="s">
        <v>218</v>
      </c>
      <c r="D114" s="289" t="s">
        <v>219</v>
      </c>
      <c r="E114" s="99">
        <v>14.436999999999999</v>
      </c>
      <c r="F114" s="99">
        <f>'grille  S3+S4'!BS116</f>
        <v>15.72775</v>
      </c>
      <c r="G114" s="99">
        <f t="shared" si="3"/>
        <v>15.082374999999999</v>
      </c>
      <c r="H114" s="191" t="s">
        <v>348</v>
      </c>
      <c r="I114" s="99" t="str">
        <f t="shared" si="5"/>
        <v>BIEN</v>
      </c>
    </row>
    <row r="115" spans="2:9">
      <c r="B115" s="171">
        <v>108</v>
      </c>
      <c r="C115" s="288" t="s">
        <v>220</v>
      </c>
      <c r="D115" s="289" t="s">
        <v>221</v>
      </c>
      <c r="E115" s="99">
        <v>14.930999999999999</v>
      </c>
      <c r="F115" s="99">
        <f>'grille  S3+S4'!BS117</f>
        <v>15.62275</v>
      </c>
      <c r="G115" s="99">
        <f t="shared" si="3"/>
        <v>15.276875</v>
      </c>
      <c r="H115" s="191" t="s">
        <v>348</v>
      </c>
      <c r="I115" s="99" t="str">
        <f t="shared" si="5"/>
        <v>BIEN</v>
      </c>
    </row>
    <row r="116" spans="2:9">
      <c r="B116" s="171">
        <v>109</v>
      </c>
      <c r="C116" s="288" t="s">
        <v>222</v>
      </c>
      <c r="D116" s="289" t="s">
        <v>223</v>
      </c>
      <c r="E116" s="99">
        <v>12.98</v>
      </c>
      <c r="F116" s="99">
        <f>'grille  S3+S4'!BS118</f>
        <v>14.209625000000001</v>
      </c>
      <c r="G116" s="99">
        <f t="shared" si="3"/>
        <v>13.5948125</v>
      </c>
      <c r="H116" s="191" t="s">
        <v>348</v>
      </c>
      <c r="I116" s="99" t="str">
        <f t="shared" si="5"/>
        <v>A.BIEN</v>
      </c>
    </row>
    <row r="117" spans="2:9">
      <c r="B117" s="171">
        <v>110</v>
      </c>
      <c r="C117" s="288" t="s">
        <v>224</v>
      </c>
      <c r="D117" s="289" t="s">
        <v>14</v>
      </c>
      <c r="E117" s="99">
        <v>13.166</v>
      </c>
      <c r="F117" s="99">
        <f>'grille  S3+S4'!BS119</f>
        <v>14.483437499999999</v>
      </c>
      <c r="G117" s="99">
        <f t="shared" si="3"/>
        <v>13.824718749999999</v>
      </c>
      <c r="H117" s="191" t="s">
        <v>348</v>
      </c>
      <c r="I117" s="99" t="str">
        <f t="shared" si="5"/>
        <v>A.BIEN</v>
      </c>
    </row>
    <row r="118" spans="2:9">
      <c r="B118" s="171">
        <v>111</v>
      </c>
      <c r="C118" s="288" t="s">
        <v>225</v>
      </c>
      <c r="D118" s="289" t="s">
        <v>226</v>
      </c>
      <c r="E118" s="99">
        <v>13.11</v>
      </c>
      <c r="F118" s="99">
        <f>'grille  S3+S4'!BS120</f>
        <v>13.117625</v>
      </c>
      <c r="G118" s="99">
        <f t="shared" si="3"/>
        <v>13.1138125</v>
      </c>
      <c r="H118" s="191" t="s">
        <v>348</v>
      </c>
      <c r="I118" s="99" t="str">
        <f t="shared" si="5"/>
        <v>A.BIEN</v>
      </c>
    </row>
    <row r="119" spans="2:9">
      <c r="B119" s="171">
        <v>112</v>
      </c>
      <c r="C119" s="288" t="s">
        <v>227</v>
      </c>
      <c r="D119" s="288" t="s">
        <v>228</v>
      </c>
      <c r="E119" s="99">
        <v>15.254</v>
      </c>
      <c r="F119" s="99">
        <f>'grille  S3+S4'!BS121</f>
        <v>16.987312500000002</v>
      </c>
      <c r="G119" s="99">
        <f t="shared" si="3"/>
        <v>16.12065625</v>
      </c>
      <c r="H119" s="191" t="s">
        <v>348</v>
      </c>
      <c r="I119" s="99" t="str">
        <f t="shared" si="5"/>
        <v>T.BIEN</v>
      </c>
    </row>
    <row r="120" spans="2:9">
      <c r="B120" s="171">
        <v>113</v>
      </c>
      <c r="C120" s="288" t="s">
        <v>229</v>
      </c>
      <c r="D120" s="289" t="s">
        <v>230</v>
      </c>
      <c r="E120" s="99">
        <v>14.177</v>
      </c>
      <c r="F120" s="99">
        <f>'grille  S3+S4'!BS122</f>
        <v>14.598750000000001</v>
      </c>
      <c r="G120" s="99">
        <f t="shared" si="3"/>
        <v>14.387875000000001</v>
      </c>
      <c r="H120" s="191" t="s">
        <v>348</v>
      </c>
      <c r="I120" s="99" t="str">
        <f t="shared" si="5"/>
        <v>BIEN</v>
      </c>
    </row>
    <row r="121" spans="2:9">
      <c r="B121" s="171">
        <v>114</v>
      </c>
      <c r="C121" s="288" t="s">
        <v>231</v>
      </c>
      <c r="D121" s="289" t="s">
        <v>232</v>
      </c>
      <c r="E121" s="99">
        <v>13.617000000000001</v>
      </c>
      <c r="F121" s="99">
        <f>'grille  S3+S4'!BS123</f>
        <v>14.48875</v>
      </c>
      <c r="G121" s="99">
        <f t="shared" si="3"/>
        <v>14.052875</v>
      </c>
      <c r="H121" s="191" t="s">
        <v>348</v>
      </c>
      <c r="I121" s="99" t="str">
        <f t="shared" si="5"/>
        <v>BIEN</v>
      </c>
    </row>
    <row r="122" spans="2:9">
      <c r="B122" s="171">
        <v>115</v>
      </c>
      <c r="C122" s="288" t="s">
        <v>233</v>
      </c>
      <c r="D122" s="289" t="s">
        <v>234</v>
      </c>
      <c r="E122" s="99">
        <v>13.058999999999999</v>
      </c>
      <c r="F122" s="99">
        <f>'grille  S3+S4'!BS124</f>
        <v>14.575625</v>
      </c>
      <c r="G122" s="99">
        <f t="shared" si="3"/>
        <v>13.8173125</v>
      </c>
      <c r="H122" s="191" t="s">
        <v>348</v>
      </c>
      <c r="I122" s="99" t="str">
        <f t="shared" si="5"/>
        <v>A.BIEN</v>
      </c>
    </row>
    <row r="123" spans="2:9">
      <c r="B123" s="171">
        <v>116</v>
      </c>
      <c r="C123" s="288" t="s">
        <v>235</v>
      </c>
      <c r="D123" s="289" t="s">
        <v>236</v>
      </c>
      <c r="E123" s="99">
        <v>14.076000000000001</v>
      </c>
      <c r="F123" s="99">
        <f>'grille  S3+S4'!BS125</f>
        <v>15.471250000000001</v>
      </c>
      <c r="G123" s="99">
        <f t="shared" si="3"/>
        <v>14.773625000000001</v>
      </c>
      <c r="H123" s="191" t="s">
        <v>348</v>
      </c>
      <c r="I123" s="99" t="str">
        <f t="shared" si="5"/>
        <v>BIEN</v>
      </c>
    </row>
    <row r="124" spans="2:9">
      <c r="B124" s="171">
        <v>117</v>
      </c>
      <c r="C124" s="288" t="s">
        <v>237</v>
      </c>
      <c r="D124" s="289" t="s">
        <v>238</v>
      </c>
      <c r="E124" s="99">
        <v>12</v>
      </c>
      <c r="F124" s="99">
        <f>'grille  S3+S4'!BS126</f>
        <v>15.3091875</v>
      </c>
      <c r="G124" s="99">
        <f t="shared" si="3"/>
        <v>13.65459375</v>
      </c>
      <c r="H124" s="191" t="s">
        <v>348</v>
      </c>
      <c r="I124" s="99" t="str">
        <f t="shared" si="5"/>
        <v>A.BIEN</v>
      </c>
    </row>
    <row r="125" spans="2:9">
      <c r="B125" s="171">
        <v>118</v>
      </c>
      <c r="C125" s="289" t="s">
        <v>239</v>
      </c>
      <c r="D125" s="289" t="s">
        <v>240</v>
      </c>
      <c r="E125" s="99">
        <v>12.544</v>
      </c>
      <c r="F125" s="99">
        <f>'grille  S3+S4'!BS127</f>
        <v>14.325875</v>
      </c>
      <c r="G125" s="99">
        <f t="shared" si="3"/>
        <v>13.4349375</v>
      </c>
      <c r="H125" s="191" t="s">
        <v>348</v>
      </c>
      <c r="I125" s="99" t="str">
        <f t="shared" si="5"/>
        <v>A.BIEN</v>
      </c>
    </row>
    <row r="126" spans="2:9">
      <c r="B126" s="171">
        <v>119</v>
      </c>
      <c r="C126" s="288" t="s">
        <v>241</v>
      </c>
      <c r="D126" s="288" t="s">
        <v>242</v>
      </c>
      <c r="E126" s="99">
        <v>14.952</v>
      </c>
      <c r="F126" s="99">
        <f>'grille  S3+S4'!BS128</f>
        <v>15.397187499999999</v>
      </c>
      <c r="G126" s="99">
        <f t="shared" si="3"/>
        <v>15.17459375</v>
      </c>
      <c r="H126" s="191" t="s">
        <v>348</v>
      </c>
      <c r="I126" s="99" t="str">
        <f t="shared" si="5"/>
        <v>BIEN</v>
      </c>
    </row>
    <row r="127" spans="2:9">
      <c r="B127" s="171">
        <v>120</v>
      </c>
      <c r="C127" s="288" t="s">
        <v>243</v>
      </c>
      <c r="D127" s="288" t="s">
        <v>244</v>
      </c>
      <c r="E127" s="99">
        <v>15.196999999999999</v>
      </c>
      <c r="F127" s="99">
        <f>'grille  S3+S4'!BS129</f>
        <v>15.395187500000002</v>
      </c>
      <c r="G127" s="99">
        <f t="shared" si="3"/>
        <v>15.296093750000001</v>
      </c>
      <c r="H127" s="191" t="s">
        <v>348</v>
      </c>
      <c r="I127" s="99" t="str">
        <f t="shared" si="5"/>
        <v>BIEN</v>
      </c>
    </row>
    <row r="128" spans="2:9">
      <c r="B128" s="171">
        <v>121</v>
      </c>
      <c r="C128" s="288" t="s">
        <v>99</v>
      </c>
      <c r="D128" s="288" t="s">
        <v>245</v>
      </c>
      <c r="E128" s="99">
        <v>13.253</v>
      </c>
      <c r="F128" s="99">
        <f>'grille  S3+S4'!BS130</f>
        <v>14.837875</v>
      </c>
      <c r="G128" s="99">
        <f t="shared" si="3"/>
        <v>14.0454375</v>
      </c>
      <c r="H128" s="191" t="s">
        <v>348</v>
      </c>
      <c r="I128" s="99" t="str">
        <f t="shared" si="5"/>
        <v>BIEN</v>
      </c>
    </row>
  </sheetData>
  <mergeCells count="1">
    <mergeCell ref="D5:H5"/>
  </mergeCells>
  <pageMargins left="0.7" right="0.7" top="0.17" bottom="0.56000000000000005" header="0.17" footer="0.17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B1:H131"/>
  <sheetViews>
    <sheetView workbookViewId="0">
      <selection activeCell="E96" sqref="E96"/>
    </sheetView>
  </sheetViews>
  <sheetFormatPr baseColWidth="10" defaultRowHeight="14.4"/>
  <cols>
    <col min="1" max="1" width="0.6640625" customWidth="1"/>
    <col min="2" max="2" width="6.33203125" customWidth="1"/>
    <col min="3" max="3" width="17.88671875" customWidth="1"/>
    <col min="4" max="4" width="16.5546875" customWidth="1"/>
    <col min="6" max="6" width="6" customWidth="1"/>
    <col min="8" max="8" width="10" customWidth="1"/>
  </cols>
  <sheetData>
    <row r="1" spans="2:8">
      <c r="B1" s="1" t="s">
        <v>250</v>
      </c>
      <c r="C1" s="1"/>
      <c r="D1" s="1"/>
      <c r="E1" s="2"/>
      <c r="F1" s="3"/>
      <c r="G1" s="4"/>
      <c r="H1" s="4"/>
    </row>
    <row r="2" spans="2:8">
      <c r="B2" s="1"/>
      <c r="C2" s="1" t="s">
        <v>0</v>
      </c>
      <c r="D2" s="1"/>
      <c r="E2" s="2"/>
      <c r="F2" s="3"/>
      <c r="G2" s="414">
        <v>44021</v>
      </c>
      <c r="H2" s="414"/>
    </row>
    <row r="3" spans="2:8">
      <c r="B3" s="1"/>
      <c r="C3" s="1"/>
      <c r="D3" s="1"/>
      <c r="E3" s="2"/>
      <c r="F3" s="3"/>
      <c r="G3" s="4"/>
      <c r="H3" s="4"/>
    </row>
    <row r="4" spans="2:8">
      <c r="B4" s="6" t="s">
        <v>1</v>
      </c>
      <c r="C4" s="6"/>
      <c r="D4" s="6"/>
      <c r="E4" s="6"/>
      <c r="F4" s="6"/>
      <c r="G4" s="6"/>
      <c r="H4" s="6"/>
    </row>
    <row r="5" spans="2:8">
      <c r="B5" s="5"/>
      <c r="C5" s="6"/>
      <c r="D5" s="6"/>
      <c r="E5" s="6"/>
      <c r="F5" s="6"/>
      <c r="G5" s="6"/>
      <c r="H5" s="6"/>
    </row>
    <row r="6" spans="2:8" ht="15.6">
      <c r="B6" s="5"/>
      <c r="C6" s="431" t="s">
        <v>248</v>
      </c>
      <c r="D6" s="432"/>
      <c r="E6" s="432"/>
      <c r="F6" s="432"/>
      <c r="G6" s="432"/>
      <c r="H6" s="433"/>
    </row>
    <row r="7" spans="2:8">
      <c r="B7" s="5"/>
      <c r="C7" s="415" t="s">
        <v>3</v>
      </c>
      <c r="D7" s="417"/>
      <c r="E7" s="410">
        <v>1</v>
      </c>
      <c r="F7" s="412"/>
      <c r="G7" s="410"/>
      <c r="H7" s="412"/>
    </row>
    <row r="8" spans="2:8">
      <c r="B8" s="25" t="s">
        <v>4</v>
      </c>
      <c r="C8" s="7" t="s">
        <v>5</v>
      </c>
      <c r="D8" s="7" t="s">
        <v>6</v>
      </c>
      <c r="E8" s="8" t="s">
        <v>249</v>
      </c>
      <c r="F8" s="9" t="s">
        <v>8</v>
      </c>
      <c r="G8" s="11" t="s">
        <v>10</v>
      </c>
      <c r="H8" s="12" t="s">
        <v>11</v>
      </c>
    </row>
    <row r="9" spans="2:8" ht="12" customHeight="1">
      <c r="B9" s="13">
        <v>1</v>
      </c>
      <c r="C9" s="26" t="s">
        <v>18</v>
      </c>
      <c r="D9" s="27" t="s">
        <v>19</v>
      </c>
      <c r="E9" s="14">
        <v>16.5</v>
      </c>
      <c r="F9" s="14"/>
      <c r="G9" s="14">
        <f>E9</f>
        <v>16.5</v>
      </c>
      <c r="H9" s="98" t="s">
        <v>286</v>
      </c>
    </row>
    <row r="10" spans="2:8" ht="12" customHeight="1">
      <c r="B10" s="13">
        <v>2</v>
      </c>
      <c r="C10" s="28" t="s">
        <v>20</v>
      </c>
      <c r="D10" s="27" t="s">
        <v>21</v>
      </c>
      <c r="E10" s="14">
        <v>16.5</v>
      </c>
      <c r="F10" s="14"/>
      <c r="G10" s="14">
        <f t="shared" ref="G10:G73" si="0">E10</f>
        <v>16.5</v>
      </c>
      <c r="H10" s="98" t="s">
        <v>286</v>
      </c>
    </row>
    <row r="11" spans="2:8" ht="12" customHeight="1">
      <c r="B11" s="13">
        <v>3</v>
      </c>
      <c r="C11" s="26" t="s">
        <v>22</v>
      </c>
      <c r="D11" s="27" t="s">
        <v>23</v>
      </c>
      <c r="E11" s="14">
        <v>15.5</v>
      </c>
      <c r="F11" s="14"/>
      <c r="G11" s="14">
        <f t="shared" si="0"/>
        <v>15.5</v>
      </c>
      <c r="H11" s="98" t="s">
        <v>286</v>
      </c>
    </row>
    <row r="12" spans="2:8" ht="12" customHeight="1">
      <c r="B12" s="13">
        <v>4</v>
      </c>
      <c r="C12" s="28" t="s">
        <v>24</v>
      </c>
      <c r="D12" s="27" t="s">
        <v>25</v>
      </c>
      <c r="E12" s="14">
        <v>15</v>
      </c>
      <c r="F12" s="14"/>
      <c r="G12" s="14">
        <f t="shared" si="0"/>
        <v>15</v>
      </c>
      <c r="H12" s="98" t="s">
        <v>286</v>
      </c>
    </row>
    <row r="13" spans="2:8" ht="12" customHeight="1">
      <c r="B13" s="13">
        <v>5</v>
      </c>
      <c r="C13" s="28" t="s">
        <v>26</v>
      </c>
      <c r="D13" s="27" t="s">
        <v>27</v>
      </c>
      <c r="E13" s="14">
        <v>15.5</v>
      </c>
      <c r="F13" s="14"/>
      <c r="G13" s="14">
        <f t="shared" si="0"/>
        <v>15.5</v>
      </c>
      <c r="H13" s="98" t="s">
        <v>286</v>
      </c>
    </row>
    <row r="14" spans="2:8" ht="12" customHeight="1">
      <c r="B14" s="13">
        <v>6</v>
      </c>
      <c r="C14" s="26" t="s">
        <v>28</v>
      </c>
      <c r="D14" s="27" t="s">
        <v>29</v>
      </c>
      <c r="E14" s="14">
        <v>15</v>
      </c>
      <c r="F14" s="14"/>
      <c r="G14" s="14">
        <f t="shared" si="0"/>
        <v>15</v>
      </c>
      <c r="H14" s="98" t="s">
        <v>286</v>
      </c>
    </row>
    <row r="15" spans="2:8" ht="12" customHeight="1">
      <c r="B15" s="13">
        <v>7</v>
      </c>
      <c r="C15" s="26" t="s">
        <v>30</v>
      </c>
      <c r="D15" s="27" t="s">
        <v>31</v>
      </c>
      <c r="E15" s="14">
        <v>15</v>
      </c>
      <c r="F15" s="14"/>
      <c r="G15" s="14">
        <f t="shared" si="0"/>
        <v>15</v>
      </c>
      <c r="H15" s="98" t="s">
        <v>286</v>
      </c>
    </row>
    <row r="16" spans="2:8" ht="12" customHeight="1">
      <c r="B16" s="13">
        <v>8</v>
      </c>
      <c r="C16" s="28" t="s">
        <v>32</v>
      </c>
      <c r="D16" s="27" t="s">
        <v>33</v>
      </c>
      <c r="E16" s="14">
        <v>14.5</v>
      </c>
      <c r="F16" s="14"/>
      <c r="G16" s="14">
        <f t="shared" si="0"/>
        <v>14.5</v>
      </c>
      <c r="H16" s="98" t="s">
        <v>286</v>
      </c>
    </row>
    <row r="17" spans="2:8" ht="12" customHeight="1">
      <c r="B17" s="13">
        <v>9</v>
      </c>
      <c r="C17" s="28" t="s">
        <v>34</v>
      </c>
      <c r="D17" s="27" t="s">
        <v>35</v>
      </c>
      <c r="E17" s="14">
        <v>15.5</v>
      </c>
      <c r="F17" s="14"/>
      <c r="G17" s="14">
        <f t="shared" si="0"/>
        <v>15.5</v>
      </c>
      <c r="H17" s="98" t="s">
        <v>286</v>
      </c>
    </row>
    <row r="18" spans="2:8" ht="12" customHeight="1">
      <c r="B18" s="13">
        <v>10</v>
      </c>
      <c r="C18" s="28" t="s">
        <v>36</v>
      </c>
      <c r="D18" s="27" t="s">
        <v>37</v>
      </c>
      <c r="E18" s="14">
        <v>14.5</v>
      </c>
      <c r="F18" s="14"/>
      <c r="G18" s="14">
        <f t="shared" si="0"/>
        <v>14.5</v>
      </c>
      <c r="H18" s="98" t="s">
        <v>286</v>
      </c>
    </row>
    <row r="19" spans="2:8" ht="12" customHeight="1">
      <c r="B19" s="13">
        <v>11</v>
      </c>
      <c r="C19" s="28" t="s">
        <v>38</v>
      </c>
      <c r="D19" s="27" t="s">
        <v>39</v>
      </c>
      <c r="E19" s="14">
        <v>16.5</v>
      </c>
      <c r="F19" s="14"/>
      <c r="G19" s="14">
        <f t="shared" si="0"/>
        <v>16.5</v>
      </c>
      <c r="H19" s="98" t="s">
        <v>286</v>
      </c>
    </row>
    <row r="20" spans="2:8" ht="12" customHeight="1">
      <c r="B20" s="13">
        <v>12</v>
      </c>
      <c r="C20" s="28" t="s">
        <v>40</v>
      </c>
      <c r="D20" s="27" t="s">
        <v>41</v>
      </c>
      <c r="E20" s="14">
        <v>16</v>
      </c>
      <c r="F20" s="14"/>
      <c r="G20" s="14">
        <f t="shared" si="0"/>
        <v>16</v>
      </c>
      <c r="H20" s="98" t="s">
        <v>286</v>
      </c>
    </row>
    <row r="21" spans="2:8" ht="12" customHeight="1">
      <c r="B21" s="13">
        <v>13</v>
      </c>
      <c r="C21" s="28" t="s">
        <v>42</v>
      </c>
      <c r="D21" s="27" t="s">
        <v>43</v>
      </c>
      <c r="E21" s="14">
        <v>15.5</v>
      </c>
      <c r="F21" s="14"/>
      <c r="G21" s="14">
        <f t="shared" si="0"/>
        <v>15.5</v>
      </c>
      <c r="H21" s="98" t="s">
        <v>286</v>
      </c>
    </row>
    <row r="22" spans="2:8" ht="12" customHeight="1">
      <c r="B22" s="13">
        <v>14</v>
      </c>
      <c r="C22" s="28" t="s">
        <v>44</v>
      </c>
      <c r="D22" s="27" t="s">
        <v>45</v>
      </c>
      <c r="E22" s="14">
        <v>15.5</v>
      </c>
      <c r="F22" s="14"/>
      <c r="G22" s="14">
        <f t="shared" si="0"/>
        <v>15.5</v>
      </c>
      <c r="H22" s="98" t="s">
        <v>286</v>
      </c>
    </row>
    <row r="23" spans="2:8" ht="12" customHeight="1">
      <c r="B23" s="13">
        <v>15</v>
      </c>
      <c r="C23" s="28" t="s">
        <v>46</v>
      </c>
      <c r="D23" s="27" t="s">
        <v>47</v>
      </c>
      <c r="E23" s="14">
        <v>16</v>
      </c>
      <c r="F23" s="14"/>
      <c r="G23" s="14">
        <f t="shared" si="0"/>
        <v>16</v>
      </c>
      <c r="H23" s="98" t="s">
        <v>286</v>
      </c>
    </row>
    <row r="24" spans="2:8" ht="12" customHeight="1">
      <c r="B24" s="13">
        <v>16</v>
      </c>
      <c r="C24" s="28" t="s">
        <v>48</v>
      </c>
      <c r="D24" s="27" t="s">
        <v>49</v>
      </c>
      <c r="E24" s="14">
        <v>15</v>
      </c>
      <c r="F24" s="14"/>
      <c r="G24" s="14">
        <f t="shared" si="0"/>
        <v>15</v>
      </c>
      <c r="H24" s="98" t="s">
        <v>286</v>
      </c>
    </row>
    <row r="25" spans="2:8" ht="12" customHeight="1">
      <c r="B25" s="13">
        <v>17</v>
      </c>
      <c r="C25" s="26" t="s">
        <v>50</v>
      </c>
      <c r="D25" s="27" t="s">
        <v>51</v>
      </c>
      <c r="E25" s="14">
        <v>15.5</v>
      </c>
      <c r="F25" s="14"/>
      <c r="G25" s="14">
        <f t="shared" si="0"/>
        <v>15.5</v>
      </c>
      <c r="H25" s="98" t="s">
        <v>286</v>
      </c>
    </row>
    <row r="26" spans="2:8" ht="12" customHeight="1">
      <c r="B26" s="13">
        <v>18</v>
      </c>
      <c r="C26" s="28" t="s">
        <v>52</v>
      </c>
      <c r="D26" s="27" t="s">
        <v>53</v>
      </c>
      <c r="E26" s="14">
        <v>15.5</v>
      </c>
      <c r="F26" s="14"/>
      <c r="G26" s="14">
        <f t="shared" si="0"/>
        <v>15.5</v>
      </c>
      <c r="H26" s="98" t="s">
        <v>286</v>
      </c>
    </row>
    <row r="27" spans="2:8" ht="12" customHeight="1">
      <c r="B27" s="13">
        <v>19</v>
      </c>
      <c r="C27" s="26" t="s">
        <v>246</v>
      </c>
      <c r="D27" s="27" t="s">
        <v>247</v>
      </c>
      <c r="E27" s="14">
        <v>17</v>
      </c>
      <c r="F27" s="14"/>
      <c r="G27" s="14">
        <f t="shared" si="0"/>
        <v>17</v>
      </c>
      <c r="H27" s="98" t="s">
        <v>286</v>
      </c>
    </row>
    <row r="28" spans="2:8" ht="12" customHeight="1">
      <c r="B28" s="13">
        <v>20</v>
      </c>
      <c r="C28" s="28" t="s">
        <v>54</v>
      </c>
      <c r="D28" s="27" t="s">
        <v>55</v>
      </c>
      <c r="E28" s="14">
        <v>16.25</v>
      </c>
      <c r="F28" s="14"/>
      <c r="G28" s="14">
        <f t="shared" si="0"/>
        <v>16.25</v>
      </c>
      <c r="H28" s="98" t="s">
        <v>286</v>
      </c>
    </row>
    <row r="29" spans="2:8" ht="12" customHeight="1">
      <c r="B29" s="13">
        <v>21</v>
      </c>
      <c r="C29" s="26" t="s">
        <v>56</v>
      </c>
      <c r="D29" s="27" t="s">
        <v>57</v>
      </c>
      <c r="E29" s="14">
        <v>15.75</v>
      </c>
      <c r="F29" s="14"/>
      <c r="G29" s="14">
        <f t="shared" si="0"/>
        <v>15.75</v>
      </c>
      <c r="H29" s="98" t="s">
        <v>286</v>
      </c>
    </row>
    <row r="30" spans="2:8" ht="12" customHeight="1">
      <c r="B30" s="13">
        <v>22</v>
      </c>
      <c r="C30" s="26" t="s">
        <v>58</v>
      </c>
      <c r="D30" s="27" t="s">
        <v>59</v>
      </c>
      <c r="E30" s="14">
        <v>16.25</v>
      </c>
      <c r="F30" s="14"/>
      <c r="G30" s="14">
        <f t="shared" si="0"/>
        <v>16.25</v>
      </c>
      <c r="H30" s="98" t="s">
        <v>286</v>
      </c>
    </row>
    <row r="31" spans="2:8" ht="12" customHeight="1">
      <c r="B31" s="13">
        <v>23</v>
      </c>
      <c r="C31" s="28" t="s">
        <v>60</v>
      </c>
      <c r="D31" s="27" t="s">
        <v>61</v>
      </c>
      <c r="E31" s="14">
        <v>15</v>
      </c>
      <c r="F31" s="14"/>
      <c r="G31" s="14">
        <f t="shared" si="0"/>
        <v>15</v>
      </c>
      <c r="H31" s="98" t="s">
        <v>286</v>
      </c>
    </row>
    <row r="32" spans="2:8" ht="12" customHeight="1">
      <c r="B32" s="13">
        <v>24</v>
      </c>
      <c r="C32" s="26" t="s">
        <v>62</v>
      </c>
      <c r="D32" s="27" t="s">
        <v>63</v>
      </c>
      <c r="E32" s="14">
        <v>13</v>
      </c>
      <c r="F32" s="14"/>
      <c r="G32" s="14">
        <f t="shared" si="0"/>
        <v>13</v>
      </c>
      <c r="H32" s="98" t="s">
        <v>286</v>
      </c>
    </row>
    <row r="33" spans="2:8" ht="12" customHeight="1">
      <c r="B33" s="13">
        <v>25</v>
      </c>
      <c r="C33" s="28" t="s">
        <v>64</v>
      </c>
      <c r="D33" s="27" t="s">
        <v>65</v>
      </c>
      <c r="E33" s="14">
        <v>15.5</v>
      </c>
      <c r="F33" s="14"/>
      <c r="G33" s="14">
        <f t="shared" si="0"/>
        <v>15.5</v>
      </c>
      <c r="H33" s="98" t="s">
        <v>286</v>
      </c>
    </row>
    <row r="34" spans="2:8" ht="12" customHeight="1">
      <c r="B34" s="13">
        <v>26</v>
      </c>
      <c r="C34" s="28" t="s">
        <v>66</v>
      </c>
      <c r="D34" s="27" t="s">
        <v>67</v>
      </c>
      <c r="E34" s="14">
        <v>15.5</v>
      </c>
      <c r="F34" s="14"/>
      <c r="G34" s="14">
        <f t="shared" si="0"/>
        <v>15.5</v>
      </c>
      <c r="H34" s="98" t="s">
        <v>286</v>
      </c>
    </row>
    <row r="35" spans="2:8" ht="12" customHeight="1">
      <c r="B35" s="13">
        <v>27</v>
      </c>
      <c r="C35" s="28" t="s">
        <v>68</v>
      </c>
      <c r="D35" s="27" t="s">
        <v>69</v>
      </c>
      <c r="E35" s="14">
        <v>15</v>
      </c>
      <c r="F35" s="14"/>
      <c r="G35" s="14">
        <f t="shared" si="0"/>
        <v>15</v>
      </c>
      <c r="H35" s="98" t="s">
        <v>286</v>
      </c>
    </row>
    <row r="36" spans="2:8" ht="12" customHeight="1">
      <c r="B36" s="13">
        <v>28</v>
      </c>
      <c r="C36" s="28" t="s">
        <v>70</v>
      </c>
      <c r="D36" s="27" t="s">
        <v>51</v>
      </c>
      <c r="E36" s="14">
        <v>15</v>
      </c>
      <c r="F36" s="14"/>
      <c r="G36" s="14">
        <f t="shared" si="0"/>
        <v>15</v>
      </c>
      <c r="H36" s="98" t="s">
        <v>286</v>
      </c>
    </row>
    <row r="37" spans="2:8" ht="12" customHeight="1">
      <c r="B37" s="13">
        <v>29</v>
      </c>
      <c r="C37" s="28" t="s">
        <v>71</v>
      </c>
      <c r="D37" s="27" t="s">
        <v>72</v>
      </c>
      <c r="E37" s="14">
        <v>16.25</v>
      </c>
      <c r="F37" s="14"/>
      <c r="G37" s="14">
        <f t="shared" si="0"/>
        <v>16.25</v>
      </c>
      <c r="H37" s="98" t="s">
        <v>286</v>
      </c>
    </row>
    <row r="38" spans="2:8" ht="12" customHeight="1">
      <c r="B38" s="13">
        <v>30</v>
      </c>
      <c r="C38" s="28" t="s">
        <v>73</v>
      </c>
      <c r="D38" s="27" t="s">
        <v>74</v>
      </c>
      <c r="E38" s="14">
        <v>16.5</v>
      </c>
      <c r="F38" s="14"/>
      <c r="G38" s="14">
        <f t="shared" si="0"/>
        <v>16.5</v>
      </c>
      <c r="H38" s="98" t="s">
        <v>286</v>
      </c>
    </row>
    <row r="39" spans="2:8" ht="12" customHeight="1">
      <c r="B39" s="13">
        <v>31</v>
      </c>
      <c r="C39" s="28" t="s">
        <v>75</v>
      </c>
      <c r="D39" s="27" t="s">
        <v>51</v>
      </c>
      <c r="E39" s="14">
        <v>14</v>
      </c>
      <c r="F39" s="14"/>
      <c r="G39" s="14">
        <f t="shared" si="0"/>
        <v>14</v>
      </c>
      <c r="H39" s="98" t="s">
        <v>286</v>
      </c>
    </row>
    <row r="40" spans="2:8" ht="12" customHeight="1">
      <c r="B40" s="13">
        <v>32</v>
      </c>
      <c r="C40" s="26" t="s">
        <v>76</v>
      </c>
      <c r="D40" s="27" t="s">
        <v>77</v>
      </c>
      <c r="E40" s="14">
        <v>15</v>
      </c>
      <c r="F40" s="14"/>
      <c r="G40" s="14">
        <f t="shared" si="0"/>
        <v>15</v>
      </c>
      <c r="H40" s="98" t="s">
        <v>286</v>
      </c>
    </row>
    <row r="41" spans="2:8" ht="12" customHeight="1">
      <c r="B41" s="13">
        <v>33</v>
      </c>
      <c r="C41" s="26" t="s">
        <v>78</v>
      </c>
      <c r="D41" s="27" t="s">
        <v>79</v>
      </c>
      <c r="E41" s="14">
        <v>15.5</v>
      </c>
      <c r="F41" s="14"/>
      <c r="G41" s="14">
        <f t="shared" si="0"/>
        <v>15.5</v>
      </c>
      <c r="H41" s="98" t="s">
        <v>286</v>
      </c>
    </row>
    <row r="42" spans="2:8" ht="12" customHeight="1">
      <c r="B42" s="13">
        <v>34</v>
      </c>
      <c r="C42" s="28" t="s">
        <v>80</v>
      </c>
      <c r="D42" s="27" t="s">
        <v>81</v>
      </c>
      <c r="E42" s="14">
        <v>15</v>
      </c>
      <c r="F42" s="14"/>
      <c r="G42" s="14">
        <f t="shared" si="0"/>
        <v>15</v>
      </c>
      <c r="H42" s="98" t="s">
        <v>286</v>
      </c>
    </row>
    <row r="43" spans="2:8" ht="12" customHeight="1">
      <c r="B43" s="13">
        <v>35</v>
      </c>
      <c r="C43" s="28" t="s">
        <v>82</v>
      </c>
      <c r="D43" s="27" t="s">
        <v>83</v>
      </c>
      <c r="E43" s="14">
        <v>16</v>
      </c>
      <c r="F43" s="14"/>
      <c r="G43" s="14">
        <f t="shared" si="0"/>
        <v>16</v>
      </c>
      <c r="H43" s="98" t="s">
        <v>286</v>
      </c>
    </row>
    <row r="44" spans="2:8" ht="12" customHeight="1">
      <c r="B44" s="13">
        <v>36</v>
      </c>
      <c r="C44" s="28" t="s">
        <v>84</v>
      </c>
      <c r="D44" s="27" t="s">
        <v>85</v>
      </c>
      <c r="E44" s="14">
        <v>15.5</v>
      </c>
      <c r="F44" s="14"/>
      <c r="G44" s="14">
        <f t="shared" si="0"/>
        <v>15.5</v>
      </c>
      <c r="H44" s="98" t="s">
        <v>286</v>
      </c>
    </row>
    <row r="45" spans="2:8" ht="12" customHeight="1">
      <c r="B45" s="13">
        <v>37</v>
      </c>
      <c r="C45" s="28" t="s">
        <v>86</v>
      </c>
      <c r="D45" s="27" t="s">
        <v>87</v>
      </c>
      <c r="E45" s="14">
        <v>16.5</v>
      </c>
      <c r="F45" s="14"/>
      <c r="G45" s="14">
        <f t="shared" si="0"/>
        <v>16.5</v>
      </c>
      <c r="H45" s="98" t="s">
        <v>286</v>
      </c>
    </row>
    <row r="46" spans="2:8" ht="12" customHeight="1">
      <c r="B46" s="13">
        <v>38</v>
      </c>
      <c r="C46" s="28" t="s">
        <v>88</v>
      </c>
      <c r="D46" s="27" t="s">
        <v>89</v>
      </c>
      <c r="E46" s="14">
        <v>16.5</v>
      </c>
      <c r="F46" s="14"/>
      <c r="G46" s="14">
        <f t="shared" si="0"/>
        <v>16.5</v>
      </c>
      <c r="H46" s="98" t="s">
        <v>286</v>
      </c>
    </row>
    <row r="47" spans="2:8" ht="12" customHeight="1">
      <c r="B47" s="13">
        <v>39</v>
      </c>
      <c r="C47" s="26" t="s">
        <v>90</v>
      </c>
      <c r="D47" s="27" t="s">
        <v>51</v>
      </c>
      <c r="E47" s="14">
        <v>16.25</v>
      </c>
      <c r="F47" s="14"/>
      <c r="G47" s="14">
        <f t="shared" si="0"/>
        <v>16.25</v>
      </c>
      <c r="H47" s="98" t="s">
        <v>286</v>
      </c>
    </row>
    <row r="48" spans="2:8" ht="12" customHeight="1">
      <c r="B48" s="13">
        <v>40</v>
      </c>
      <c r="C48" s="28" t="s">
        <v>91</v>
      </c>
      <c r="D48" s="27" t="s">
        <v>92</v>
      </c>
      <c r="E48" s="14">
        <v>13</v>
      </c>
      <c r="F48" s="14"/>
      <c r="G48" s="14">
        <f t="shared" si="0"/>
        <v>13</v>
      </c>
      <c r="H48" s="98" t="s">
        <v>286</v>
      </c>
    </row>
    <row r="49" spans="2:8" ht="12" customHeight="1">
      <c r="B49" s="13">
        <v>41</v>
      </c>
      <c r="C49" s="28" t="s">
        <v>93</v>
      </c>
      <c r="D49" s="27" t="s">
        <v>53</v>
      </c>
      <c r="E49" s="14">
        <v>16.5</v>
      </c>
      <c r="F49" s="14"/>
      <c r="G49" s="14">
        <f t="shared" si="0"/>
        <v>16.5</v>
      </c>
      <c r="H49" s="98" t="s">
        <v>286</v>
      </c>
    </row>
    <row r="50" spans="2:8" ht="12" customHeight="1">
      <c r="B50" s="13">
        <v>42</v>
      </c>
      <c r="C50" s="28" t="s">
        <v>94</v>
      </c>
      <c r="D50" s="27" t="s">
        <v>95</v>
      </c>
      <c r="E50" s="14">
        <v>14.5</v>
      </c>
      <c r="F50" s="14"/>
      <c r="G50" s="14">
        <f t="shared" si="0"/>
        <v>14.5</v>
      </c>
      <c r="H50" s="98" t="s">
        <v>286</v>
      </c>
    </row>
    <row r="51" spans="2:8" ht="12" customHeight="1">
      <c r="B51" s="13">
        <v>43</v>
      </c>
      <c r="C51" s="28" t="s">
        <v>96</v>
      </c>
      <c r="D51" s="27" t="s">
        <v>97</v>
      </c>
      <c r="E51" s="14">
        <v>15</v>
      </c>
      <c r="F51" s="14"/>
      <c r="G51" s="14">
        <f t="shared" si="0"/>
        <v>15</v>
      </c>
      <c r="H51" s="98" t="s">
        <v>286</v>
      </c>
    </row>
    <row r="52" spans="2:8" ht="12" customHeight="1">
      <c r="B52" s="13">
        <v>44</v>
      </c>
      <c r="C52" s="28" t="s">
        <v>98</v>
      </c>
      <c r="D52" s="27" t="s">
        <v>99</v>
      </c>
      <c r="E52" s="14">
        <v>14</v>
      </c>
      <c r="F52" s="14"/>
      <c r="G52" s="14">
        <f t="shared" si="0"/>
        <v>14</v>
      </c>
      <c r="H52" s="98" t="s">
        <v>286</v>
      </c>
    </row>
    <row r="53" spans="2:8" ht="12" customHeight="1">
      <c r="B53" s="13">
        <v>45</v>
      </c>
      <c r="C53" s="28" t="s">
        <v>100</v>
      </c>
      <c r="D53" s="27" t="s">
        <v>101</v>
      </c>
      <c r="E53" s="14">
        <v>14</v>
      </c>
      <c r="F53" s="14"/>
      <c r="G53" s="14">
        <f t="shared" si="0"/>
        <v>14</v>
      </c>
      <c r="H53" s="98" t="s">
        <v>286</v>
      </c>
    </row>
    <row r="54" spans="2:8" ht="12" customHeight="1">
      <c r="B54" s="13">
        <v>46</v>
      </c>
      <c r="C54" s="26" t="s">
        <v>102</v>
      </c>
      <c r="D54" s="27" t="s">
        <v>103</v>
      </c>
      <c r="E54" s="14">
        <v>15</v>
      </c>
      <c r="F54" s="14"/>
      <c r="G54" s="14">
        <f t="shared" si="0"/>
        <v>15</v>
      </c>
      <c r="H54" s="98" t="s">
        <v>286</v>
      </c>
    </row>
    <row r="55" spans="2:8" ht="12" customHeight="1">
      <c r="B55" s="13">
        <v>47</v>
      </c>
      <c r="C55" s="26" t="s">
        <v>104</v>
      </c>
      <c r="D55" s="27" t="s">
        <v>105</v>
      </c>
      <c r="E55" s="14">
        <v>15.5</v>
      </c>
      <c r="F55" s="14"/>
      <c r="G55" s="14">
        <f t="shared" si="0"/>
        <v>15.5</v>
      </c>
      <c r="H55" s="98" t="s">
        <v>286</v>
      </c>
    </row>
    <row r="56" spans="2:8" ht="12" customHeight="1">
      <c r="B56" s="13">
        <v>48</v>
      </c>
      <c r="C56" s="28" t="s">
        <v>106</v>
      </c>
      <c r="D56" s="27" t="s">
        <v>107</v>
      </c>
      <c r="E56" s="14">
        <v>16.25</v>
      </c>
      <c r="F56" s="14"/>
      <c r="G56" s="14">
        <f t="shared" si="0"/>
        <v>16.25</v>
      </c>
      <c r="H56" s="98" t="s">
        <v>286</v>
      </c>
    </row>
    <row r="57" spans="2:8" ht="12" customHeight="1">
      <c r="B57" s="13">
        <v>49</v>
      </c>
      <c r="C57" s="28" t="s">
        <v>108</v>
      </c>
      <c r="D57" s="27" t="s">
        <v>109</v>
      </c>
      <c r="E57" s="14">
        <v>15.5</v>
      </c>
      <c r="F57" s="14"/>
      <c r="G57" s="14">
        <f t="shared" si="0"/>
        <v>15.5</v>
      </c>
      <c r="H57" s="98" t="s">
        <v>286</v>
      </c>
    </row>
    <row r="58" spans="2:8" ht="12" customHeight="1">
      <c r="B58" s="13">
        <v>50</v>
      </c>
      <c r="C58" s="28" t="s">
        <v>110</v>
      </c>
      <c r="D58" s="27" t="s">
        <v>51</v>
      </c>
      <c r="E58" s="14">
        <v>16</v>
      </c>
      <c r="F58" s="14"/>
      <c r="G58" s="14">
        <f t="shared" si="0"/>
        <v>16</v>
      </c>
      <c r="H58" s="98" t="s">
        <v>286</v>
      </c>
    </row>
    <row r="59" spans="2:8" ht="12" customHeight="1">
      <c r="B59" s="13">
        <v>51</v>
      </c>
      <c r="C59" s="26" t="s">
        <v>111</v>
      </c>
      <c r="D59" s="27" t="s">
        <v>112</v>
      </c>
      <c r="E59" s="14">
        <v>17</v>
      </c>
      <c r="F59" s="14"/>
      <c r="G59" s="14">
        <f t="shared" si="0"/>
        <v>17</v>
      </c>
      <c r="H59" s="98" t="s">
        <v>286</v>
      </c>
    </row>
    <row r="60" spans="2:8" ht="12" customHeight="1">
      <c r="B60" s="13">
        <v>52</v>
      </c>
      <c r="C60" s="28" t="s">
        <v>113</v>
      </c>
      <c r="D60" s="27" t="s">
        <v>114</v>
      </c>
      <c r="E60" s="14">
        <v>16.5</v>
      </c>
      <c r="F60" s="14"/>
      <c r="G60" s="14">
        <f t="shared" si="0"/>
        <v>16.5</v>
      </c>
      <c r="H60" s="98" t="s">
        <v>286</v>
      </c>
    </row>
    <row r="61" spans="2:8" ht="12" customHeight="1">
      <c r="B61" s="13">
        <v>53</v>
      </c>
      <c r="C61" s="28" t="s">
        <v>115</v>
      </c>
      <c r="D61" s="27" t="s">
        <v>116</v>
      </c>
      <c r="E61" s="14">
        <v>15.5</v>
      </c>
      <c r="F61" s="14"/>
      <c r="G61" s="14">
        <f t="shared" si="0"/>
        <v>15.5</v>
      </c>
      <c r="H61" s="98" t="s">
        <v>286</v>
      </c>
    </row>
    <row r="62" spans="2:8" ht="12" customHeight="1">
      <c r="B62" s="13">
        <v>54</v>
      </c>
      <c r="C62" s="28" t="s">
        <v>117</v>
      </c>
      <c r="D62" s="27" t="s">
        <v>118</v>
      </c>
      <c r="E62" s="14">
        <v>14.5</v>
      </c>
      <c r="F62" s="14"/>
      <c r="G62" s="14">
        <f t="shared" si="0"/>
        <v>14.5</v>
      </c>
      <c r="H62" s="98" t="s">
        <v>286</v>
      </c>
    </row>
    <row r="63" spans="2:8" ht="12" customHeight="1">
      <c r="B63" s="13">
        <v>55</v>
      </c>
      <c r="C63" s="28" t="s">
        <v>119</v>
      </c>
      <c r="D63" s="27" t="s">
        <v>120</v>
      </c>
      <c r="E63" s="14">
        <v>16.5</v>
      </c>
      <c r="F63" s="14"/>
      <c r="G63" s="14">
        <f t="shared" si="0"/>
        <v>16.5</v>
      </c>
      <c r="H63" s="98" t="s">
        <v>286</v>
      </c>
    </row>
    <row r="64" spans="2:8" ht="12" customHeight="1">
      <c r="B64" s="13">
        <v>56</v>
      </c>
      <c r="C64" s="26" t="s">
        <v>121</v>
      </c>
      <c r="D64" s="27" t="s">
        <v>122</v>
      </c>
      <c r="E64" s="14">
        <v>16</v>
      </c>
      <c r="F64" s="14"/>
      <c r="G64" s="14">
        <f t="shared" si="0"/>
        <v>16</v>
      </c>
      <c r="H64" s="98" t="s">
        <v>286</v>
      </c>
    </row>
    <row r="65" spans="2:8" ht="12" customHeight="1">
      <c r="B65" s="13">
        <v>57</v>
      </c>
      <c r="C65" s="28" t="s">
        <v>123</v>
      </c>
      <c r="D65" s="27" t="s">
        <v>124</v>
      </c>
      <c r="E65" s="14">
        <v>15</v>
      </c>
      <c r="F65" s="14"/>
      <c r="G65" s="14">
        <f t="shared" si="0"/>
        <v>15</v>
      </c>
      <c r="H65" s="98" t="s">
        <v>286</v>
      </c>
    </row>
    <row r="66" spans="2:8" ht="12" customHeight="1">
      <c r="B66" s="13">
        <v>58</v>
      </c>
      <c r="C66" s="28" t="s">
        <v>125</v>
      </c>
      <c r="D66" s="27" t="s">
        <v>126</v>
      </c>
      <c r="E66" s="14">
        <v>16.5</v>
      </c>
      <c r="F66" s="14"/>
      <c r="G66" s="14">
        <f t="shared" si="0"/>
        <v>16.5</v>
      </c>
      <c r="H66" s="98" t="s">
        <v>286</v>
      </c>
    </row>
    <row r="67" spans="2:8" ht="12" customHeight="1">
      <c r="B67" s="13">
        <v>59</v>
      </c>
      <c r="C67" s="28" t="s">
        <v>127</v>
      </c>
      <c r="D67" s="27" t="s">
        <v>128</v>
      </c>
      <c r="E67" s="14">
        <v>16.25</v>
      </c>
      <c r="F67" s="14"/>
      <c r="G67" s="14">
        <f t="shared" si="0"/>
        <v>16.25</v>
      </c>
      <c r="H67" s="98" t="s">
        <v>286</v>
      </c>
    </row>
    <row r="68" spans="2:8" ht="12" customHeight="1">
      <c r="B68" s="13">
        <v>60</v>
      </c>
      <c r="C68" s="28" t="s">
        <v>129</v>
      </c>
      <c r="D68" s="27" t="s">
        <v>130</v>
      </c>
      <c r="E68" s="14">
        <v>16</v>
      </c>
      <c r="F68" s="14"/>
      <c r="G68" s="14">
        <f t="shared" si="0"/>
        <v>16</v>
      </c>
      <c r="H68" s="98" t="s">
        <v>286</v>
      </c>
    </row>
    <row r="69" spans="2:8" ht="12" customHeight="1">
      <c r="B69" s="13">
        <v>61</v>
      </c>
      <c r="C69" s="29" t="s">
        <v>131</v>
      </c>
      <c r="D69" s="30" t="s">
        <v>132</v>
      </c>
      <c r="E69" s="14">
        <v>13.5</v>
      </c>
      <c r="F69" s="14"/>
      <c r="G69" s="14">
        <f t="shared" si="0"/>
        <v>13.5</v>
      </c>
      <c r="H69" s="98" t="s">
        <v>286</v>
      </c>
    </row>
    <row r="70" spans="2:8" ht="12" customHeight="1">
      <c r="B70" s="13">
        <v>62</v>
      </c>
      <c r="C70" s="31" t="s">
        <v>133</v>
      </c>
      <c r="D70" s="32" t="s">
        <v>134</v>
      </c>
      <c r="E70" s="14">
        <v>15</v>
      </c>
      <c r="F70" s="14"/>
      <c r="G70" s="14">
        <f t="shared" si="0"/>
        <v>15</v>
      </c>
      <c r="H70" s="98" t="s">
        <v>286</v>
      </c>
    </row>
    <row r="71" spans="2:8" ht="12" customHeight="1">
      <c r="B71" s="13">
        <v>63</v>
      </c>
      <c r="C71" s="31" t="s">
        <v>135</v>
      </c>
      <c r="D71" s="32" t="s">
        <v>136</v>
      </c>
      <c r="E71" s="14">
        <v>16.25</v>
      </c>
      <c r="F71" s="14"/>
      <c r="G71" s="14">
        <f t="shared" si="0"/>
        <v>16.25</v>
      </c>
      <c r="H71" s="98" t="s">
        <v>286</v>
      </c>
    </row>
    <row r="72" spans="2:8" ht="12" customHeight="1">
      <c r="B72" s="13">
        <v>64</v>
      </c>
      <c r="C72" s="31" t="s">
        <v>137</v>
      </c>
      <c r="D72" s="32" t="s">
        <v>138</v>
      </c>
      <c r="E72" s="14">
        <v>14</v>
      </c>
      <c r="F72" s="14"/>
      <c r="G72" s="14">
        <f t="shared" si="0"/>
        <v>14</v>
      </c>
      <c r="H72" s="98" t="s">
        <v>286</v>
      </c>
    </row>
    <row r="73" spans="2:8" ht="12" customHeight="1">
      <c r="B73" s="13">
        <v>65</v>
      </c>
      <c r="C73" s="31" t="s">
        <v>139</v>
      </c>
      <c r="D73" s="32" t="s">
        <v>140</v>
      </c>
      <c r="E73" s="14">
        <v>15.5</v>
      </c>
      <c r="F73" s="14"/>
      <c r="G73" s="14">
        <f t="shared" si="0"/>
        <v>15.5</v>
      </c>
      <c r="H73" s="98" t="s">
        <v>286</v>
      </c>
    </row>
    <row r="74" spans="2:8" ht="12" customHeight="1">
      <c r="B74" s="13">
        <v>66</v>
      </c>
      <c r="C74" s="31" t="s">
        <v>141</v>
      </c>
      <c r="D74" s="32" t="s">
        <v>51</v>
      </c>
      <c r="E74" s="14">
        <v>17</v>
      </c>
      <c r="F74" s="14"/>
      <c r="G74" s="14">
        <f t="shared" ref="G74:G129" si="1">E74</f>
        <v>17</v>
      </c>
      <c r="H74" s="98" t="s">
        <v>286</v>
      </c>
    </row>
    <row r="75" spans="2:8" ht="12" customHeight="1">
      <c r="B75" s="13">
        <v>67</v>
      </c>
      <c r="C75" s="31" t="s">
        <v>142</v>
      </c>
      <c r="D75" s="37" t="s">
        <v>143</v>
      </c>
      <c r="E75" s="14">
        <v>16.25</v>
      </c>
      <c r="F75" s="14"/>
      <c r="G75" s="14">
        <f t="shared" si="1"/>
        <v>16.25</v>
      </c>
      <c r="H75" s="98" t="s">
        <v>286</v>
      </c>
    </row>
    <row r="76" spans="2:8" ht="12" customHeight="1">
      <c r="B76" s="13">
        <v>68</v>
      </c>
      <c r="C76" s="31" t="s">
        <v>144</v>
      </c>
      <c r="D76" s="32" t="s">
        <v>145</v>
      </c>
      <c r="E76" s="14">
        <v>16.5</v>
      </c>
      <c r="F76" s="14"/>
      <c r="G76" s="14">
        <f t="shared" si="1"/>
        <v>16.5</v>
      </c>
      <c r="H76" s="98" t="s">
        <v>286</v>
      </c>
    </row>
    <row r="77" spans="2:8" ht="12" customHeight="1">
      <c r="B77" s="13">
        <v>69</v>
      </c>
      <c r="C77" s="33" t="s">
        <v>146</v>
      </c>
      <c r="D77" s="32" t="s">
        <v>147</v>
      </c>
      <c r="E77" s="14">
        <v>17</v>
      </c>
      <c r="F77" s="14"/>
      <c r="G77" s="14">
        <f t="shared" si="1"/>
        <v>17</v>
      </c>
      <c r="H77" s="98" t="s">
        <v>286</v>
      </c>
    </row>
    <row r="78" spans="2:8" ht="12" customHeight="1">
      <c r="B78" s="13">
        <v>70</v>
      </c>
      <c r="C78" s="33" t="s">
        <v>148</v>
      </c>
      <c r="D78" s="32" t="s">
        <v>149</v>
      </c>
      <c r="E78" s="14">
        <v>16</v>
      </c>
      <c r="F78" s="14"/>
      <c r="G78" s="14">
        <f t="shared" si="1"/>
        <v>16</v>
      </c>
      <c r="H78" s="98" t="s">
        <v>286</v>
      </c>
    </row>
    <row r="79" spans="2:8" ht="12" customHeight="1">
      <c r="B79" s="13">
        <v>71</v>
      </c>
      <c r="C79" s="33" t="s">
        <v>150</v>
      </c>
      <c r="D79" s="32" t="s">
        <v>151</v>
      </c>
      <c r="E79" s="14">
        <v>14.5</v>
      </c>
      <c r="F79" s="14"/>
      <c r="G79" s="14">
        <f t="shared" si="1"/>
        <v>14.5</v>
      </c>
      <c r="H79" s="98" t="s">
        <v>286</v>
      </c>
    </row>
    <row r="80" spans="2:8" ht="12" customHeight="1">
      <c r="B80" s="13">
        <v>72</v>
      </c>
      <c r="C80" s="33" t="s">
        <v>152</v>
      </c>
      <c r="D80" s="32" t="s">
        <v>153</v>
      </c>
      <c r="E80" s="14">
        <v>16.5</v>
      </c>
      <c r="F80" s="14"/>
      <c r="G80" s="14">
        <f t="shared" si="1"/>
        <v>16.5</v>
      </c>
      <c r="H80" s="98" t="s">
        <v>286</v>
      </c>
    </row>
    <row r="81" spans="2:8" ht="12" customHeight="1">
      <c r="B81" s="13">
        <v>73</v>
      </c>
      <c r="C81" s="33" t="s">
        <v>154</v>
      </c>
      <c r="D81" s="32" t="s">
        <v>155</v>
      </c>
      <c r="E81" s="14">
        <v>16.5</v>
      </c>
      <c r="F81" s="14"/>
      <c r="G81" s="14">
        <f t="shared" si="1"/>
        <v>16.5</v>
      </c>
      <c r="H81" s="98" t="s">
        <v>286</v>
      </c>
    </row>
    <row r="82" spans="2:8" ht="12" customHeight="1">
      <c r="B82" s="13">
        <v>74</v>
      </c>
      <c r="C82" s="33" t="s">
        <v>156</v>
      </c>
      <c r="D82" s="32" t="s">
        <v>157</v>
      </c>
      <c r="E82" s="14">
        <v>14</v>
      </c>
      <c r="F82" s="14"/>
      <c r="G82" s="14">
        <f t="shared" si="1"/>
        <v>14</v>
      </c>
      <c r="H82" s="98" t="s">
        <v>286</v>
      </c>
    </row>
    <row r="83" spans="2:8" ht="12" customHeight="1">
      <c r="B83" s="13">
        <v>75</v>
      </c>
      <c r="C83" s="33" t="s">
        <v>158</v>
      </c>
      <c r="D83" s="32" t="s">
        <v>159</v>
      </c>
      <c r="E83" s="14">
        <v>15</v>
      </c>
      <c r="F83" s="14"/>
      <c r="G83" s="14">
        <f t="shared" si="1"/>
        <v>15</v>
      </c>
      <c r="H83" s="98" t="s">
        <v>286</v>
      </c>
    </row>
    <row r="84" spans="2:8" ht="12" customHeight="1">
      <c r="B84" s="13">
        <v>76</v>
      </c>
      <c r="C84" s="33" t="s">
        <v>160</v>
      </c>
      <c r="D84" s="32" t="s">
        <v>159</v>
      </c>
      <c r="E84" s="14">
        <v>16.5</v>
      </c>
      <c r="F84" s="14"/>
      <c r="G84" s="14">
        <f t="shared" si="1"/>
        <v>16.5</v>
      </c>
      <c r="H84" s="98" t="s">
        <v>286</v>
      </c>
    </row>
    <row r="85" spans="2:8" ht="12" customHeight="1">
      <c r="B85" s="13">
        <v>77</v>
      </c>
      <c r="C85" s="33" t="s">
        <v>161</v>
      </c>
      <c r="D85" s="32" t="s">
        <v>162</v>
      </c>
      <c r="E85" s="14">
        <v>17</v>
      </c>
      <c r="F85" s="14"/>
      <c r="G85" s="14">
        <f t="shared" si="1"/>
        <v>17</v>
      </c>
      <c r="H85" s="98" t="s">
        <v>286</v>
      </c>
    </row>
    <row r="86" spans="2:8" ht="12" customHeight="1">
      <c r="B86" s="13">
        <v>78</v>
      </c>
      <c r="C86" s="33" t="s">
        <v>163</v>
      </c>
      <c r="D86" s="32" t="s">
        <v>164</v>
      </c>
      <c r="E86" s="14">
        <v>14.5</v>
      </c>
      <c r="F86" s="14"/>
      <c r="G86" s="14">
        <f t="shared" si="1"/>
        <v>14.5</v>
      </c>
      <c r="H86" s="98" t="s">
        <v>286</v>
      </c>
    </row>
    <row r="87" spans="2:8" ht="12" customHeight="1">
      <c r="B87" s="13">
        <v>79</v>
      </c>
      <c r="C87" s="33" t="s">
        <v>165</v>
      </c>
      <c r="D87" s="32" t="s">
        <v>166</v>
      </c>
      <c r="E87" s="14">
        <v>16.5</v>
      </c>
      <c r="F87" s="14"/>
      <c r="G87" s="14">
        <f t="shared" si="1"/>
        <v>16.5</v>
      </c>
      <c r="H87" s="98" t="s">
        <v>286</v>
      </c>
    </row>
    <row r="88" spans="2:8" ht="12" customHeight="1">
      <c r="B88" s="13">
        <v>80</v>
      </c>
      <c r="C88" s="33" t="s">
        <v>167</v>
      </c>
      <c r="D88" s="32" t="s">
        <v>168</v>
      </c>
      <c r="E88" s="14">
        <v>16.25</v>
      </c>
      <c r="F88" s="14"/>
      <c r="G88" s="14">
        <f t="shared" si="1"/>
        <v>16.25</v>
      </c>
      <c r="H88" s="98" t="s">
        <v>286</v>
      </c>
    </row>
    <row r="89" spans="2:8" ht="12" customHeight="1">
      <c r="B89" s="13">
        <v>81</v>
      </c>
      <c r="C89" s="33" t="s">
        <v>169</v>
      </c>
      <c r="D89" s="32" t="s">
        <v>170</v>
      </c>
      <c r="E89" s="14">
        <v>16</v>
      </c>
      <c r="F89" s="14"/>
      <c r="G89" s="14">
        <f t="shared" si="1"/>
        <v>16</v>
      </c>
      <c r="H89" s="98" t="s">
        <v>286</v>
      </c>
    </row>
    <row r="90" spans="2:8" ht="12" customHeight="1">
      <c r="B90" s="13">
        <v>82</v>
      </c>
      <c r="C90" s="33" t="s">
        <v>171</v>
      </c>
      <c r="D90" s="32" t="s">
        <v>172</v>
      </c>
      <c r="E90" s="14">
        <v>16.5</v>
      </c>
      <c r="F90" s="14"/>
      <c r="G90" s="14">
        <f t="shared" si="1"/>
        <v>16.5</v>
      </c>
      <c r="H90" s="98" t="s">
        <v>286</v>
      </c>
    </row>
    <row r="91" spans="2:8" ht="12" customHeight="1">
      <c r="B91" s="13">
        <v>83</v>
      </c>
      <c r="C91" s="33" t="s">
        <v>173</v>
      </c>
      <c r="D91" s="32" t="s">
        <v>174</v>
      </c>
      <c r="E91" s="14">
        <v>16.25</v>
      </c>
      <c r="F91" s="14"/>
      <c r="G91" s="14">
        <f t="shared" si="1"/>
        <v>16.25</v>
      </c>
      <c r="H91" s="98" t="s">
        <v>286</v>
      </c>
    </row>
    <row r="92" spans="2:8" ht="12" customHeight="1">
      <c r="B92" s="13">
        <v>84</v>
      </c>
      <c r="C92" s="33" t="s">
        <v>175</v>
      </c>
      <c r="D92" s="32" t="s">
        <v>176</v>
      </c>
      <c r="E92" s="14">
        <v>15.5</v>
      </c>
      <c r="F92" s="14"/>
      <c r="G92" s="14">
        <f t="shared" si="1"/>
        <v>15.5</v>
      </c>
      <c r="H92" s="98" t="s">
        <v>286</v>
      </c>
    </row>
    <row r="93" spans="2:8" ht="12" customHeight="1">
      <c r="B93" s="13">
        <v>85</v>
      </c>
      <c r="C93" s="33" t="s">
        <v>177</v>
      </c>
      <c r="D93" s="32" t="s">
        <v>12</v>
      </c>
      <c r="E93" s="14">
        <v>13</v>
      </c>
      <c r="F93" s="14"/>
      <c r="G93" s="14">
        <f t="shared" si="1"/>
        <v>13</v>
      </c>
      <c r="H93" s="98" t="s">
        <v>286</v>
      </c>
    </row>
    <row r="94" spans="2:8" ht="12" customHeight="1">
      <c r="B94" s="13">
        <v>86</v>
      </c>
      <c r="C94" s="33" t="s">
        <v>178</v>
      </c>
      <c r="D94" s="32" t="s">
        <v>179</v>
      </c>
      <c r="E94" s="14">
        <v>15</v>
      </c>
      <c r="F94" s="14"/>
      <c r="G94" s="14">
        <f t="shared" si="1"/>
        <v>15</v>
      </c>
      <c r="H94" s="98" t="s">
        <v>286</v>
      </c>
    </row>
    <row r="95" spans="2:8" ht="12" customHeight="1">
      <c r="B95" s="13">
        <v>87</v>
      </c>
      <c r="C95" s="33" t="s">
        <v>180</v>
      </c>
      <c r="D95" s="32" t="s">
        <v>181</v>
      </c>
      <c r="E95" s="14">
        <v>13</v>
      </c>
      <c r="F95" s="14"/>
      <c r="G95" s="14">
        <f t="shared" si="1"/>
        <v>13</v>
      </c>
      <c r="H95" s="98" t="s">
        <v>286</v>
      </c>
    </row>
    <row r="96" spans="2:8" ht="12" customHeight="1">
      <c r="B96" s="13">
        <v>88</v>
      </c>
      <c r="C96" s="33" t="s">
        <v>182</v>
      </c>
      <c r="D96" s="32" t="s">
        <v>183</v>
      </c>
      <c r="E96" s="14">
        <v>16.5</v>
      </c>
      <c r="F96" s="14"/>
      <c r="G96" s="14">
        <f t="shared" si="1"/>
        <v>16.5</v>
      </c>
      <c r="H96" s="98" t="s">
        <v>286</v>
      </c>
    </row>
    <row r="97" spans="2:8" ht="12" customHeight="1">
      <c r="B97" s="13">
        <v>89</v>
      </c>
      <c r="C97" s="33" t="s">
        <v>184</v>
      </c>
      <c r="D97" s="32" t="s">
        <v>13</v>
      </c>
      <c r="E97" s="14">
        <v>15.5</v>
      </c>
      <c r="F97" s="14"/>
      <c r="G97" s="14">
        <f t="shared" si="1"/>
        <v>15.5</v>
      </c>
      <c r="H97" s="98" t="s">
        <v>286</v>
      </c>
    </row>
    <row r="98" spans="2:8" ht="12" customHeight="1">
      <c r="B98" s="13">
        <v>90</v>
      </c>
      <c r="C98" s="33" t="s">
        <v>185</v>
      </c>
      <c r="D98" s="32" t="s">
        <v>186</v>
      </c>
      <c r="E98" s="14">
        <v>15.5</v>
      </c>
      <c r="F98" s="14"/>
      <c r="G98" s="14">
        <f t="shared" si="1"/>
        <v>15.5</v>
      </c>
      <c r="H98" s="98" t="s">
        <v>286</v>
      </c>
    </row>
    <row r="99" spans="2:8" ht="12" customHeight="1">
      <c r="B99" s="13">
        <v>91</v>
      </c>
      <c r="C99" s="33" t="s">
        <v>187</v>
      </c>
      <c r="D99" s="32" t="s">
        <v>188</v>
      </c>
      <c r="E99" s="14">
        <v>16.5</v>
      </c>
      <c r="F99" s="14"/>
      <c r="G99" s="14">
        <f t="shared" si="1"/>
        <v>16.5</v>
      </c>
      <c r="H99" s="98" t="s">
        <v>286</v>
      </c>
    </row>
    <row r="100" spans="2:8" ht="12" customHeight="1">
      <c r="B100" s="13">
        <v>92</v>
      </c>
      <c r="C100" s="33" t="s">
        <v>189</v>
      </c>
      <c r="D100" s="32" t="s">
        <v>190</v>
      </c>
      <c r="E100" s="14">
        <v>16.25</v>
      </c>
      <c r="F100" s="14"/>
      <c r="G100" s="14">
        <f t="shared" si="1"/>
        <v>16.25</v>
      </c>
      <c r="H100" s="98" t="s">
        <v>286</v>
      </c>
    </row>
    <row r="101" spans="2:8" ht="12" customHeight="1">
      <c r="B101" s="13">
        <v>93</v>
      </c>
      <c r="C101" s="33" t="s">
        <v>191</v>
      </c>
      <c r="D101" s="32" t="s">
        <v>192</v>
      </c>
      <c r="E101" s="14">
        <v>17</v>
      </c>
      <c r="F101" s="14"/>
      <c r="G101" s="14">
        <f t="shared" si="1"/>
        <v>17</v>
      </c>
      <c r="H101" s="98" t="s">
        <v>286</v>
      </c>
    </row>
    <row r="102" spans="2:8" ht="12" customHeight="1">
      <c r="B102" s="13">
        <v>94</v>
      </c>
      <c r="C102" s="33" t="s">
        <v>193</v>
      </c>
      <c r="D102" s="32" t="s">
        <v>194</v>
      </c>
      <c r="E102" s="14">
        <v>15.75</v>
      </c>
      <c r="F102" s="14"/>
      <c r="G102" s="14">
        <f t="shared" si="1"/>
        <v>15.75</v>
      </c>
      <c r="H102" s="98" t="s">
        <v>286</v>
      </c>
    </row>
    <row r="103" spans="2:8" ht="12" customHeight="1">
      <c r="B103" s="13">
        <v>95</v>
      </c>
      <c r="C103" s="33" t="s">
        <v>195</v>
      </c>
      <c r="D103" s="32" t="s">
        <v>196</v>
      </c>
      <c r="E103" s="14">
        <v>15.5</v>
      </c>
      <c r="F103" s="14"/>
      <c r="G103" s="14">
        <f t="shared" si="1"/>
        <v>15.5</v>
      </c>
      <c r="H103" s="98" t="s">
        <v>286</v>
      </c>
    </row>
    <row r="104" spans="2:8" ht="12" customHeight="1">
      <c r="B104" s="13">
        <v>96</v>
      </c>
      <c r="C104" s="33" t="s">
        <v>197</v>
      </c>
      <c r="D104" s="32" t="s">
        <v>198</v>
      </c>
      <c r="E104" s="14">
        <v>16.5</v>
      </c>
      <c r="F104" s="14"/>
      <c r="G104" s="14">
        <f t="shared" si="1"/>
        <v>16.5</v>
      </c>
      <c r="H104" s="98" t="s">
        <v>286</v>
      </c>
    </row>
    <row r="105" spans="2:8" ht="12" customHeight="1">
      <c r="B105" s="13">
        <v>97</v>
      </c>
      <c r="C105" s="33" t="s">
        <v>199</v>
      </c>
      <c r="D105" s="32" t="s">
        <v>200</v>
      </c>
      <c r="E105" s="14">
        <v>16</v>
      </c>
      <c r="F105" s="14"/>
      <c r="G105" s="14">
        <f t="shared" si="1"/>
        <v>16</v>
      </c>
      <c r="H105" s="98" t="s">
        <v>286</v>
      </c>
    </row>
    <row r="106" spans="2:8" ht="12" customHeight="1">
      <c r="B106" s="13">
        <v>98</v>
      </c>
      <c r="C106" s="33" t="s">
        <v>201</v>
      </c>
      <c r="D106" s="32" t="s">
        <v>95</v>
      </c>
      <c r="E106" s="14">
        <v>15.75</v>
      </c>
      <c r="F106" s="14"/>
      <c r="G106" s="14">
        <f t="shared" si="1"/>
        <v>15.75</v>
      </c>
      <c r="H106" s="98" t="s">
        <v>286</v>
      </c>
    </row>
    <row r="107" spans="2:8" ht="12" customHeight="1">
      <c r="B107" s="13">
        <v>99</v>
      </c>
      <c r="C107" s="33" t="s">
        <v>202</v>
      </c>
      <c r="D107" s="32" t="s">
        <v>203</v>
      </c>
      <c r="E107" s="14">
        <v>16.5</v>
      </c>
      <c r="F107" s="14"/>
      <c r="G107" s="14">
        <f t="shared" si="1"/>
        <v>16.5</v>
      </c>
      <c r="H107" s="98" t="s">
        <v>286</v>
      </c>
    </row>
    <row r="108" spans="2:8" ht="12" customHeight="1">
      <c r="B108" s="13">
        <v>100</v>
      </c>
      <c r="C108" s="33" t="s">
        <v>204</v>
      </c>
      <c r="D108" s="32" t="s">
        <v>205</v>
      </c>
      <c r="E108" s="14">
        <v>15.75</v>
      </c>
      <c r="F108" s="14"/>
      <c r="G108" s="14">
        <f t="shared" si="1"/>
        <v>15.75</v>
      </c>
      <c r="H108" s="98" t="s">
        <v>286</v>
      </c>
    </row>
    <row r="109" spans="2:8" ht="12" customHeight="1">
      <c r="B109" s="13">
        <v>101</v>
      </c>
      <c r="C109" s="32" t="s">
        <v>206</v>
      </c>
      <c r="D109" s="34" t="s">
        <v>207</v>
      </c>
      <c r="E109" s="14">
        <v>15.5</v>
      </c>
      <c r="F109" s="14"/>
      <c r="G109" s="14">
        <f t="shared" si="1"/>
        <v>15.5</v>
      </c>
      <c r="H109" s="98" t="s">
        <v>286</v>
      </c>
    </row>
    <row r="110" spans="2:8" ht="12" customHeight="1">
      <c r="B110" s="13">
        <v>102</v>
      </c>
      <c r="C110" s="32" t="s">
        <v>208</v>
      </c>
      <c r="D110" s="34" t="s">
        <v>209</v>
      </c>
      <c r="E110" s="14">
        <v>13.5</v>
      </c>
      <c r="F110" s="14"/>
      <c r="G110" s="14">
        <f t="shared" si="1"/>
        <v>13.5</v>
      </c>
      <c r="H110" s="98" t="s">
        <v>286</v>
      </c>
    </row>
    <row r="111" spans="2:8" ht="12" customHeight="1">
      <c r="B111" s="13">
        <v>103</v>
      </c>
      <c r="C111" s="32" t="s">
        <v>210</v>
      </c>
      <c r="D111" s="34" t="s">
        <v>211</v>
      </c>
      <c r="E111" s="14">
        <v>15</v>
      </c>
      <c r="F111" s="14"/>
      <c r="G111" s="14">
        <f t="shared" si="1"/>
        <v>15</v>
      </c>
      <c r="H111" s="98" t="s">
        <v>286</v>
      </c>
    </row>
    <row r="112" spans="2:8" ht="12" customHeight="1">
      <c r="B112" s="13">
        <v>104</v>
      </c>
      <c r="C112" s="32" t="s">
        <v>212</v>
      </c>
      <c r="D112" s="34" t="s">
        <v>213</v>
      </c>
      <c r="E112" s="14">
        <v>14</v>
      </c>
      <c r="F112" s="14"/>
      <c r="G112" s="14">
        <f t="shared" si="1"/>
        <v>14</v>
      </c>
      <c r="H112" s="98" t="s">
        <v>286</v>
      </c>
    </row>
    <row r="113" spans="2:8" ht="12" customHeight="1">
      <c r="B113" s="13">
        <v>105</v>
      </c>
      <c r="C113" s="35" t="s">
        <v>214</v>
      </c>
      <c r="D113" s="36" t="s">
        <v>215</v>
      </c>
      <c r="E113" s="14">
        <v>15</v>
      </c>
      <c r="F113" s="14"/>
      <c r="G113" s="14">
        <f t="shared" si="1"/>
        <v>15</v>
      </c>
      <c r="H113" s="98" t="s">
        <v>286</v>
      </c>
    </row>
    <row r="114" spans="2:8" ht="12" customHeight="1">
      <c r="B114" s="13">
        <v>106</v>
      </c>
      <c r="C114" s="32" t="s">
        <v>216</v>
      </c>
      <c r="D114" s="34" t="s">
        <v>217</v>
      </c>
      <c r="E114" s="14">
        <v>16.5</v>
      </c>
      <c r="F114" s="14"/>
      <c r="G114" s="14">
        <f t="shared" si="1"/>
        <v>16.5</v>
      </c>
      <c r="H114" s="98" t="s">
        <v>286</v>
      </c>
    </row>
    <row r="115" spans="2:8" ht="12" customHeight="1">
      <c r="B115" s="13">
        <v>107</v>
      </c>
      <c r="C115" s="32" t="s">
        <v>218</v>
      </c>
      <c r="D115" s="34" t="s">
        <v>219</v>
      </c>
      <c r="E115" s="14">
        <v>16.5</v>
      </c>
      <c r="F115" s="14"/>
      <c r="G115" s="14">
        <f t="shared" si="1"/>
        <v>16.5</v>
      </c>
      <c r="H115" s="98" t="s">
        <v>286</v>
      </c>
    </row>
    <row r="116" spans="2:8" ht="12" customHeight="1">
      <c r="B116" s="13">
        <v>108</v>
      </c>
      <c r="C116" s="32" t="s">
        <v>220</v>
      </c>
      <c r="D116" s="34" t="s">
        <v>221</v>
      </c>
      <c r="E116" s="14">
        <v>16</v>
      </c>
      <c r="F116" s="14"/>
      <c r="G116" s="14">
        <f t="shared" si="1"/>
        <v>16</v>
      </c>
      <c r="H116" s="98" t="s">
        <v>286</v>
      </c>
    </row>
    <row r="117" spans="2:8" ht="12" customHeight="1">
      <c r="B117" s="13">
        <v>109</v>
      </c>
      <c r="C117" s="32" t="s">
        <v>222</v>
      </c>
      <c r="D117" s="34" t="s">
        <v>223</v>
      </c>
      <c r="E117" s="14">
        <v>16.5</v>
      </c>
      <c r="F117" s="14"/>
      <c r="G117" s="14">
        <f t="shared" si="1"/>
        <v>16.5</v>
      </c>
      <c r="H117" s="98" t="s">
        <v>286</v>
      </c>
    </row>
    <row r="118" spans="2:8" ht="12" customHeight="1">
      <c r="B118" s="13">
        <v>110</v>
      </c>
      <c r="C118" s="32" t="s">
        <v>224</v>
      </c>
      <c r="D118" s="34" t="s">
        <v>14</v>
      </c>
      <c r="E118" s="14">
        <v>15</v>
      </c>
      <c r="F118" s="14"/>
      <c r="G118" s="14">
        <f t="shared" si="1"/>
        <v>15</v>
      </c>
      <c r="H118" s="98" t="s">
        <v>286</v>
      </c>
    </row>
    <row r="119" spans="2:8" ht="12" customHeight="1">
      <c r="B119" s="13">
        <v>111</v>
      </c>
      <c r="C119" s="32" t="s">
        <v>225</v>
      </c>
      <c r="D119" s="34" t="s">
        <v>226</v>
      </c>
      <c r="E119" s="14">
        <v>15.5</v>
      </c>
      <c r="F119" s="14"/>
      <c r="G119" s="14">
        <f t="shared" si="1"/>
        <v>15.5</v>
      </c>
      <c r="H119" s="98" t="s">
        <v>286</v>
      </c>
    </row>
    <row r="120" spans="2:8" ht="12" customHeight="1">
      <c r="B120" s="13">
        <v>112</v>
      </c>
      <c r="C120" s="32" t="s">
        <v>227</v>
      </c>
      <c r="D120" s="32" t="s">
        <v>228</v>
      </c>
      <c r="E120" s="14">
        <v>15</v>
      </c>
      <c r="F120" s="14"/>
      <c r="G120" s="14">
        <f t="shared" si="1"/>
        <v>15</v>
      </c>
      <c r="H120" s="98" t="s">
        <v>286</v>
      </c>
    </row>
    <row r="121" spans="2:8" ht="12" customHeight="1">
      <c r="B121" s="13">
        <v>113</v>
      </c>
      <c r="C121" s="32" t="s">
        <v>229</v>
      </c>
      <c r="D121" s="34" t="s">
        <v>230</v>
      </c>
      <c r="E121" s="14">
        <v>16</v>
      </c>
      <c r="F121" s="14"/>
      <c r="G121" s="14">
        <f t="shared" si="1"/>
        <v>16</v>
      </c>
      <c r="H121" s="98" t="s">
        <v>286</v>
      </c>
    </row>
    <row r="122" spans="2:8" ht="12" customHeight="1">
      <c r="B122" s="13">
        <v>114</v>
      </c>
      <c r="C122" s="32" t="s">
        <v>231</v>
      </c>
      <c r="D122" s="34" t="s">
        <v>232</v>
      </c>
      <c r="E122" s="14">
        <v>16</v>
      </c>
      <c r="F122" s="14"/>
      <c r="G122" s="14">
        <f t="shared" si="1"/>
        <v>16</v>
      </c>
      <c r="H122" s="98" t="s">
        <v>286</v>
      </c>
    </row>
    <row r="123" spans="2:8" ht="12" customHeight="1">
      <c r="B123" s="13">
        <v>115</v>
      </c>
      <c r="C123" s="32" t="s">
        <v>233</v>
      </c>
      <c r="D123" s="34" t="s">
        <v>234</v>
      </c>
      <c r="E123" s="14">
        <v>16</v>
      </c>
      <c r="F123" s="14"/>
      <c r="G123" s="14">
        <f t="shared" si="1"/>
        <v>16</v>
      </c>
      <c r="H123" s="98" t="s">
        <v>286</v>
      </c>
    </row>
    <row r="124" spans="2:8" ht="12" customHeight="1">
      <c r="B124" s="13">
        <v>116</v>
      </c>
      <c r="C124" s="32" t="s">
        <v>235</v>
      </c>
      <c r="D124" s="34" t="s">
        <v>236</v>
      </c>
      <c r="E124" s="14">
        <v>16</v>
      </c>
      <c r="F124" s="14"/>
      <c r="G124" s="14">
        <f t="shared" si="1"/>
        <v>16</v>
      </c>
      <c r="H124" s="98" t="s">
        <v>286</v>
      </c>
    </row>
    <row r="125" spans="2:8" ht="12" customHeight="1">
      <c r="B125" s="13">
        <v>117</v>
      </c>
      <c r="C125" s="32" t="s">
        <v>237</v>
      </c>
      <c r="D125" s="34" t="s">
        <v>238</v>
      </c>
      <c r="E125" s="14">
        <v>17</v>
      </c>
      <c r="F125" s="14"/>
      <c r="G125" s="14">
        <f t="shared" si="1"/>
        <v>17</v>
      </c>
      <c r="H125" s="98" t="s">
        <v>286</v>
      </c>
    </row>
    <row r="126" spans="2:8" ht="12" customHeight="1">
      <c r="B126" s="13">
        <v>118</v>
      </c>
      <c r="C126" s="32" t="s">
        <v>239</v>
      </c>
      <c r="D126" s="32" t="s">
        <v>240</v>
      </c>
      <c r="E126" s="14">
        <v>15.5</v>
      </c>
      <c r="F126" s="14"/>
      <c r="G126" s="14">
        <f t="shared" si="1"/>
        <v>15.5</v>
      </c>
      <c r="H126" s="98" t="s">
        <v>286</v>
      </c>
    </row>
    <row r="127" spans="2:8" ht="12" customHeight="1">
      <c r="B127" s="13">
        <v>119</v>
      </c>
      <c r="C127" s="32" t="s">
        <v>241</v>
      </c>
      <c r="D127" s="32" t="s">
        <v>242</v>
      </c>
      <c r="E127" s="14">
        <v>16</v>
      </c>
      <c r="F127" s="14"/>
      <c r="G127" s="14">
        <f t="shared" si="1"/>
        <v>16</v>
      </c>
      <c r="H127" s="98" t="s">
        <v>286</v>
      </c>
    </row>
    <row r="128" spans="2:8" ht="12" customHeight="1">
      <c r="B128" s="13">
        <v>120</v>
      </c>
      <c r="C128" s="32" t="s">
        <v>243</v>
      </c>
      <c r="D128" s="32" t="s">
        <v>244</v>
      </c>
      <c r="E128" s="14">
        <v>15</v>
      </c>
      <c r="F128" s="14"/>
      <c r="G128" s="14">
        <f t="shared" si="1"/>
        <v>15</v>
      </c>
      <c r="H128" s="98" t="s">
        <v>286</v>
      </c>
    </row>
    <row r="129" spans="2:8" ht="12" customHeight="1">
      <c r="B129" s="13">
        <v>121</v>
      </c>
      <c r="C129" s="32" t="s">
        <v>99</v>
      </c>
      <c r="D129" s="32" t="s">
        <v>245</v>
      </c>
      <c r="E129" s="14">
        <v>15.5</v>
      </c>
      <c r="F129" s="14"/>
      <c r="G129" s="14">
        <f t="shared" si="1"/>
        <v>15.5</v>
      </c>
      <c r="H129" s="98" t="s">
        <v>286</v>
      </c>
    </row>
    <row r="130" spans="2:8" ht="12" customHeight="1">
      <c r="B130" s="20" t="s">
        <v>16</v>
      </c>
      <c r="D130" s="21"/>
      <c r="E130" s="22">
        <f>AVERAGE(E9:E129)</f>
        <v>15.59297520661157</v>
      </c>
      <c r="F130" s="21"/>
      <c r="G130" s="22">
        <f>AVERAGE(G9:G129)</f>
        <v>15.59297520661157</v>
      </c>
      <c r="H130" s="24"/>
    </row>
    <row r="131" spans="2:8" ht="12" customHeight="1">
      <c r="B131" s="16" t="s">
        <v>15</v>
      </c>
      <c r="C131" s="17"/>
      <c r="D131" s="18"/>
      <c r="E131" s="18"/>
      <c r="F131" s="18"/>
      <c r="G131" s="18"/>
      <c r="H131" s="18"/>
    </row>
  </sheetData>
  <mergeCells count="5">
    <mergeCell ref="G2:H2"/>
    <mergeCell ref="C6:H6"/>
    <mergeCell ref="C7:D7"/>
    <mergeCell ref="E7:F7"/>
    <mergeCell ref="G7:H7"/>
  </mergeCells>
  <pageMargins left="0.25" right="0.17" top="0.18" bottom="0.75" header="0.3" footer="0.18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96" sqref="E96"/>
    </sheetView>
  </sheetViews>
  <sheetFormatPr baseColWidth="10" defaultRowHeight="14.4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96" sqref="E96"/>
    </sheetView>
  </sheetViews>
  <sheetFormatPr baseColWidth="10" defaultRowHeight="14.4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96" sqref="E96"/>
    </sheetView>
  </sheetViews>
  <sheetFormatPr baseColWidth="10" defaultRowHeight="14.4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U132"/>
  <sheetViews>
    <sheetView topLeftCell="AI2" zoomScale="150" zoomScaleNormal="150" workbookViewId="0">
      <selection activeCell="E96" sqref="E96"/>
    </sheetView>
  </sheetViews>
  <sheetFormatPr baseColWidth="10" defaultRowHeight="14.4"/>
  <cols>
    <col min="1" max="1" width="3.6640625" customWidth="1"/>
    <col min="2" max="3" width="14.6640625" customWidth="1"/>
    <col min="4" max="4" width="4.5546875" customWidth="1"/>
    <col min="5" max="5" width="3.6640625" customWidth="1"/>
    <col min="6" max="6" width="4.33203125" customWidth="1"/>
    <col min="7" max="9" width="4.5546875" customWidth="1"/>
    <col min="10" max="10" width="5.33203125" customWidth="1"/>
    <col min="11" max="15" width="4.5546875" customWidth="1"/>
    <col min="16" max="16" width="4.5546875" style="110" customWidth="1"/>
    <col min="17" max="20" width="4.5546875" customWidth="1"/>
    <col min="21" max="21" width="6.44140625" customWidth="1"/>
    <col min="22" max="22" width="4.5546875" customWidth="1"/>
    <col min="23" max="23" width="4.88671875" customWidth="1"/>
    <col min="24" max="24" width="4.5546875" customWidth="1"/>
    <col min="25" max="26" width="4.88671875" customWidth="1"/>
    <col min="27" max="27" width="4.5546875" customWidth="1"/>
    <col min="28" max="28" width="4.88671875" customWidth="1"/>
    <col min="29" max="29" width="6.44140625" customWidth="1"/>
    <col min="30" max="31" width="4.5546875" customWidth="1"/>
    <col min="32" max="32" width="4.44140625" customWidth="1"/>
    <col min="33" max="34" width="4.88671875" customWidth="1"/>
    <col min="35" max="35" width="4.5546875" customWidth="1"/>
    <col min="36" max="36" width="6.33203125" customWidth="1"/>
    <col min="37" max="37" width="4.88671875" customWidth="1"/>
    <col min="38" max="38" width="4.44140625" customWidth="1"/>
    <col min="39" max="39" width="4.88671875" customWidth="1"/>
    <col min="40" max="40" width="6.109375" customWidth="1"/>
    <col min="41" max="41" width="4.5546875" customWidth="1"/>
    <col min="42" max="42" width="4.88671875" customWidth="1"/>
    <col min="43" max="43" width="4.5546875" customWidth="1"/>
    <col min="44" max="44" width="4.88671875" customWidth="1"/>
    <col min="45" max="46" width="4.5546875" customWidth="1"/>
    <col min="47" max="47" width="5.6640625" customWidth="1"/>
    <col min="48" max="48" width="6.44140625" customWidth="1"/>
    <col min="49" max="49" width="4.5546875" customWidth="1"/>
    <col min="50" max="50" width="4.88671875" style="110" customWidth="1"/>
    <col min="51" max="51" width="4.5546875" customWidth="1"/>
    <col min="52" max="52" width="4.88671875" style="110" customWidth="1"/>
    <col min="53" max="53" width="4.5546875" style="110" customWidth="1"/>
    <col min="54" max="54" width="5" style="110" customWidth="1"/>
    <col min="55" max="55" width="4.5546875" customWidth="1"/>
    <col min="56" max="56" width="6.44140625" style="110" customWidth="1"/>
    <col min="57" max="57" width="4" customWidth="1"/>
    <col min="58" max="58" width="4.5546875" customWidth="1"/>
    <col min="59" max="59" width="2.88671875" customWidth="1"/>
    <col min="60" max="61" width="4.5546875" customWidth="1"/>
    <col min="62" max="62" width="2.88671875" customWidth="1"/>
    <col min="63" max="63" width="4.5546875" customWidth="1"/>
    <col min="64" max="64" width="6.44140625" customWidth="1"/>
    <col min="65" max="65" width="4" customWidth="1"/>
    <col min="66" max="66" width="6" customWidth="1"/>
    <col min="67" max="67" width="5" customWidth="1"/>
    <col min="68" max="68" width="5.88671875" customWidth="1"/>
    <col min="69" max="69" width="6.44140625" customWidth="1"/>
    <col min="70" max="70" width="7.109375" customWidth="1"/>
    <col min="71" max="71" width="5.6640625" customWidth="1"/>
    <col min="72" max="72" width="10.5546875" customWidth="1"/>
    <col min="73" max="73" width="12.6640625" customWidth="1"/>
  </cols>
  <sheetData>
    <row r="1" spans="1:73" ht="15.6">
      <c r="A1" s="153" t="s">
        <v>305</v>
      </c>
      <c r="D1" s="122"/>
      <c r="AD1" s="154"/>
      <c r="AL1" t="s">
        <v>306</v>
      </c>
      <c r="AY1" s="110"/>
      <c r="BC1" s="110"/>
      <c r="BE1" s="110"/>
      <c r="BR1" s="155" t="s">
        <v>347</v>
      </c>
    </row>
    <row r="2" spans="1:73">
      <c r="A2" s="153" t="s">
        <v>307</v>
      </c>
      <c r="D2" s="122"/>
      <c r="AD2" s="154"/>
      <c r="AY2" s="110"/>
      <c r="BC2" s="110"/>
      <c r="BE2" s="110"/>
      <c r="BT2" s="306"/>
      <c r="BU2" s="306"/>
    </row>
    <row r="3" spans="1:73">
      <c r="A3" s="153"/>
      <c r="D3" s="122"/>
      <c r="AD3" s="154"/>
      <c r="BC3" s="110"/>
      <c r="BE3" s="110"/>
      <c r="BT3" s="195"/>
      <c r="BU3" s="195"/>
    </row>
    <row r="4" spans="1:73" ht="17.399999999999999">
      <c r="A4" s="153" t="s">
        <v>308</v>
      </c>
      <c r="D4" s="122"/>
      <c r="AD4" s="154"/>
      <c r="AY4" s="110"/>
      <c r="BC4" s="110"/>
      <c r="BE4" s="110"/>
    </row>
    <row r="5" spans="1:73" s="110" customFormat="1" ht="18">
      <c r="A5" s="161"/>
      <c r="B5" s="162"/>
      <c r="C5" s="162"/>
      <c r="D5" s="163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60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60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</row>
    <row r="6" spans="1:73" ht="17.399999999999999">
      <c r="A6" s="156"/>
      <c r="B6" s="307" t="s">
        <v>309</v>
      </c>
      <c r="C6" s="307"/>
      <c r="D6" s="308" t="s">
        <v>310</v>
      </c>
      <c r="E6" s="309"/>
      <c r="F6" s="309"/>
      <c r="G6" s="309"/>
      <c r="H6" s="309"/>
      <c r="I6" s="309"/>
      <c r="J6" s="309"/>
      <c r="K6" s="310"/>
      <c r="L6" s="308" t="s">
        <v>311</v>
      </c>
      <c r="M6" s="309"/>
      <c r="N6" s="309"/>
      <c r="O6" s="309"/>
      <c r="P6" s="309"/>
      <c r="Q6" s="309"/>
      <c r="R6" s="309"/>
      <c r="S6" s="309"/>
      <c r="T6" s="309"/>
      <c r="U6" s="309"/>
      <c r="V6" s="310"/>
      <c r="W6" s="308" t="s">
        <v>312</v>
      </c>
      <c r="X6" s="309"/>
      <c r="Y6" s="309"/>
      <c r="Z6" s="309"/>
      <c r="AA6" s="309"/>
      <c r="AB6" s="309"/>
      <c r="AC6" s="309"/>
      <c r="AD6" s="310"/>
      <c r="AE6" s="308" t="s">
        <v>313</v>
      </c>
      <c r="AF6" s="309"/>
      <c r="AG6" s="309"/>
      <c r="AH6" s="309"/>
      <c r="AI6" s="309"/>
      <c r="AJ6" s="309"/>
      <c r="AK6" s="309"/>
      <c r="AL6" s="309"/>
      <c r="AM6" s="309"/>
      <c r="AN6" s="309"/>
      <c r="AO6" s="310"/>
      <c r="AP6" s="308" t="s">
        <v>314</v>
      </c>
      <c r="AQ6" s="309"/>
      <c r="AR6" s="309"/>
      <c r="AS6" s="309"/>
      <c r="AT6" s="309"/>
      <c r="AU6" s="309"/>
      <c r="AV6" s="309"/>
      <c r="AW6" s="310"/>
      <c r="AX6" s="311" t="s">
        <v>315</v>
      </c>
      <c r="AY6" s="312"/>
      <c r="AZ6" s="312"/>
      <c r="BA6" s="312"/>
      <c r="BB6" s="312"/>
      <c r="BC6" s="312"/>
      <c r="BD6" s="312"/>
      <c r="BE6" s="313"/>
      <c r="BF6" s="308" t="s">
        <v>316</v>
      </c>
      <c r="BG6" s="309"/>
      <c r="BH6" s="309"/>
      <c r="BI6" s="309"/>
      <c r="BJ6" s="309"/>
      <c r="BK6" s="309"/>
      <c r="BL6" s="309"/>
      <c r="BM6" s="310"/>
      <c r="BN6" s="308" t="s">
        <v>317</v>
      </c>
      <c r="BO6" s="309"/>
      <c r="BP6" s="309"/>
      <c r="BQ6" s="309"/>
      <c r="BR6" s="310"/>
      <c r="BS6" s="158"/>
      <c r="BT6" s="158"/>
      <c r="BU6" s="158"/>
    </row>
    <row r="7" spans="1:73" ht="27" customHeight="1">
      <c r="A7" s="156"/>
      <c r="B7" s="316" t="s">
        <v>318</v>
      </c>
      <c r="C7" s="317"/>
      <c r="D7" s="314" t="s">
        <v>319</v>
      </c>
      <c r="E7" s="318"/>
      <c r="F7" s="318"/>
      <c r="G7" s="319" t="s">
        <v>320</v>
      </c>
      <c r="H7" s="318"/>
      <c r="I7" s="318"/>
      <c r="J7" s="320"/>
      <c r="K7" s="321"/>
      <c r="L7" s="314" t="s">
        <v>321</v>
      </c>
      <c r="M7" s="318"/>
      <c r="N7" s="318"/>
      <c r="O7" s="314" t="s">
        <v>322</v>
      </c>
      <c r="P7" s="315"/>
      <c r="Q7" s="315"/>
      <c r="R7" s="319" t="s">
        <v>323</v>
      </c>
      <c r="S7" s="322"/>
      <c r="T7" s="322"/>
      <c r="U7" s="320"/>
      <c r="V7" s="321"/>
      <c r="W7" s="314" t="s">
        <v>324</v>
      </c>
      <c r="X7" s="315"/>
      <c r="Y7" s="315"/>
      <c r="Z7" s="319" t="s">
        <v>325</v>
      </c>
      <c r="AA7" s="322"/>
      <c r="AB7" s="322"/>
      <c r="AC7" s="320"/>
      <c r="AD7" s="321"/>
      <c r="AE7" s="314" t="s">
        <v>326</v>
      </c>
      <c r="AF7" s="315"/>
      <c r="AG7" s="315"/>
      <c r="AH7" s="314" t="s">
        <v>327</v>
      </c>
      <c r="AI7" s="315"/>
      <c r="AJ7" s="315"/>
      <c r="AK7" s="319" t="s">
        <v>328</v>
      </c>
      <c r="AL7" s="322"/>
      <c r="AM7" s="322"/>
      <c r="AN7" s="320"/>
      <c r="AO7" s="321"/>
      <c r="AP7" s="319" t="s">
        <v>329</v>
      </c>
      <c r="AQ7" s="322"/>
      <c r="AR7" s="322"/>
      <c r="AS7" s="314" t="s">
        <v>9</v>
      </c>
      <c r="AT7" s="315"/>
      <c r="AU7" s="315"/>
      <c r="AV7" s="320"/>
      <c r="AW7" s="321"/>
      <c r="AX7" s="332" t="s">
        <v>330</v>
      </c>
      <c r="AY7" s="333"/>
      <c r="AZ7" s="333"/>
      <c r="BA7" s="319" t="s">
        <v>331</v>
      </c>
      <c r="BB7" s="322"/>
      <c r="BC7" s="322"/>
      <c r="BD7" s="320"/>
      <c r="BE7" s="321"/>
      <c r="BF7" s="334" t="s">
        <v>283</v>
      </c>
      <c r="BG7" s="335"/>
      <c r="BH7" s="336"/>
      <c r="BI7" s="334" t="s">
        <v>332</v>
      </c>
      <c r="BJ7" s="335"/>
      <c r="BK7" s="336"/>
      <c r="BL7" s="320"/>
      <c r="BM7" s="321"/>
      <c r="BN7" s="325" t="s">
        <v>333</v>
      </c>
      <c r="BO7" s="318"/>
      <c r="BP7" s="326"/>
      <c r="BQ7" s="320"/>
      <c r="BR7" s="327"/>
      <c r="BS7" s="158"/>
      <c r="BT7" s="158"/>
      <c r="BU7" s="158"/>
    </row>
    <row r="8" spans="1:73">
      <c r="A8" s="164"/>
      <c r="B8" s="316" t="s">
        <v>3</v>
      </c>
      <c r="C8" s="317"/>
      <c r="D8" s="323">
        <v>0.5</v>
      </c>
      <c r="E8" s="324"/>
      <c r="F8" s="324"/>
      <c r="G8" s="323">
        <v>0.5</v>
      </c>
      <c r="H8" s="324"/>
      <c r="I8" s="324"/>
      <c r="J8" s="328" t="s">
        <v>334</v>
      </c>
      <c r="K8" s="329"/>
      <c r="L8" s="323">
        <v>0.3</v>
      </c>
      <c r="M8" s="324"/>
      <c r="N8" s="324"/>
      <c r="O8" s="323">
        <v>0.4</v>
      </c>
      <c r="P8" s="324"/>
      <c r="Q8" s="324"/>
      <c r="R8" s="323">
        <v>0.3</v>
      </c>
      <c r="S8" s="324"/>
      <c r="T8" s="324"/>
      <c r="U8" s="330" t="s">
        <v>335</v>
      </c>
      <c r="V8" s="331"/>
      <c r="W8" s="323">
        <v>0.5</v>
      </c>
      <c r="X8" s="324"/>
      <c r="Y8" s="324"/>
      <c r="Z8" s="323">
        <v>0.5</v>
      </c>
      <c r="AA8" s="324"/>
      <c r="AB8" s="324"/>
      <c r="AC8" s="328" t="s">
        <v>336</v>
      </c>
      <c r="AD8" s="329"/>
      <c r="AE8" s="323">
        <v>0.22</v>
      </c>
      <c r="AF8" s="324"/>
      <c r="AG8" s="324"/>
      <c r="AH8" s="323">
        <v>0.22</v>
      </c>
      <c r="AI8" s="324"/>
      <c r="AJ8" s="324"/>
      <c r="AK8" s="323">
        <v>0.56000000000000005</v>
      </c>
      <c r="AL8" s="324"/>
      <c r="AM8" s="324"/>
      <c r="AN8" s="330" t="s">
        <v>337</v>
      </c>
      <c r="AO8" s="331"/>
      <c r="AP8" s="323">
        <v>0.56000000000000005</v>
      </c>
      <c r="AQ8" s="324"/>
      <c r="AR8" s="324"/>
      <c r="AS8" s="323">
        <v>0.44</v>
      </c>
      <c r="AT8" s="324"/>
      <c r="AU8" s="324"/>
      <c r="AV8" s="330" t="s">
        <v>338</v>
      </c>
      <c r="AW8" s="331"/>
      <c r="AX8" s="337">
        <v>0.56000000000000005</v>
      </c>
      <c r="AY8" s="338"/>
      <c r="AZ8" s="338"/>
      <c r="BA8" s="337">
        <v>0.44</v>
      </c>
      <c r="BB8" s="338"/>
      <c r="BC8" s="338"/>
      <c r="BD8" s="339" t="s">
        <v>339</v>
      </c>
      <c r="BE8" s="340"/>
      <c r="BF8" s="341">
        <v>0.2</v>
      </c>
      <c r="BG8" s="342"/>
      <c r="BH8" s="343"/>
      <c r="BI8" s="341">
        <v>0.8</v>
      </c>
      <c r="BJ8" s="344"/>
      <c r="BK8" s="329"/>
      <c r="BL8" s="330" t="s">
        <v>340</v>
      </c>
      <c r="BM8" s="331"/>
      <c r="BN8" s="323">
        <v>1</v>
      </c>
      <c r="BO8" s="318"/>
      <c r="BP8" s="326"/>
      <c r="BQ8" s="330" t="s">
        <v>341</v>
      </c>
      <c r="BR8" s="331"/>
      <c r="BS8" s="158"/>
      <c r="BT8" s="158"/>
      <c r="BU8" s="158"/>
    </row>
    <row r="9" spans="1:73" ht="17.399999999999999">
      <c r="A9" s="156" t="s">
        <v>261</v>
      </c>
      <c r="B9" s="165" t="s">
        <v>5</v>
      </c>
      <c r="C9" s="166" t="s">
        <v>342</v>
      </c>
      <c r="D9" s="167" t="s">
        <v>298</v>
      </c>
      <c r="E9" s="167" t="s">
        <v>299</v>
      </c>
      <c r="F9" s="167" t="s">
        <v>297</v>
      </c>
      <c r="G9" s="167" t="s">
        <v>298</v>
      </c>
      <c r="H9" s="167" t="s">
        <v>299</v>
      </c>
      <c r="I9" s="167" t="s">
        <v>297</v>
      </c>
      <c r="J9" s="168" t="s">
        <v>343</v>
      </c>
      <c r="K9" s="168" t="s">
        <v>344</v>
      </c>
      <c r="L9" s="167" t="s">
        <v>298</v>
      </c>
      <c r="M9" s="167" t="s">
        <v>299</v>
      </c>
      <c r="N9" s="167" t="s">
        <v>297</v>
      </c>
      <c r="O9" s="167" t="s">
        <v>298</v>
      </c>
      <c r="P9" s="169" t="s">
        <v>299</v>
      </c>
      <c r="Q9" s="167" t="s">
        <v>297</v>
      </c>
      <c r="R9" s="167" t="s">
        <v>298</v>
      </c>
      <c r="S9" s="167" t="s">
        <v>299</v>
      </c>
      <c r="T9" s="167" t="s">
        <v>297</v>
      </c>
      <c r="U9" s="168" t="s">
        <v>343</v>
      </c>
      <c r="V9" s="168" t="s">
        <v>344</v>
      </c>
      <c r="W9" s="167" t="s">
        <v>298</v>
      </c>
      <c r="X9" s="167" t="s">
        <v>299</v>
      </c>
      <c r="Y9" s="167" t="s">
        <v>297</v>
      </c>
      <c r="Z9" s="167" t="s">
        <v>298</v>
      </c>
      <c r="AA9" s="167" t="s">
        <v>299</v>
      </c>
      <c r="AB9" s="167" t="s">
        <v>297</v>
      </c>
      <c r="AC9" s="168" t="s">
        <v>343</v>
      </c>
      <c r="AD9" s="170" t="s">
        <v>344</v>
      </c>
      <c r="AE9" s="167" t="s">
        <v>298</v>
      </c>
      <c r="AF9" s="167" t="s">
        <v>299</v>
      </c>
      <c r="AG9" s="167" t="s">
        <v>297</v>
      </c>
      <c r="AH9" s="167" t="s">
        <v>298</v>
      </c>
      <c r="AI9" s="167" t="s">
        <v>299</v>
      </c>
      <c r="AJ9" s="167" t="s">
        <v>297</v>
      </c>
      <c r="AK9" s="167" t="s">
        <v>298</v>
      </c>
      <c r="AL9" s="167" t="s">
        <v>299</v>
      </c>
      <c r="AM9" s="167" t="s">
        <v>297</v>
      </c>
      <c r="AN9" s="168" t="s">
        <v>343</v>
      </c>
      <c r="AO9" s="168" t="s">
        <v>344</v>
      </c>
      <c r="AP9" s="167" t="s">
        <v>298</v>
      </c>
      <c r="AQ9" s="167" t="s">
        <v>299</v>
      </c>
      <c r="AR9" s="167" t="s">
        <v>297</v>
      </c>
      <c r="AS9" s="167" t="s">
        <v>298</v>
      </c>
      <c r="AT9" s="167" t="s">
        <v>299</v>
      </c>
      <c r="AU9" s="167" t="s">
        <v>297</v>
      </c>
      <c r="AV9" s="168" t="s">
        <v>343</v>
      </c>
      <c r="AW9" s="168" t="s">
        <v>344</v>
      </c>
      <c r="AX9" s="169" t="s">
        <v>298</v>
      </c>
      <c r="AY9" s="169" t="s">
        <v>299</v>
      </c>
      <c r="AZ9" s="169" t="s">
        <v>297</v>
      </c>
      <c r="BA9" s="169" t="s">
        <v>298</v>
      </c>
      <c r="BB9" s="169" t="s">
        <v>299</v>
      </c>
      <c r="BC9" s="169" t="s">
        <v>297</v>
      </c>
      <c r="BD9" s="171" t="s">
        <v>343</v>
      </c>
      <c r="BE9" s="171" t="s">
        <v>344</v>
      </c>
      <c r="BF9" s="168" t="s">
        <v>298</v>
      </c>
      <c r="BG9" s="168" t="s">
        <v>299</v>
      </c>
      <c r="BH9" s="168" t="s">
        <v>297</v>
      </c>
      <c r="BI9" s="168" t="s">
        <v>298</v>
      </c>
      <c r="BJ9" s="168" t="s">
        <v>299</v>
      </c>
      <c r="BK9" s="168" t="s">
        <v>297</v>
      </c>
      <c r="BL9" s="168" t="s">
        <v>343</v>
      </c>
      <c r="BM9" s="168" t="s">
        <v>344</v>
      </c>
      <c r="BN9" s="167" t="s">
        <v>298</v>
      </c>
      <c r="BO9" s="167" t="s">
        <v>299</v>
      </c>
      <c r="BP9" s="167" t="s">
        <v>297</v>
      </c>
      <c r="BQ9" s="168" t="s">
        <v>343</v>
      </c>
      <c r="BR9" s="168" t="s">
        <v>344</v>
      </c>
      <c r="BS9" s="172" t="s">
        <v>345</v>
      </c>
      <c r="BT9" s="172" t="s">
        <v>346</v>
      </c>
      <c r="BU9" s="172" t="s">
        <v>5</v>
      </c>
    </row>
    <row r="10" spans="1:73">
      <c r="A10" s="173">
        <v>1</v>
      </c>
      <c r="B10" s="181" t="s">
        <v>18</v>
      </c>
      <c r="C10" s="182" t="s">
        <v>19</v>
      </c>
      <c r="D10" s="174">
        <f>IF('M9 final  '!D10="","",'M9 final  '!D10)</f>
        <v>16.8</v>
      </c>
      <c r="E10" s="174" t="str">
        <f>IF('M9 final  '!E10="","",'M9 final  '!E10)</f>
        <v/>
      </c>
      <c r="F10" s="174">
        <f>IF('M9 final  '!F10="","",'M9 final  '!F10)</f>
        <v>16.8</v>
      </c>
      <c r="G10" s="174">
        <f>IF('M9 final  '!G10="","",'M9 final  '!G10)</f>
        <v>12</v>
      </c>
      <c r="H10" s="174" t="str">
        <f>IF('M9 final  '!H10="","",'M9 final  '!H10)</f>
        <v/>
      </c>
      <c r="I10" s="174">
        <f>IF('M9 final  '!I10="","",'M9 final  '!I10)</f>
        <v>12</v>
      </c>
      <c r="J10" s="174">
        <f>IF('M9 final  '!J10="","",'M9 final  '!J10)</f>
        <v>14.4</v>
      </c>
      <c r="K10" s="174" t="str">
        <f>IF('M9 final  '!K10="","",'M9 final  '!K10)</f>
        <v>V</v>
      </c>
      <c r="L10" s="174">
        <f>IF(M10FI!E10="","",M10FI!E10)</f>
        <v>13.75</v>
      </c>
      <c r="M10" s="174" t="str">
        <f>IF(M10FI!F10="","",M10FI!F10)</f>
        <v/>
      </c>
      <c r="N10" s="174">
        <f>IF(M10FI!G10="","",M10FI!G10)</f>
        <v>13.75</v>
      </c>
      <c r="O10" s="174">
        <f>IF(M10FI!H10="","",M10FI!H10)</f>
        <v>11</v>
      </c>
      <c r="P10" s="174" t="str">
        <f>IF(M10FI!I10="","",M10FI!I10)</f>
        <v/>
      </c>
      <c r="Q10" s="174">
        <f>IF(M10FI!J10="","",M10FI!J10)</f>
        <v>11</v>
      </c>
      <c r="R10" s="174">
        <f>IF(M10FI!K10="","",M10FI!K10)</f>
        <v>12</v>
      </c>
      <c r="S10" s="174" t="str">
        <f>IF(M10FI!L10="","",M10FI!L10)</f>
        <v/>
      </c>
      <c r="T10" s="174">
        <f>IF(M10FI!M10="","",M10FI!M10)</f>
        <v>12</v>
      </c>
      <c r="U10" s="174">
        <f>IF(M10FI!N10="","",M10FI!N10)</f>
        <v>12.125</v>
      </c>
      <c r="V10" s="174" t="str">
        <f>IF(M10FI!O10="","",M10FI!O10)</f>
        <v>V</v>
      </c>
      <c r="W10" s="174">
        <f>IF('M11 final'!D10="","",'M11 final'!D10)</f>
        <v>13.75</v>
      </c>
      <c r="X10" s="174" t="str">
        <f>IF('M11 final'!E10="","",'M11 final'!E10)</f>
        <v/>
      </c>
      <c r="Y10" s="174">
        <f>IF('M11 final'!F10="","",'M11 final'!F10)</f>
        <v>13.75</v>
      </c>
      <c r="Z10" s="174">
        <f>IF('M11 final'!G10="","",'M11 final'!G10)</f>
        <v>14</v>
      </c>
      <c r="AA10" s="174" t="str">
        <f>IF('M11 final'!H10="","",'M11 final'!H10)</f>
        <v/>
      </c>
      <c r="AB10" s="174">
        <f>IF('M11 final'!I10="","",'M11 final'!I10)</f>
        <v>14</v>
      </c>
      <c r="AC10" s="174">
        <f>IF('M11 final'!J10="","",'M11 final'!J10)</f>
        <v>13.875</v>
      </c>
      <c r="AD10" s="174" t="str">
        <f>IF('M11 final'!K10="","",'M11 final'!K10)</f>
        <v>V</v>
      </c>
      <c r="AE10" s="174">
        <f>IF(M12FI!D10="","",M12FI!D10)</f>
        <v>12</v>
      </c>
      <c r="AF10" s="174" t="str">
        <f>IF(M12FI!E10="","",M12FI!E10)</f>
        <v/>
      </c>
      <c r="AG10" s="174">
        <f>IF(M12FI!F10="","",M12FI!F10)</f>
        <v>12</v>
      </c>
      <c r="AH10" s="174">
        <f>IF(M12FI!G10="","",M12FI!G10)</f>
        <v>10</v>
      </c>
      <c r="AI10" s="174">
        <f>IF(M12FI!H10="","",M12FI!H10)</f>
        <v>0</v>
      </c>
      <c r="AJ10" s="174">
        <f>IF(M12FI!I10="","",M12FI!I10)</f>
        <v>10</v>
      </c>
      <c r="AK10" s="174">
        <f>IF(M12FI!J10="","",M12FI!J10)</f>
        <v>12</v>
      </c>
      <c r="AL10" s="174" t="str">
        <f>IF(M12FI!K10="","",M12FI!K10)</f>
        <v/>
      </c>
      <c r="AM10" s="174">
        <f>IF(M12FI!L10="","",M12FI!L10)</f>
        <v>12</v>
      </c>
      <c r="AN10" s="174">
        <f>IF(M12FI!M10="","",M12FI!M10)</f>
        <v>11.56</v>
      </c>
      <c r="AO10" s="174" t="str">
        <f>IF(M12FI!N10="","",M12FI!N10)</f>
        <v>NV</v>
      </c>
      <c r="AP10" s="174">
        <f>IF(' M13 APR'!E10="","",' M13 APR'!E10)</f>
        <v>8</v>
      </c>
      <c r="AQ10" s="174">
        <f>IF(' M13 APR'!F10="","",' M13 APR'!F10)</f>
        <v>10</v>
      </c>
      <c r="AR10" s="174">
        <f>IF(' M13 APR'!G10="","",' M13 APR'!G10)</f>
        <v>10</v>
      </c>
      <c r="AS10" s="174">
        <f>IF(' M13 APR'!H10="","",' M13 APR'!H10)</f>
        <v>13.824999999999999</v>
      </c>
      <c r="AT10" s="174" t="str">
        <f>IF(' M13 APR'!I10="","",' M13 APR'!I10)</f>
        <v/>
      </c>
      <c r="AU10" s="174">
        <f>IF(' M13 APR'!J10="","",' M13 APR'!J10)</f>
        <v>13.824999999999999</v>
      </c>
      <c r="AV10" s="174">
        <f>IF(' M13 APR'!K10="","",' M13 APR'!K10)</f>
        <v>11.683</v>
      </c>
      <c r="AW10" s="174" t="str">
        <f>IF(' M13 APR'!L10="","",' M13 APR'!L10)</f>
        <v>NV</v>
      </c>
      <c r="AX10" s="176">
        <f>IF(' M14 APR'!E10="","",' M14 APR'!E10)</f>
        <v>10.4</v>
      </c>
      <c r="AY10" s="176" t="str">
        <f>IF(' M14 APR'!F10="","",' M14 APR'!F10)</f>
        <v/>
      </c>
      <c r="AZ10" s="176">
        <f>IF(' M14 APR'!G10="","",' M14 APR'!G10)</f>
        <v>10.4</v>
      </c>
      <c r="BA10" s="176">
        <f>IF(' M14 APR'!H10="","",' M14 APR'!H10)</f>
        <v>14.25</v>
      </c>
      <c r="BB10" s="176" t="str">
        <f>IF(' M14 APR'!I10="","",' M14 APR'!I10)</f>
        <v/>
      </c>
      <c r="BC10" s="176">
        <f>IF(' M14 APR'!J10="","",' M14 APR'!J10)</f>
        <v>14.25</v>
      </c>
      <c r="BD10" s="176">
        <f>IF(' M14 APR'!K10="","",' M14 APR'!K10)</f>
        <v>12.094000000000001</v>
      </c>
      <c r="BE10" s="176" t="str">
        <f>IF(' M14 APR'!L10="","",' M14 APR'!L10)</f>
        <v>V</v>
      </c>
      <c r="BF10" s="175">
        <f>IF(' M15 APR'!E10="","",' M15 APR'!E10)</f>
        <v>14.75</v>
      </c>
      <c r="BG10" s="175" t="str">
        <f>IF(' M15 APR'!F10="","",' M15 APR'!F10)</f>
        <v/>
      </c>
      <c r="BH10" s="175">
        <f>IF(' M15 APR'!G10="","",' M15 APR'!G10)</f>
        <v>14.75</v>
      </c>
      <c r="BI10" s="175">
        <f>IF(' M15 APR'!H10="","",' M15 APR'!H10)</f>
        <v>14.5</v>
      </c>
      <c r="BJ10" s="175" t="str">
        <f>IF(' M15 APR'!I10="","",' M15 APR'!I10)</f>
        <v/>
      </c>
      <c r="BK10" s="175">
        <f>IF(' M15 APR'!J10="","",' M15 APR'!J10)</f>
        <v>14.5</v>
      </c>
      <c r="BL10" s="175">
        <f>IF(' M15 APR'!K10="","",' M15 APR'!K10)</f>
        <v>14.55</v>
      </c>
      <c r="BM10" s="175" t="str">
        <f>IF(' M15 APR'!L10="","",' M15 APR'!L10)</f>
        <v>V</v>
      </c>
      <c r="BN10" s="14">
        <f>IF(' M16 APR'!E10="","",' M16 APR'!E10)</f>
        <v>16.5</v>
      </c>
      <c r="BO10" s="14" t="str">
        <f>IF(' M16 APR'!F10="","",' M16 APR'!F10)</f>
        <v/>
      </c>
      <c r="BP10" s="14">
        <f>IF(' M16 APR'!G10="","",' M16 APR'!G10)</f>
        <v>16.5</v>
      </c>
      <c r="BQ10" s="14">
        <f>IF(' M16 APR'!H10="","",' M16 APR'!H10)</f>
        <v>16.5</v>
      </c>
      <c r="BR10" s="14" t="str">
        <f>IF(' M16 APR'!I10="","",' M16 APR'!I10)</f>
        <v>V</v>
      </c>
      <c r="BS10" s="177">
        <f>(J10+U10+AC10+AN10+AV10+BD10+BL10+BQ10)/8</f>
        <v>13.348374999999999</v>
      </c>
      <c r="BT10" s="178" t="str">
        <f t="shared" ref="BT10:BT73" si="0">IF(AND(BS10&gt;=12,F10&gt;=6,I10&gt;=6,J10&gt;=8,N10&gt;=6,Q10&gt;=6,T10&gt;=6,U10&gt;=8,Y10&gt;=6,AB10&gt;=6,AC10&gt;=8,AG10&gt;=6,AJ10&gt;=6,AM10&gt;=6,AN10&gt;=8,AR10&gt;=6,AU10&gt;=6,AV10&gt;=8,AZ10&gt;=6,BC10&gt;=6,BD10&gt;8,BH10&gt;=6,BK10&gt;=6,BL10&gt;=8,BQ10&gt;=8),"Admis(e)","")</f>
        <v>Admis(e)</v>
      </c>
      <c r="BU10" s="179" t="str">
        <f>B10</f>
        <v xml:space="preserve">ABOUL-BARAKET  </v>
      </c>
    </row>
    <row r="11" spans="1:73">
      <c r="A11" s="173">
        <v>2</v>
      </c>
      <c r="B11" s="183" t="s">
        <v>20</v>
      </c>
      <c r="C11" s="182" t="s">
        <v>21</v>
      </c>
      <c r="D11" s="174">
        <f>IF('M9 final  '!D11="","",'M9 final  '!D11)</f>
        <v>15.6</v>
      </c>
      <c r="E11" s="174" t="str">
        <f>IF('M9 final  '!E11="","",'M9 final  '!E11)</f>
        <v/>
      </c>
      <c r="F11" s="174">
        <f>IF('M9 final  '!F11="","",'M9 final  '!F11)</f>
        <v>15.6</v>
      </c>
      <c r="G11" s="174">
        <f>IF('M9 final  '!G11="","",'M9 final  '!G11)</f>
        <v>14.5</v>
      </c>
      <c r="H11" s="174" t="str">
        <f>IF('M9 final  '!H11="","",'M9 final  '!H11)</f>
        <v/>
      </c>
      <c r="I11" s="174">
        <f>IF('M9 final  '!I11="","",'M9 final  '!I11)</f>
        <v>14.5</v>
      </c>
      <c r="J11" s="174">
        <f>IF('M9 final  '!J11="","",'M9 final  '!J11)</f>
        <v>15.05</v>
      </c>
      <c r="K11" s="174" t="str">
        <f>IF('M9 final  '!K11="","",'M9 final  '!K11)</f>
        <v>V</v>
      </c>
      <c r="L11" s="174">
        <f>IF(M10FI!E11="","",M10FI!E11)</f>
        <v>11.375</v>
      </c>
      <c r="M11" s="174">
        <f>IF(M10FI!F11="","",M10FI!F11)</f>
        <v>12</v>
      </c>
      <c r="N11" s="174">
        <f>IF(M10FI!G11="","",M10FI!G11)</f>
        <v>12</v>
      </c>
      <c r="O11" s="174">
        <f>IF(M10FI!H11="","",M10FI!H11)</f>
        <v>12</v>
      </c>
      <c r="P11" s="174" t="str">
        <f>IF(M10FI!I11="","",M10FI!I11)</f>
        <v/>
      </c>
      <c r="Q11" s="174">
        <f>IF(M10FI!J11="","",M10FI!J11)</f>
        <v>12</v>
      </c>
      <c r="R11" s="174">
        <f>IF(M10FI!K11="","",M10FI!K11)</f>
        <v>11.5</v>
      </c>
      <c r="S11" s="174">
        <f>IF(M10FI!L11="","",M10FI!L11)</f>
        <v>12</v>
      </c>
      <c r="T11" s="174">
        <f>IF(M10FI!M11="","",M10FI!M11)</f>
        <v>12</v>
      </c>
      <c r="U11" s="174">
        <f>IF(M10FI!N11="","",M10FI!N11)</f>
        <v>12</v>
      </c>
      <c r="V11" s="174" t="str">
        <f>IF(M10FI!O11="","",M10FI!O11)</f>
        <v>VAR</v>
      </c>
      <c r="W11" s="174">
        <f>IF('M11 final'!D11="","",'M11 final'!D11)</f>
        <v>10.25</v>
      </c>
      <c r="X11" s="174" t="str">
        <f>IF('M11 final'!E11="","",'M11 final'!E11)</f>
        <v/>
      </c>
      <c r="Y11" s="174">
        <f>IF('M11 final'!F11="","",'M11 final'!F11)</f>
        <v>10.25</v>
      </c>
      <c r="Z11" s="174">
        <f>IF('M11 final'!G11="","",'M11 final'!G11)</f>
        <v>15</v>
      </c>
      <c r="AA11" s="174" t="str">
        <f>IF('M11 final'!H11="","",'M11 final'!H11)</f>
        <v/>
      </c>
      <c r="AB11" s="174">
        <f>IF('M11 final'!I11="","",'M11 final'!I11)</f>
        <v>15</v>
      </c>
      <c r="AC11" s="174">
        <f>IF('M11 final'!J11="","",'M11 final'!J11)</f>
        <v>12.625</v>
      </c>
      <c r="AD11" s="174" t="str">
        <f>IF('M11 final'!K11="","",'M11 final'!K11)</f>
        <v>V</v>
      </c>
      <c r="AE11" s="174">
        <f>IF(M12FI!D11="","",M12FI!D11)</f>
        <v>14.5</v>
      </c>
      <c r="AF11" s="174" t="str">
        <f>IF(M12FI!E11="","",M12FI!E11)</f>
        <v/>
      </c>
      <c r="AG11" s="174">
        <f>IF(M12FI!F11="","",M12FI!F11)</f>
        <v>14.5</v>
      </c>
      <c r="AH11" s="174">
        <f>IF(M12FI!G11="","",M12FI!G11)</f>
        <v>8</v>
      </c>
      <c r="AI11" s="174">
        <f>IF(M12FI!H11="","",M12FI!H11)</f>
        <v>12</v>
      </c>
      <c r="AJ11" s="174">
        <f>IF(M12FI!I11="","",M12FI!I11)</f>
        <v>12</v>
      </c>
      <c r="AK11" s="174">
        <f>IF(M12FI!J11="","",M12FI!J11)</f>
        <v>6</v>
      </c>
      <c r="AL11" s="174">
        <f>IF(M12FI!K11="","",M12FI!K11)</f>
        <v>12</v>
      </c>
      <c r="AM11" s="174">
        <f>IF(M12FI!L11="","",M12FI!L11)</f>
        <v>12</v>
      </c>
      <c r="AN11" s="174">
        <f>IF(M12FI!M11="","",M12FI!M11)</f>
        <v>12.55</v>
      </c>
      <c r="AO11" s="174" t="str">
        <f>IF(M12FI!N11="","",M12FI!N11)</f>
        <v>VAR</v>
      </c>
      <c r="AP11" s="174">
        <f>IF(' M13 APR'!E11="","",' M13 APR'!E11)</f>
        <v>14</v>
      </c>
      <c r="AQ11" s="174" t="str">
        <f>IF(' M13 APR'!F11="","",' M13 APR'!F11)</f>
        <v/>
      </c>
      <c r="AR11" s="174">
        <f>IF(' M13 APR'!G11="","",' M13 APR'!G11)</f>
        <v>14</v>
      </c>
      <c r="AS11" s="174">
        <f>IF(' M13 APR'!H11="","",' M13 APR'!H11)</f>
        <v>13.424999999999999</v>
      </c>
      <c r="AT11" s="174" t="str">
        <f>IF(' M13 APR'!I11="","",' M13 APR'!I11)</f>
        <v/>
      </c>
      <c r="AU11" s="174">
        <f>IF(' M13 APR'!J11="","",' M13 APR'!J11)</f>
        <v>13.424999999999999</v>
      </c>
      <c r="AV11" s="174">
        <f>IF(' M13 APR'!K11="","",' M13 APR'!K11)</f>
        <v>13.747</v>
      </c>
      <c r="AW11" s="174" t="str">
        <f>IF(' M13 APR'!L11="","",' M13 APR'!L11)</f>
        <v>V</v>
      </c>
      <c r="AX11" s="176">
        <f>IF(' M14 APR'!E11="","",' M14 APR'!E11)</f>
        <v>12.8</v>
      </c>
      <c r="AY11" s="176" t="str">
        <f>IF(' M14 APR'!F11="","",' M14 APR'!F11)</f>
        <v/>
      </c>
      <c r="AZ11" s="176">
        <f>IF(' M14 APR'!G11="","",' M14 APR'!G11)</f>
        <v>12.8</v>
      </c>
      <c r="BA11" s="176">
        <f>IF(' M14 APR'!H11="","",' M14 APR'!H11)</f>
        <v>12.75</v>
      </c>
      <c r="BB11" s="176" t="str">
        <f>IF(' M14 APR'!I11="","",' M14 APR'!I11)</f>
        <v/>
      </c>
      <c r="BC11" s="176">
        <f>IF(' M14 APR'!J11="","",' M14 APR'!J11)</f>
        <v>12.75</v>
      </c>
      <c r="BD11" s="176">
        <f>IF(' M14 APR'!K11="","",' M14 APR'!K11)</f>
        <v>12.778000000000002</v>
      </c>
      <c r="BE11" s="176" t="str">
        <f>IF(' M14 APR'!L11="","",' M14 APR'!L11)</f>
        <v>V</v>
      </c>
      <c r="BF11" s="175">
        <f>IF(' M15 APR'!E11="","",' M15 APR'!E11)</f>
        <v>14.5</v>
      </c>
      <c r="BG11" s="175" t="str">
        <f>IF(' M15 APR'!F11="","",' M15 APR'!F11)</f>
        <v/>
      </c>
      <c r="BH11" s="175">
        <f>IF(' M15 APR'!G11="","",' M15 APR'!G11)</f>
        <v>14.5</v>
      </c>
      <c r="BI11" s="175">
        <f>IF(' M15 APR'!H11="","",' M15 APR'!H11)</f>
        <v>15.5</v>
      </c>
      <c r="BJ11" s="175" t="str">
        <f>IF(' M15 APR'!I11="","",' M15 APR'!I11)</f>
        <v/>
      </c>
      <c r="BK11" s="175">
        <f>IF(' M15 APR'!J11="","",' M15 APR'!J11)</f>
        <v>15.5</v>
      </c>
      <c r="BL11" s="175">
        <f>IF(' M15 APR'!K11="","",' M15 APR'!K11)</f>
        <v>15.3</v>
      </c>
      <c r="BM11" s="175" t="str">
        <f>IF(' M15 APR'!L11="","",' M15 APR'!L11)</f>
        <v>V</v>
      </c>
      <c r="BN11" s="14">
        <f>IF(' M16 APR'!E11="","",' M16 APR'!E11)</f>
        <v>16.5</v>
      </c>
      <c r="BO11" s="14" t="str">
        <f>IF(' M16 APR'!F11="","",' M16 APR'!F11)</f>
        <v/>
      </c>
      <c r="BP11" s="14">
        <f>IF(' M16 APR'!G11="","",' M16 APR'!G11)</f>
        <v>16.5</v>
      </c>
      <c r="BQ11" s="14">
        <f>IF(' M16 APR'!H11="","",' M16 APR'!H11)</f>
        <v>16.5</v>
      </c>
      <c r="BR11" s="14" t="str">
        <f>IF(' M16 APR'!I11="","",' M16 APR'!I11)</f>
        <v>V</v>
      </c>
      <c r="BS11" s="177">
        <f t="shared" ref="BS11:BS74" si="1">(J11+U11+AC11+AN11+AV11+BD11+BL11+BQ11)/8</f>
        <v>13.81875</v>
      </c>
      <c r="BT11" s="178" t="str">
        <f t="shared" si="0"/>
        <v>Admis(e)</v>
      </c>
      <c r="BU11" s="179" t="str">
        <f t="shared" ref="BU11:BU74" si="2">B11</f>
        <v xml:space="preserve">ABOUNOUAS         </v>
      </c>
    </row>
    <row r="12" spans="1:73">
      <c r="A12" s="173">
        <v>3</v>
      </c>
      <c r="B12" s="181" t="s">
        <v>22</v>
      </c>
      <c r="C12" s="182" t="s">
        <v>23</v>
      </c>
      <c r="D12" s="174">
        <f>IF('M9 final  '!D12="","",'M9 final  '!D12)</f>
        <v>14.600000000000001</v>
      </c>
      <c r="E12" s="174" t="str">
        <f>IF('M9 final  '!E12="","",'M9 final  '!E12)</f>
        <v/>
      </c>
      <c r="F12" s="174">
        <f>IF('M9 final  '!F12="","",'M9 final  '!F12)</f>
        <v>14.600000000000001</v>
      </c>
      <c r="G12" s="174">
        <f>IF('M9 final  '!G12="","",'M9 final  '!G12)</f>
        <v>12</v>
      </c>
      <c r="H12" s="174" t="str">
        <f>IF('M9 final  '!H12="","",'M9 final  '!H12)</f>
        <v/>
      </c>
      <c r="I12" s="174">
        <f>IF('M9 final  '!I12="","",'M9 final  '!I12)</f>
        <v>12</v>
      </c>
      <c r="J12" s="174">
        <f>IF('M9 final  '!J12="","",'M9 final  '!J12)</f>
        <v>13.3</v>
      </c>
      <c r="K12" s="174" t="str">
        <f>IF('M9 final  '!K12="","",'M9 final  '!K12)</f>
        <v>V</v>
      </c>
      <c r="L12" s="174">
        <f>IF(M10FI!E12="","",M10FI!E12)</f>
        <v>9.625</v>
      </c>
      <c r="M12" s="174">
        <f>IF(M10FI!F12="","",M10FI!F12)</f>
        <v>11</v>
      </c>
      <c r="N12" s="174">
        <f>IF(M10FI!G12="","",M10FI!G12)</f>
        <v>11</v>
      </c>
      <c r="O12" s="174">
        <f>IF(M10FI!H12="","",M10FI!H12)</f>
        <v>9.75</v>
      </c>
      <c r="P12" s="174">
        <f>IF(M10FI!I12="","",M10FI!I12)</f>
        <v>9.5</v>
      </c>
      <c r="Q12" s="174">
        <f>IF(M10FI!J12="","",M10FI!J12)</f>
        <v>9.75</v>
      </c>
      <c r="R12" s="174">
        <f>IF(M10FI!K12="","",M10FI!K12)</f>
        <v>13</v>
      </c>
      <c r="S12" s="174" t="str">
        <f>IF(M10FI!L12="","",M10FI!L12)</f>
        <v/>
      </c>
      <c r="T12" s="174">
        <f>IF(M10FI!M12="","",M10FI!M12)</f>
        <v>13</v>
      </c>
      <c r="U12" s="174">
        <f>IF(M10FI!N12="","",M10FI!N12)</f>
        <v>11.1</v>
      </c>
      <c r="V12" s="174" t="str">
        <f>IF(M10FI!O12="","",M10FI!O12)</f>
        <v>NV</v>
      </c>
      <c r="W12" s="174">
        <f>IF('M11 final'!D12="","",'M11 final'!D12)</f>
        <v>12.75</v>
      </c>
      <c r="X12" s="174" t="str">
        <f>IF('M11 final'!E12="","",'M11 final'!E12)</f>
        <v/>
      </c>
      <c r="Y12" s="174">
        <f>IF('M11 final'!F12="","",'M11 final'!F12)</f>
        <v>12.75</v>
      </c>
      <c r="Z12" s="174">
        <f>IF('M11 final'!G12="","",'M11 final'!G12)</f>
        <v>12.5</v>
      </c>
      <c r="AA12" s="174" t="str">
        <f>IF('M11 final'!H12="","",'M11 final'!H12)</f>
        <v/>
      </c>
      <c r="AB12" s="174">
        <f>IF('M11 final'!I12="","",'M11 final'!I12)</f>
        <v>12.5</v>
      </c>
      <c r="AC12" s="174">
        <f>IF('M11 final'!J12="","",'M11 final'!J12)</f>
        <v>12.625</v>
      </c>
      <c r="AD12" s="174" t="str">
        <f>IF('M11 final'!K12="","",'M11 final'!K12)</f>
        <v>V</v>
      </c>
      <c r="AE12" s="174">
        <f>IF(M12FI!D12="","",M12FI!D12)</f>
        <v>13.5</v>
      </c>
      <c r="AF12" s="174" t="str">
        <f>IF(M12FI!E12="","",M12FI!E12)</f>
        <v/>
      </c>
      <c r="AG12" s="174">
        <f>IF(M12FI!F12="","",M12FI!F12)</f>
        <v>13.5</v>
      </c>
      <c r="AH12" s="174">
        <f>IF(M12FI!G12="","",M12FI!G12)</f>
        <v>14</v>
      </c>
      <c r="AI12" s="174" t="str">
        <f>IF(M12FI!H12="","",M12FI!H12)</f>
        <v/>
      </c>
      <c r="AJ12" s="174">
        <f>IF(M12FI!I12="","",M12FI!I12)</f>
        <v>14</v>
      </c>
      <c r="AK12" s="174">
        <f>IF(M12FI!J12="","",M12FI!J12)</f>
        <v>4</v>
      </c>
      <c r="AL12" s="174">
        <f>IF(M12FI!K12="","",M12FI!K12)</f>
        <v>12</v>
      </c>
      <c r="AM12" s="174">
        <f>IF(M12FI!L12="","",M12FI!L12)</f>
        <v>12</v>
      </c>
      <c r="AN12" s="174">
        <f>IF(M12FI!M12="","",M12FI!M12)</f>
        <v>12.770000000000001</v>
      </c>
      <c r="AO12" s="174" t="str">
        <f>IF(M12FI!N12="","",M12FI!N12)</f>
        <v>VAR</v>
      </c>
      <c r="AP12" s="174">
        <f>IF(' M13 APR'!E12="","",' M13 APR'!E12)</f>
        <v>12</v>
      </c>
      <c r="AQ12" s="174" t="str">
        <f>IF(' M13 APR'!F12="","",' M13 APR'!F12)</f>
        <v/>
      </c>
      <c r="AR12" s="174">
        <f>IF(' M13 APR'!G12="","",' M13 APR'!G12)</f>
        <v>12</v>
      </c>
      <c r="AS12" s="174">
        <f>IF(' M13 APR'!H12="","",' M13 APR'!H12)</f>
        <v>14.85</v>
      </c>
      <c r="AT12" s="174" t="str">
        <f>IF(' M13 APR'!I12="","",' M13 APR'!I12)</f>
        <v/>
      </c>
      <c r="AU12" s="174">
        <f>IF(' M13 APR'!J12="","",' M13 APR'!J12)</f>
        <v>14.85</v>
      </c>
      <c r="AV12" s="174">
        <f>IF(' M13 APR'!K12="","",' M13 APR'!K12)</f>
        <v>13.254000000000001</v>
      </c>
      <c r="AW12" s="174" t="str">
        <f>IF(' M13 APR'!L12="","",' M13 APR'!L12)</f>
        <v>V</v>
      </c>
      <c r="AX12" s="176">
        <f>IF(' M14 APR'!E12="","",' M14 APR'!E12)</f>
        <v>14.4</v>
      </c>
      <c r="AY12" s="176" t="str">
        <f>IF(' M14 APR'!F12="","",' M14 APR'!F12)</f>
        <v/>
      </c>
      <c r="AZ12" s="176">
        <f>IF(' M14 APR'!G12="","",' M14 APR'!G12)</f>
        <v>14.4</v>
      </c>
      <c r="BA12" s="176">
        <f>IF(' M14 APR'!H12="","",' M14 APR'!H12)</f>
        <v>14.25</v>
      </c>
      <c r="BB12" s="176" t="str">
        <f>IF(' M14 APR'!I12="","",' M14 APR'!I12)</f>
        <v/>
      </c>
      <c r="BC12" s="176">
        <f>IF(' M14 APR'!J12="","",' M14 APR'!J12)</f>
        <v>14.25</v>
      </c>
      <c r="BD12" s="176">
        <f>IF(' M14 APR'!K12="","",' M14 APR'!K12)</f>
        <v>14.334000000000003</v>
      </c>
      <c r="BE12" s="176" t="str">
        <f>IF(' M14 APR'!L12="","",' M14 APR'!L12)</f>
        <v>V</v>
      </c>
      <c r="BF12" s="175">
        <f>IF(' M15 APR'!E12="","",' M15 APR'!E12)</f>
        <v>13.75</v>
      </c>
      <c r="BG12" s="175" t="str">
        <f>IF(' M15 APR'!F12="","",' M15 APR'!F12)</f>
        <v/>
      </c>
      <c r="BH12" s="175">
        <f>IF(' M15 APR'!G12="","",' M15 APR'!G12)</f>
        <v>13.75</v>
      </c>
      <c r="BI12" s="175">
        <f>IF(' M15 APR'!H12="","",' M15 APR'!H12)</f>
        <v>15.5</v>
      </c>
      <c r="BJ12" s="175" t="str">
        <f>IF(' M15 APR'!I12="","",' M15 APR'!I12)</f>
        <v/>
      </c>
      <c r="BK12" s="175">
        <f>IF(' M15 APR'!J12="","",' M15 APR'!J12)</f>
        <v>15.5</v>
      </c>
      <c r="BL12" s="175">
        <f>IF(' M15 APR'!K12="","",' M15 APR'!K12)</f>
        <v>15.15</v>
      </c>
      <c r="BM12" s="175" t="str">
        <f>IF(' M15 APR'!L12="","",' M15 APR'!L12)</f>
        <v>V</v>
      </c>
      <c r="BN12" s="14">
        <f>IF(' M16 APR'!E12="","",' M16 APR'!E12)</f>
        <v>15.5</v>
      </c>
      <c r="BO12" s="14" t="str">
        <f>IF(' M16 APR'!F12="","",' M16 APR'!F12)</f>
        <v/>
      </c>
      <c r="BP12" s="14">
        <f>IF(' M16 APR'!G12="","",' M16 APR'!G12)</f>
        <v>15.5</v>
      </c>
      <c r="BQ12" s="14">
        <f>IF(' M16 APR'!H12="","",' M16 APR'!H12)</f>
        <v>15.5</v>
      </c>
      <c r="BR12" s="14" t="str">
        <f>IF(' M16 APR'!I12="","",' M16 APR'!I12)</f>
        <v>V</v>
      </c>
      <c r="BS12" s="177">
        <f t="shared" si="1"/>
        <v>13.504125000000002</v>
      </c>
      <c r="BT12" s="178" t="str">
        <f t="shared" si="0"/>
        <v>Admis(e)</v>
      </c>
      <c r="BU12" s="179" t="str">
        <f t="shared" si="2"/>
        <v xml:space="preserve">ABOURABIA         </v>
      </c>
    </row>
    <row r="13" spans="1:73">
      <c r="A13" s="173">
        <v>4</v>
      </c>
      <c r="B13" s="183" t="s">
        <v>24</v>
      </c>
      <c r="C13" s="182" t="s">
        <v>25</v>
      </c>
      <c r="D13" s="174">
        <f>IF('M9 final  '!D13="","",'M9 final  '!D13)</f>
        <v>16.8</v>
      </c>
      <c r="E13" s="174" t="str">
        <f>IF('M9 final  '!E13="","",'M9 final  '!E13)</f>
        <v/>
      </c>
      <c r="F13" s="174">
        <f>IF('M9 final  '!F13="","",'M9 final  '!F13)</f>
        <v>16.8</v>
      </c>
      <c r="G13" s="174">
        <f>IF('M9 final  '!G13="","",'M9 final  '!G13)</f>
        <v>17</v>
      </c>
      <c r="H13" s="174" t="str">
        <f>IF('M9 final  '!H13="","",'M9 final  '!H13)</f>
        <v/>
      </c>
      <c r="I13" s="174">
        <f>IF('M9 final  '!I13="","",'M9 final  '!I13)</f>
        <v>17</v>
      </c>
      <c r="J13" s="174">
        <f>IF('M9 final  '!J13="","",'M9 final  '!J13)</f>
        <v>16.899999999999999</v>
      </c>
      <c r="K13" s="174" t="str">
        <f>IF('M9 final  '!K13="","",'M9 final  '!K13)</f>
        <v>V</v>
      </c>
      <c r="L13" s="174">
        <f>IF(M10FI!E13="","",M10FI!E13)</f>
        <v>13.625</v>
      </c>
      <c r="M13" s="174" t="str">
        <f>IF(M10FI!F13="","",M10FI!F13)</f>
        <v/>
      </c>
      <c r="N13" s="174">
        <f>IF(M10FI!G13="","",M10FI!G13)</f>
        <v>13.625</v>
      </c>
      <c r="O13" s="174">
        <f>IF(M10FI!H13="","",M10FI!H13)</f>
        <v>15</v>
      </c>
      <c r="P13" s="174" t="str">
        <f>IF(M10FI!I13="","",M10FI!I13)</f>
        <v/>
      </c>
      <c r="Q13" s="174">
        <f>IF(M10FI!J13="","",M10FI!J13)</f>
        <v>15</v>
      </c>
      <c r="R13" s="174">
        <f>IF(M10FI!K13="","",M10FI!K13)</f>
        <v>12</v>
      </c>
      <c r="S13" s="174" t="str">
        <f>IF(M10FI!L13="","",M10FI!L13)</f>
        <v/>
      </c>
      <c r="T13" s="174">
        <f>IF(M10FI!M13="","",M10FI!M13)</f>
        <v>12</v>
      </c>
      <c r="U13" s="174">
        <f>IF(M10FI!N13="","",M10FI!N13)</f>
        <v>13.687499999999998</v>
      </c>
      <c r="V13" s="174" t="str">
        <f>IF(M10FI!O13="","",M10FI!O13)</f>
        <v>V</v>
      </c>
      <c r="W13" s="174">
        <f>IF('M11 final'!D13="","",'M11 final'!D13)</f>
        <v>13</v>
      </c>
      <c r="X13" s="174" t="str">
        <f>IF('M11 final'!E13="","",'M11 final'!E13)</f>
        <v/>
      </c>
      <c r="Y13" s="174">
        <f>IF('M11 final'!F13="","",'M11 final'!F13)</f>
        <v>13</v>
      </c>
      <c r="Z13" s="174">
        <f>IF('M11 final'!G13="","",'M11 final'!G13)</f>
        <v>17.25</v>
      </c>
      <c r="AA13" s="174" t="str">
        <f>IF('M11 final'!H13="","",'M11 final'!H13)</f>
        <v/>
      </c>
      <c r="AB13" s="174">
        <f>IF('M11 final'!I13="","",'M11 final'!I13)</f>
        <v>17.25</v>
      </c>
      <c r="AC13" s="174">
        <f>IF('M11 final'!J13="","",'M11 final'!J13)</f>
        <v>15.125</v>
      </c>
      <c r="AD13" s="174" t="str">
        <f>IF('M11 final'!K13="","",'M11 final'!K13)</f>
        <v>V</v>
      </c>
      <c r="AE13" s="174">
        <f>IF(M12FI!D13="","",M12FI!D13)</f>
        <v>18</v>
      </c>
      <c r="AF13" s="174" t="str">
        <f>IF(M12FI!E13="","",M12FI!E13)</f>
        <v/>
      </c>
      <c r="AG13" s="174">
        <f>IF(M12FI!F13="","",M12FI!F13)</f>
        <v>18</v>
      </c>
      <c r="AH13" s="174">
        <f>IF(M12FI!G13="","",M12FI!G13)</f>
        <v>20</v>
      </c>
      <c r="AI13" s="174" t="str">
        <f>IF(M12FI!H13="","",M12FI!H13)</f>
        <v/>
      </c>
      <c r="AJ13" s="174">
        <f>IF(M12FI!I13="","",M12FI!I13)</f>
        <v>20</v>
      </c>
      <c r="AK13" s="174">
        <f>IF(M12FI!J13="","",M12FI!J13)</f>
        <v>10.25</v>
      </c>
      <c r="AL13" s="174" t="str">
        <f>IF(M12FI!K13="","",M12FI!K13)</f>
        <v/>
      </c>
      <c r="AM13" s="174">
        <f>IF(M12FI!L13="","",M12FI!L13)</f>
        <v>10.25</v>
      </c>
      <c r="AN13" s="174">
        <f>IF(M12FI!M13="","",M12FI!M13)</f>
        <v>14.1</v>
      </c>
      <c r="AO13" s="174" t="str">
        <f>IF(M12FI!N13="","",M12FI!N13)</f>
        <v>V</v>
      </c>
      <c r="AP13" s="174">
        <f>IF(' M13 APR'!E13="","",' M13 APR'!E13)</f>
        <v>18</v>
      </c>
      <c r="AQ13" s="174" t="str">
        <f>IF(' M13 APR'!F13="","",' M13 APR'!F13)</f>
        <v/>
      </c>
      <c r="AR13" s="174">
        <f>IF(' M13 APR'!G13="","",' M13 APR'!G13)</f>
        <v>18</v>
      </c>
      <c r="AS13" s="174">
        <f>IF(' M13 APR'!H13="","",' M13 APR'!H13)</f>
        <v>15.399999999999999</v>
      </c>
      <c r="AT13" s="174" t="str">
        <f>IF(' M13 APR'!I13="","",' M13 APR'!I13)</f>
        <v/>
      </c>
      <c r="AU13" s="174">
        <f>IF(' M13 APR'!J13="","",' M13 APR'!J13)</f>
        <v>15.399999999999999</v>
      </c>
      <c r="AV13" s="174">
        <f>IF(' M13 APR'!K13="","",' M13 APR'!K13)</f>
        <v>16.856000000000002</v>
      </c>
      <c r="AW13" s="174" t="str">
        <f>IF(' M13 APR'!L13="","",' M13 APR'!L13)</f>
        <v>V</v>
      </c>
      <c r="AX13" s="176">
        <f>IF(' M14 APR'!E13="","",' M14 APR'!E13)</f>
        <v>12</v>
      </c>
      <c r="AY13" s="176" t="str">
        <f>IF(' M14 APR'!F13="","",' M14 APR'!F13)</f>
        <v/>
      </c>
      <c r="AZ13" s="176">
        <f>IF(' M14 APR'!G13="","",' M14 APR'!G13)</f>
        <v>12</v>
      </c>
      <c r="BA13" s="176">
        <f>IF(' M14 APR'!H13="","",' M14 APR'!H13)</f>
        <v>12</v>
      </c>
      <c r="BB13" s="176" t="str">
        <f>IF(' M14 APR'!I13="","",' M14 APR'!I13)</f>
        <v/>
      </c>
      <c r="BC13" s="176">
        <f>IF(' M14 APR'!J13="","",' M14 APR'!J13)</f>
        <v>12</v>
      </c>
      <c r="BD13" s="176">
        <f>IF(' M14 APR'!K13="","",' M14 APR'!K13)</f>
        <v>12</v>
      </c>
      <c r="BE13" s="176" t="str">
        <f>IF(' M14 APR'!L13="","",' M14 APR'!L13)</f>
        <v>V</v>
      </c>
      <c r="BF13" s="175">
        <f>IF(' M15 APR'!E13="","",' M15 APR'!E13)</f>
        <v>15.5</v>
      </c>
      <c r="BG13" s="175" t="str">
        <f>IF(' M15 APR'!F13="","",' M15 APR'!F13)</f>
        <v/>
      </c>
      <c r="BH13" s="175">
        <f>IF(' M15 APR'!G13="","",' M15 APR'!G13)</f>
        <v>15.5</v>
      </c>
      <c r="BI13" s="175">
        <f>IF(' M15 APR'!H13="","",' M15 APR'!H13)</f>
        <v>16</v>
      </c>
      <c r="BJ13" s="175" t="str">
        <f>IF(' M15 APR'!I13="","",' M15 APR'!I13)</f>
        <v/>
      </c>
      <c r="BK13" s="175">
        <f>IF(' M15 APR'!J13="","",' M15 APR'!J13)</f>
        <v>16</v>
      </c>
      <c r="BL13" s="175">
        <f>IF(' M15 APR'!K13="","",' M15 APR'!K13)</f>
        <v>15.9</v>
      </c>
      <c r="BM13" s="175" t="str">
        <f>IF(' M15 APR'!L13="","",' M15 APR'!L13)</f>
        <v>V</v>
      </c>
      <c r="BN13" s="14">
        <f>IF(' M16 APR'!E13="","",' M16 APR'!E13)</f>
        <v>15</v>
      </c>
      <c r="BO13" s="14" t="str">
        <f>IF(' M16 APR'!F13="","",' M16 APR'!F13)</f>
        <v/>
      </c>
      <c r="BP13" s="14">
        <f>IF(' M16 APR'!G13="","",' M16 APR'!G13)</f>
        <v>15</v>
      </c>
      <c r="BQ13" s="14">
        <f>IF(' M16 APR'!H13="","",' M16 APR'!H13)</f>
        <v>15</v>
      </c>
      <c r="BR13" s="14" t="str">
        <f>IF(' M16 APR'!I13="","",' M16 APR'!I13)</f>
        <v>V</v>
      </c>
      <c r="BS13" s="177">
        <f t="shared" si="1"/>
        <v>14.9460625</v>
      </c>
      <c r="BT13" s="178" t="str">
        <f t="shared" si="0"/>
        <v>Admis(e)</v>
      </c>
      <c r="BU13" s="179" t="str">
        <f t="shared" si="2"/>
        <v xml:space="preserve">AIT ELHAJ </v>
      </c>
    </row>
    <row r="14" spans="1:73">
      <c r="A14" s="173">
        <v>5</v>
      </c>
      <c r="B14" s="183" t="s">
        <v>26</v>
      </c>
      <c r="C14" s="182" t="s">
        <v>27</v>
      </c>
      <c r="D14" s="174">
        <f>IF('M9 final  '!D14="","",'M9 final  '!D14)</f>
        <v>15.6</v>
      </c>
      <c r="E14" s="174" t="str">
        <f>IF('M9 final  '!E14="","",'M9 final  '!E14)</f>
        <v/>
      </c>
      <c r="F14" s="174">
        <f>IF('M9 final  '!F14="","",'M9 final  '!F14)</f>
        <v>15.6</v>
      </c>
      <c r="G14" s="174">
        <f>IF('M9 final  '!G14="","",'M9 final  '!G14)</f>
        <v>11</v>
      </c>
      <c r="H14" s="174" t="str">
        <f>IF('M9 final  '!H14="","",'M9 final  '!H14)</f>
        <v/>
      </c>
      <c r="I14" s="174">
        <f>IF('M9 final  '!I14="","",'M9 final  '!I14)</f>
        <v>11</v>
      </c>
      <c r="J14" s="174">
        <f>IF('M9 final  '!J14="","",'M9 final  '!J14)</f>
        <v>13.3</v>
      </c>
      <c r="K14" s="174" t="str">
        <f>IF('M9 final  '!K14="","",'M9 final  '!K14)</f>
        <v>V</v>
      </c>
      <c r="L14" s="174">
        <f>IF(M10FI!E14="","",M10FI!E14)</f>
        <v>14.25</v>
      </c>
      <c r="M14" s="174" t="str">
        <f>IF(M10FI!F14="","",M10FI!F14)</f>
        <v/>
      </c>
      <c r="N14" s="174">
        <f>IF(M10FI!G14="","",M10FI!G14)</f>
        <v>14.25</v>
      </c>
      <c r="O14" s="174">
        <f>IF(M10FI!H14="","",M10FI!H14)</f>
        <v>15.25</v>
      </c>
      <c r="P14" s="174" t="str">
        <f>IF(M10FI!I14="","",M10FI!I14)</f>
        <v/>
      </c>
      <c r="Q14" s="174">
        <f>IF(M10FI!J14="","",M10FI!J14)</f>
        <v>15.25</v>
      </c>
      <c r="R14" s="174">
        <f>IF(M10FI!K14="","",M10FI!K14)</f>
        <v>13</v>
      </c>
      <c r="S14" s="174" t="str">
        <f>IF(M10FI!L14="","",M10FI!L14)</f>
        <v/>
      </c>
      <c r="T14" s="174">
        <f>IF(M10FI!M14="","",M10FI!M14)</f>
        <v>13</v>
      </c>
      <c r="U14" s="174">
        <f>IF(M10FI!N14="","",M10FI!N14)</f>
        <v>14.275</v>
      </c>
      <c r="V14" s="174" t="str">
        <f>IF(M10FI!O14="","",M10FI!O14)</f>
        <v>V</v>
      </c>
      <c r="W14" s="174">
        <f>IF('M11 final'!D14="","",'M11 final'!D14)</f>
        <v>14</v>
      </c>
      <c r="X14" s="174" t="str">
        <f>IF('M11 final'!E14="","",'M11 final'!E14)</f>
        <v/>
      </c>
      <c r="Y14" s="174">
        <f>IF('M11 final'!F14="","",'M11 final'!F14)</f>
        <v>14</v>
      </c>
      <c r="Z14" s="174">
        <f>IF('M11 final'!G14="","",'M11 final'!G14)</f>
        <v>17</v>
      </c>
      <c r="AA14" s="174" t="str">
        <f>IF('M11 final'!H14="","",'M11 final'!H14)</f>
        <v/>
      </c>
      <c r="AB14" s="174">
        <f>IF('M11 final'!I14="","",'M11 final'!I14)</f>
        <v>17</v>
      </c>
      <c r="AC14" s="174">
        <f>IF('M11 final'!J14="","",'M11 final'!J14)</f>
        <v>15.5</v>
      </c>
      <c r="AD14" s="174" t="str">
        <f>IF('M11 final'!K14="","",'M11 final'!K14)</f>
        <v>V</v>
      </c>
      <c r="AE14" s="174">
        <f>IF(M12FI!D14="","",M12FI!D14)</f>
        <v>14</v>
      </c>
      <c r="AF14" s="174" t="str">
        <f>IF(M12FI!E14="","",M12FI!E14)</f>
        <v/>
      </c>
      <c r="AG14" s="174">
        <f>IF(M12FI!F14="","",M12FI!F14)</f>
        <v>14</v>
      </c>
      <c r="AH14" s="174">
        <f>IF(M12FI!G14="","",M12FI!G14)</f>
        <v>16</v>
      </c>
      <c r="AI14" s="174" t="str">
        <f>IF(M12FI!H14="","",M12FI!H14)</f>
        <v/>
      </c>
      <c r="AJ14" s="174">
        <f>IF(M12FI!I14="","",M12FI!I14)</f>
        <v>16</v>
      </c>
      <c r="AK14" s="174">
        <f>IF(M12FI!J14="","",M12FI!J14)</f>
        <v>16</v>
      </c>
      <c r="AL14" s="174" t="str">
        <f>IF(M12FI!K14="","",M12FI!K14)</f>
        <v/>
      </c>
      <c r="AM14" s="174">
        <f>IF(M12FI!L14="","",M12FI!L14)</f>
        <v>16</v>
      </c>
      <c r="AN14" s="174">
        <f>IF(M12FI!M14="","",M12FI!M14)</f>
        <v>15.56</v>
      </c>
      <c r="AO14" s="174" t="str">
        <f>IF(M12FI!N14="","",M12FI!N14)</f>
        <v>V</v>
      </c>
      <c r="AP14" s="174">
        <f>IF(' M13 APR'!E14="","",' M13 APR'!E14)</f>
        <v>16</v>
      </c>
      <c r="AQ14" s="174" t="str">
        <f>IF(' M13 APR'!F14="","",' M13 APR'!F14)</f>
        <v/>
      </c>
      <c r="AR14" s="174">
        <f>IF(' M13 APR'!G14="","",' M13 APR'!G14)</f>
        <v>16</v>
      </c>
      <c r="AS14" s="174">
        <f>IF(' M13 APR'!H14="","",' M13 APR'!H14)</f>
        <v>18.125</v>
      </c>
      <c r="AT14" s="174" t="str">
        <f>IF(' M13 APR'!I14="","",' M13 APR'!I14)</f>
        <v/>
      </c>
      <c r="AU14" s="174">
        <f>IF(' M13 APR'!J14="","",' M13 APR'!J14)</f>
        <v>18.125</v>
      </c>
      <c r="AV14" s="174">
        <f>IF(' M13 APR'!K14="","",' M13 APR'!K14)</f>
        <v>16.935000000000002</v>
      </c>
      <c r="AW14" s="174" t="str">
        <f>IF(' M13 APR'!L14="","",' M13 APR'!L14)</f>
        <v>V</v>
      </c>
      <c r="AX14" s="176">
        <f>IF(' M14 APR'!E14="","",' M14 APR'!E14)</f>
        <v>19.200000000000003</v>
      </c>
      <c r="AY14" s="176" t="str">
        <f>IF(' M14 APR'!F14="","",' M14 APR'!F14)</f>
        <v/>
      </c>
      <c r="AZ14" s="176">
        <f>IF(' M14 APR'!G14="","",' M14 APR'!G14)</f>
        <v>19.200000000000003</v>
      </c>
      <c r="BA14" s="176">
        <f>IF(' M14 APR'!H14="","",' M14 APR'!H14)</f>
        <v>13.75</v>
      </c>
      <c r="BB14" s="176" t="str">
        <f>IF(' M14 APR'!I14="","",' M14 APR'!I14)</f>
        <v/>
      </c>
      <c r="BC14" s="176">
        <f>IF(' M14 APR'!J14="","",' M14 APR'!J14)</f>
        <v>13.75</v>
      </c>
      <c r="BD14" s="176">
        <f>IF(' M14 APR'!K14="","",' M14 APR'!K14)</f>
        <v>16.802000000000003</v>
      </c>
      <c r="BE14" s="176" t="str">
        <f>IF(' M14 APR'!L14="","",' M14 APR'!L14)</f>
        <v>V</v>
      </c>
      <c r="BF14" s="175">
        <f>IF(' M15 APR'!E14="","",' M15 APR'!E14)</f>
        <v>14.75</v>
      </c>
      <c r="BG14" s="175" t="str">
        <f>IF(' M15 APR'!F14="","",' M15 APR'!F14)</f>
        <v/>
      </c>
      <c r="BH14" s="175">
        <f>IF(' M15 APR'!G14="","",' M15 APR'!G14)</f>
        <v>14.75</v>
      </c>
      <c r="BI14" s="175">
        <f>IF(' M15 APR'!H14="","",' M15 APR'!H14)</f>
        <v>16</v>
      </c>
      <c r="BJ14" s="175" t="str">
        <f>IF(' M15 APR'!I14="","",' M15 APR'!I14)</f>
        <v/>
      </c>
      <c r="BK14" s="175">
        <f>IF(' M15 APR'!J14="","",' M15 APR'!J14)</f>
        <v>16</v>
      </c>
      <c r="BL14" s="175">
        <f>IF(' M15 APR'!K14="","",' M15 APR'!K14)</f>
        <v>15.75</v>
      </c>
      <c r="BM14" s="175" t="str">
        <f>IF(' M15 APR'!L14="","",' M15 APR'!L14)</f>
        <v>V</v>
      </c>
      <c r="BN14" s="14">
        <f>IF(' M16 APR'!E14="","",' M16 APR'!E14)</f>
        <v>15.5</v>
      </c>
      <c r="BO14" s="14" t="str">
        <f>IF(' M16 APR'!F14="","",' M16 APR'!F14)</f>
        <v/>
      </c>
      <c r="BP14" s="14">
        <f>IF(' M16 APR'!G14="","",' M16 APR'!G14)</f>
        <v>15.5</v>
      </c>
      <c r="BQ14" s="14">
        <f>IF(' M16 APR'!H14="","",' M16 APR'!H14)</f>
        <v>15.5</v>
      </c>
      <c r="BR14" s="14" t="str">
        <f>IF(' M16 APR'!I14="","",' M16 APR'!I14)</f>
        <v>V</v>
      </c>
      <c r="BS14" s="177">
        <f t="shared" si="1"/>
        <v>15.452750000000002</v>
      </c>
      <c r="BT14" s="178" t="str">
        <f t="shared" si="0"/>
        <v>Admis(e)</v>
      </c>
      <c r="BU14" s="179" t="str">
        <f t="shared" si="2"/>
        <v xml:space="preserve">AITOUBAHOU      </v>
      </c>
    </row>
    <row r="15" spans="1:73">
      <c r="A15" s="173">
        <v>6</v>
      </c>
      <c r="B15" s="181" t="s">
        <v>28</v>
      </c>
      <c r="C15" s="182" t="s">
        <v>29</v>
      </c>
      <c r="D15" s="174">
        <f>IF('M9 final  '!D15="","",'M9 final  '!D15)</f>
        <v>15.1</v>
      </c>
      <c r="E15" s="174" t="str">
        <f>IF('M9 final  '!E15="","",'M9 final  '!E15)</f>
        <v/>
      </c>
      <c r="F15" s="174">
        <f>IF('M9 final  '!F15="","",'M9 final  '!F15)</f>
        <v>15.1</v>
      </c>
      <c r="G15" s="174">
        <f>IF('M9 final  '!G15="","",'M9 final  '!G15)</f>
        <v>13.5</v>
      </c>
      <c r="H15" s="174" t="str">
        <f>IF('M9 final  '!H15="","",'M9 final  '!H15)</f>
        <v/>
      </c>
      <c r="I15" s="174">
        <f>IF('M9 final  '!I15="","",'M9 final  '!I15)</f>
        <v>13.5</v>
      </c>
      <c r="J15" s="174">
        <f>IF('M9 final  '!J15="","",'M9 final  '!J15)</f>
        <v>14.3</v>
      </c>
      <c r="K15" s="174" t="str">
        <f>IF('M9 final  '!K15="","",'M9 final  '!K15)</f>
        <v>V</v>
      </c>
      <c r="L15" s="174">
        <f>IF(M10FI!E15="","",M10FI!E15)</f>
        <v>13.375</v>
      </c>
      <c r="M15" s="174" t="str">
        <f>IF(M10FI!F15="","",M10FI!F15)</f>
        <v/>
      </c>
      <c r="N15" s="174">
        <f>IF(M10FI!G15="","",M10FI!G15)</f>
        <v>13.375</v>
      </c>
      <c r="O15" s="174">
        <f>IF(M10FI!H15="","",M10FI!H15)</f>
        <v>14.75</v>
      </c>
      <c r="P15" s="174" t="str">
        <f>IF(M10FI!I15="","",M10FI!I15)</f>
        <v/>
      </c>
      <c r="Q15" s="174">
        <f>IF(M10FI!J15="","",M10FI!J15)</f>
        <v>14.75</v>
      </c>
      <c r="R15" s="174">
        <f>IF(M10FI!K15="","",M10FI!K15)</f>
        <v>12.5</v>
      </c>
      <c r="S15" s="174" t="str">
        <f>IF(M10FI!L15="","",M10FI!L15)</f>
        <v/>
      </c>
      <c r="T15" s="174">
        <f>IF(M10FI!M15="","",M10FI!M15)</f>
        <v>12.5</v>
      </c>
      <c r="U15" s="174">
        <f>IF(M10FI!N15="","",M10FI!N15)</f>
        <v>13.662500000000001</v>
      </c>
      <c r="V15" s="174" t="str">
        <f>IF(M10FI!O15="","",M10FI!O15)</f>
        <v>V</v>
      </c>
      <c r="W15" s="174">
        <f>IF('M11 final'!D15="","",'M11 final'!D15)</f>
        <v>11.5</v>
      </c>
      <c r="X15" s="174">
        <f>IF('M11 final'!E15="","",'M11 final'!E15)</f>
        <v>12</v>
      </c>
      <c r="Y15" s="174">
        <f>IF('M11 final'!F15="","",'M11 final'!F15)</f>
        <v>12</v>
      </c>
      <c r="Z15" s="174">
        <f>IF('M11 final'!G15="","",'M11 final'!G15)</f>
        <v>12.25</v>
      </c>
      <c r="AA15" s="174" t="str">
        <f>IF('M11 final'!H15="","",'M11 final'!H15)</f>
        <v/>
      </c>
      <c r="AB15" s="174">
        <f>IF('M11 final'!I15="","",'M11 final'!I15)</f>
        <v>12.25</v>
      </c>
      <c r="AC15" s="174">
        <f>IF('M11 final'!J15="","",'M11 final'!J15)</f>
        <v>12.125</v>
      </c>
      <c r="AD15" s="174" t="str">
        <f>IF('M11 final'!K15="","",'M11 final'!K15)</f>
        <v>VAR</v>
      </c>
      <c r="AE15" s="174">
        <f>IF(M12FI!D15="","",M12FI!D15)</f>
        <v>17.5</v>
      </c>
      <c r="AF15" s="174" t="str">
        <f>IF(M12FI!E15="","",M12FI!E15)</f>
        <v/>
      </c>
      <c r="AG15" s="174">
        <f>IF(M12FI!F15="","",M12FI!F15)</f>
        <v>17.5</v>
      </c>
      <c r="AH15" s="174">
        <f>IF(M12FI!G15="","",M12FI!G15)</f>
        <v>19</v>
      </c>
      <c r="AI15" s="174" t="str">
        <f>IF(M12FI!H15="","",M12FI!H15)</f>
        <v/>
      </c>
      <c r="AJ15" s="174">
        <f>IF(M12FI!I15="","",M12FI!I15)</f>
        <v>19</v>
      </c>
      <c r="AK15" s="174">
        <f>IF(M12FI!J15="","",M12FI!J15)</f>
        <v>13.5</v>
      </c>
      <c r="AL15" s="174" t="str">
        <f>IF(M12FI!K15="","",M12FI!K15)</f>
        <v/>
      </c>
      <c r="AM15" s="174">
        <f>IF(M12FI!L15="","",M12FI!L15)</f>
        <v>13.5</v>
      </c>
      <c r="AN15" s="174">
        <f>IF(M12FI!M15="","",M12FI!M15)</f>
        <v>15.59</v>
      </c>
      <c r="AO15" s="174" t="str">
        <f>IF(M12FI!N15="","",M12FI!N15)</f>
        <v>V</v>
      </c>
      <c r="AP15" s="174">
        <f>IF(' M13 APR'!E15="","",' M13 APR'!E15)</f>
        <v>14</v>
      </c>
      <c r="AQ15" s="174" t="str">
        <f>IF(' M13 APR'!F15="","",' M13 APR'!F15)</f>
        <v/>
      </c>
      <c r="AR15" s="174">
        <f>IF(' M13 APR'!G15="","",' M13 APR'!G15)</f>
        <v>14</v>
      </c>
      <c r="AS15" s="174">
        <f>IF(' M13 APR'!H15="","",' M13 APR'!H15)</f>
        <v>17.149999999999999</v>
      </c>
      <c r="AT15" s="174" t="str">
        <f>IF(' M13 APR'!I15="","",' M13 APR'!I15)</f>
        <v/>
      </c>
      <c r="AU15" s="174">
        <f>IF(' M13 APR'!J15="","",' M13 APR'!J15)</f>
        <v>17.149999999999999</v>
      </c>
      <c r="AV15" s="174">
        <f>IF(' M13 APR'!K15="","",' M13 APR'!K15)</f>
        <v>15.385999999999999</v>
      </c>
      <c r="AW15" s="174" t="str">
        <f>IF(' M13 APR'!L15="","",' M13 APR'!L15)</f>
        <v>V</v>
      </c>
      <c r="AX15" s="176">
        <f>IF(' M14 APR'!E15="","",' M14 APR'!E15)</f>
        <v>12</v>
      </c>
      <c r="AY15" s="176" t="str">
        <f>IF(' M14 APR'!F15="","",' M14 APR'!F15)</f>
        <v/>
      </c>
      <c r="AZ15" s="176">
        <f>IF(' M14 APR'!G15="","",' M14 APR'!G15)</f>
        <v>12</v>
      </c>
      <c r="BA15" s="176">
        <f>IF(' M14 APR'!H15="","",' M14 APR'!H15)</f>
        <v>11</v>
      </c>
      <c r="BB15" s="176">
        <f>IF(' M14 APR'!I15="","",' M14 APR'!I15)</f>
        <v>12</v>
      </c>
      <c r="BC15" s="176">
        <f>IF(' M14 APR'!J15="","",' M14 APR'!J15)</f>
        <v>12</v>
      </c>
      <c r="BD15" s="176">
        <f>IF(' M14 APR'!K15="","",' M14 APR'!K15)</f>
        <v>12</v>
      </c>
      <c r="BE15" s="176" t="str">
        <f>IF(' M14 APR'!L15="","",' M14 APR'!L15)</f>
        <v>VAR</v>
      </c>
      <c r="BF15" s="175">
        <f>IF(' M15 APR'!E15="","",' M15 APR'!E15)</f>
        <v>15</v>
      </c>
      <c r="BG15" s="175" t="str">
        <f>IF(' M15 APR'!F15="","",' M15 APR'!F15)</f>
        <v/>
      </c>
      <c r="BH15" s="175">
        <f>IF(' M15 APR'!G15="","",' M15 APR'!G15)</f>
        <v>15</v>
      </c>
      <c r="BI15" s="175">
        <f>IF(' M15 APR'!H15="","",' M15 APR'!H15)</f>
        <v>15.5</v>
      </c>
      <c r="BJ15" s="175" t="str">
        <f>IF(' M15 APR'!I15="","",' M15 APR'!I15)</f>
        <v/>
      </c>
      <c r="BK15" s="175">
        <f>IF(' M15 APR'!J15="","",' M15 APR'!J15)</f>
        <v>15.5</v>
      </c>
      <c r="BL15" s="175">
        <f>IF(' M15 APR'!K15="","",' M15 APR'!K15)</f>
        <v>15.4</v>
      </c>
      <c r="BM15" s="175" t="str">
        <f>IF(' M15 APR'!L15="","",' M15 APR'!L15)</f>
        <v>V</v>
      </c>
      <c r="BN15" s="14">
        <f>IF(' M16 APR'!E15="","",' M16 APR'!E15)</f>
        <v>15</v>
      </c>
      <c r="BO15" s="14" t="str">
        <f>IF(' M16 APR'!F15="","",' M16 APR'!F15)</f>
        <v/>
      </c>
      <c r="BP15" s="14">
        <f>IF(' M16 APR'!G15="","",' M16 APR'!G15)</f>
        <v>15</v>
      </c>
      <c r="BQ15" s="14">
        <f>IF(' M16 APR'!H15="","",' M16 APR'!H15)</f>
        <v>15</v>
      </c>
      <c r="BR15" s="14" t="str">
        <f>IF(' M16 APR'!I15="","",' M16 APR'!I15)</f>
        <v>V</v>
      </c>
      <c r="BS15" s="177">
        <f t="shared" si="1"/>
        <v>14.182937500000001</v>
      </c>
      <c r="BT15" s="178" t="str">
        <f t="shared" si="0"/>
        <v>Admis(e)</v>
      </c>
      <c r="BU15" s="179" t="str">
        <f t="shared" si="2"/>
        <v xml:space="preserve">AKHDOUJE </v>
      </c>
    </row>
    <row r="16" spans="1:73">
      <c r="A16" s="173">
        <v>7</v>
      </c>
      <c r="B16" s="181" t="s">
        <v>30</v>
      </c>
      <c r="C16" s="182" t="s">
        <v>31</v>
      </c>
      <c r="D16" s="174">
        <f>IF('M9 final  '!D16="","",'M9 final  '!D16)</f>
        <v>16.100000000000001</v>
      </c>
      <c r="E16" s="174" t="str">
        <f>IF('M9 final  '!E16="","",'M9 final  '!E16)</f>
        <v/>
      </c>
      <c r="F16" s="174">
        <f>IF('M9 final  '!F16="","",'M9 final  '!F16)</f>
        <v>16.100000000000001</v>
      </c>
      <c r="G16" s="174">
        <f>IF('M9 final  '!G16="","",'M9 final  '!G16)</f>
        <v>13</v>
      </c>
      <c r="H16" s="174" t="str">
        <f>IF('M9 final  '!H16="","",'M9 final  '!H16)</f>
        <v/>
      </c>
      <c r="I16" s="174">
        <f>IF('M9 final  '!I16="","",'M9 final  '!I16)</f>
        <v>13</v>
      </c>
      <c r="J16" s="174">
        <f>IF('M9 final  '!J16="","",'M9 final  '!J16)</f>
        <v>14.55</v>
      </c>
      <c r="K16" s="174" t="str">
        <f>IF('M9 final  '!K16="","",'M9 final  '!K16)</f>
        <v>V</v>
      </c>
      <c r="L16" s="174">
        <f>IF(M10FI!E16="","",M10FI!E16)</f>
        <v>12.25</v>
      </c>
      <c r="M16" s="174" t="str">
        <f>IF(M10FI!F16="","",M10FI!F16)</f>
        <v/>
      </c>
      <c r="N16" s="174">
        <f>IF(M10FI!G16="","",M10FI!G16)</f>
        <v>12.25</v>
      </c>
      <c r="O16" s="174">
        <f>IF(M10FI!H16="","",M10FI!H16)</f>
        <v>10.5</v>
      </c>
      <c r="P16" s="174">
        <f>IF(M10FI!I16="","",M10FI!I16)</f>
        <v>0</v>
      </c>
      <c r="Q16" s="174">
        <f>IF(M10FI!J16="","",M10FI!J16)</f>
        <v>10.5</v>
      </c>
      <c r="R16" s="174">
        <f>IF(M10FI!K16="","",M10FI!K16)</f>
        <v>10.5</v>
      </c>
      <c r="S16" s="174">
        <f>IF(M10FI!L16="","",M10FI!L16)</f>
        <v>11</v>
      </c>
      <c r="T16" s="174">
        <f>IF(M10FI!M16="","",M10FI!M16)</f>
        <v>11</v>
      </c>
      <c r="U16" s="174">
        <f>IF(M10FI!N16="","",M10FI!N16)</f>
        <v>11.175000000000001</v>
      </c>
      <c r="V16" s="174" t="str">
        <f>IF(M10FI!O16="","",M10FI!O16)</f>
        <v>NV</v>
      </c>
      <c r="W16" s="174">
        <f>IF('M11 final'!D16="","",'M11 final'!D16)</f>
        <v>15.75</v>
      </c>
      <c r="X16" s="174" t="str">
        <f>IF('M11 final'!E16="","",'M11 final'!E16)</f>
        <v/>
      </c>
      <c r="Y16" s="174">
        <f>IF('M11 final'!F16="","",'M11 final'!F16)</f>
        <v>15.75</v>
      </c>
      <c r="Z16" s="174">
        <f>IF('M11 final'!G16="","",'M11 final'!G16)</f>
        <v>6.75</v>
      </c>
      <c r="AA16" s="174">
        <f>IF('M11 final'!H16="","",'M11 final'!H16)</f>
        <v>12</v>
      </c>
      <c r="AB16" s="174">
        <f>IF('M11 final'!I16="","",'M11 final'!I16)</f>
        <v>12</v>
      </c>
      <c r="AC16" s="174">
        <f>IF('M11 final'!J16="","",'M11 final'!J16)</f>
        <v>13.875</v>
      </c>
      <c r="AD16" s="174" t="str">
        <f>IF('M11 final'!K16="","",'M11 final'!K16)</f>
        <v>VAR</v>
      </c>
      <c r="AE16" s="174">
        <f>IF(M12FI!D16="","",M12FI!D16)</f>
        <v>16.5</v>
      </c>
      <c r="AF16" s="174" t="str">
        <f>IF(M12FI!E16="","",M12FI!E16)</f>
        <v/>
      </c>
      <c r="AG16" s="174">
        <f>IF(M12FI!F16="","",M12FI!F16)</f>
        <v>16.5</v>
      </c>
      <c r="AH16" s="174">
        <f>IF(M12FI!G16="","",M12FI!G16)</f>
        <v>14</v>
      </c>
      <c r="AI16" s="174" t="str">
        <f>IF(M12FI!H16="","",M12FI!H16)</f>
        <v/>
      </c>
      <c r="AJ16" s="174">
        <f>IF(M12FI!I16="","",M12FI!I16)</f>
        <v>14</v>
      </c>
      <c r="AK16" s="174">
        <f>IF(M12FI!J16="","",M12FI!J16)</f>
        <v>5.5</v>
      </c>
      <c r="AL16" s="174">
        <f>IF(M12FI!K16="","",M12FI!K16)</f>
        <v>10.5</v>
      </c>
      <c r="AM16" s="174">
        <f>IF(M12FI!L16="","",M12FI!L16)</f>
        <v>10.5</v>
      </c>
      <c r="AN16" s="174">
        <f>IF(M12FI!M16="","",M12FI!M16)</f>
        <v>12.59</v>
      </c>
      <c r="AO16" s="174" t="str">
        <f>IF(M12FI!N16="","",M12FI!N16)</f>
        <v>VAR</v>
      </c>
      <c r="AP16" s="174">
        <f>IF(' M13 APR'!E16="","",' M13 APR'!E16)</f>
        <v>11</v>
      </c>
      <c r="AQ16" s="174" t="str">
        <f>IF(' M13 APR'!F16="","",' M13 APR'!F16)</f>
        <v/>
      </c>
      <c r="AR16" s="174">
        <f>IF(' M13 APR'!G16="","",' M13 APR'!G16)</f>
        <v>11</v>
      </c>
      <c r="AS16" s="174">
        <f>IF(' M13 APR'!H16="","",' M13 APR'!H16)</f>
        <v>13.974999999999998</v>
      </c>
      <c r="AT16" s="174" t="str">
        <f>IF(' M13 APR'!I16="","",' M13 APR'!I16)</f>
        <v/>
      </c>
      <c r="AU16" s="174">
        <f>IF(' M13 APR'!J16="","",' M13 APR'!J16)</f>
        <v>13.974999999999998</v>
      </c>
      <c r="AV16" s="174">
        <f>IF(' M13 APR'!K16="","",' M13 APR'!K16)</f>
        <v>12.308999999999999</v>
      </c>
      <c r="AW16" s="174" t="str">
        <f>IF(' M13 APR'!L16="","",' M13 APR'!L16)</f>
        <v>V</v>
      </c>
      <c r="AX16" s="176">
        <f>IF(' M14 APR'!E16="","",' M14 APR'!E16)</f>
        <v>6.4</v>
      </c>
      <c r="AY16" s="176">
        <f>IF(' M14 APR'!F16="","",' M14 APR'!F16)</f>
        <v>12</v>
      </c>
      <c r="AZ16" s="176">
        <f>IF(' M14 APR'!G16="","",' M14 APR'!G16)</f>
        <v>12</v>
      </c>
      <c r="BA16" s="176">
        <f>IF(' M14 APR'!H16="","",' M14 APR'!H16)</f>
        <v>13</v>
      </c>
      <c r="BB16" s="176" t="str">
        <f>IF(' M14 APR'!I16="","",' M14 APR'!I16)</f>
        <v/>
      </c>
      <c r="BC16" s="176">
        <f>IF(' M14 APR'!J16="","",' M14 APR'!J16)</f>
        <v>13</v>
      </c>
      <c r="BD16" s="176">
        <f>IF(' M14 APR'!K16="","",' M14 APR'!K16)</f>
        <v>12.440000000000001</v>
      </c>
      <c r="BE16" s="176" t="str">
        <f>IF(' M14 APR'!L16="","",' M14 APR'!L16)</f>
        <v>VAR</v>
      </c>
      <c r="BF16" s="175">
        <f>IF(' M15 APR'!E16="","",' M15 APR'!E16)</f>
        <v>16</v>
      </c>
      <c r="BG16" s="175" t="str">
        <f>IF(' M15 APR'!F16="","",' M15 APR'!F16)</f>
        <v/>
      </c>
      <c r="BH16" s="175">
        <f>IF(' M15 APR'!G16="","",' M15 APR'!G16)</f>
        <v>16</v>
      </c>
      <c r="BI16" s="175">
        <f>IF(' M15 APR'!H16="","",' M15 APR'!H16)</f>
        <v>15.5</v>
      </c>
      <c r="BJ16" s="175" t="str">
        <f>IF(' M15 APR'!I16="","",' M15 APR'!I16)</f>
        <v/>
      </c>
      <c r="BK16" s="175">
        <f>IF(' M15 APR'!J16="","",' M15 APR'!J16)</f>
        <v>15.5</v>
      </c>
      <c r="BL16" s="175">
        <f>IF(' M15 APR'!K16="","",' M15 APR'!K16)</f>
        <v>15.600000000000001</v>
      </c>
      <c r="BM16" s="175" t="str">
        <f>IF(' M15 APR'!L16="","",' M15 APR'!L16)</f>
        <v>V</v>
      </c>
      <c r="BN16" s="14">
        <f>IF(' M16 APR'!E16="","",' M16 APR'!E16)</f>
        <v>15</v>
      </c>
      <c r="BO16" s="14" t="str">
        <f>IF(' M16 APR'!F16="","",' M16 APR'!F16)</f>
        <v/>
      </c>
      <c r="BP16" s="14">
        <f>IF(' M16 APR'!G16="","",' M16 APR'!G16)</f>
        <v>15</v>
      </c>
      <c r="BQ16" s="14">
        <f>IF(' M16 APR'!H16="","",' M16 APR'!H16)</f>
        <v>15</v>
      </c>
      <c r="BR16" s="14" t="str">
        <f>IF(' M16 APR'!I16="","",' M16 APR'!I16)</f>
        <v>V</v>
      </c>
      <c r="BS16" s="177">
        <f t="shared" si="1"/>
        <v>13.442374999999998</v>
      </c>
      <c r="BT16" s="178" t="str">
        <f t="shared" si="0"/>
        <v>Admis(e)</v>
      </c>
      <c r="BU16" s="179" t="str">
        <f t="shared" si="2"/>
        <v xml:space="preserve">ALOUACHE </v>
      </c>
    </row>
    <row r="17" spans="1:73">
      <c r="A17" s="173">
        <v>8</v>
      </c>
      <c r="B17" s="183" t="s">
        <v>32</v>
      </c>
      <c r="C17" s="182" t="s">
        <v>33</v>
      </c>
      <c r="D17" s="174">
        <f>IF('M9 final  '!D17="","",'M9 final  '!D17)</f>
        <v>17.3</v>
      </c>
      <c r="E17" s="174" t="str">
        <f>IF('M9 final  '!E17="","",'M9 final  '!E17)</f>
        <v/>
      </c>
      <c r="F17" s="174">
        <f>IF('M9 final  '!F17="","",'M9 final  '!F17)</f>
        <v>17.3</v>
      </c>
      <c r="G17" s="174">
        <f>IF('M9 final  '!G17="","",'M9 final  '!G17)</f>
        <v>13.5</v>
      </c>
      <c r="H17" s="174" t="str">
        <f>IF('M9 final  '!H17="","",'M9 final  '!H17)</f>
        <v/>
      </c>
      <c r="I17" s="174">
        <f>IF('M9 final  '!I17="","",'M9 final  '!I17)</f>
        <v>13.5</v>
      </c>
      <c r="J17" s="174">
        <f>IF('M9 final  '!J17="","",'M9 final  '!J17)</f>
        <v>15.4</v>
      </c>
      <c r="K17" s="174" t="str">
        <f>IF('M9 final  '!K17="","",'M9 final  '!K17)</f>
        <v>V</v>
      </c>
      <c r="L17" s="174">
        <f>IF(M10FI!E17="","",M10FI!E17)</f>
        <v>12.125</v>
      </c>
      <c r="M17" s="174" t="str">
        <f>IF(M10FI!F17="","",M10FI!F17)</f>
        <v/>
      </c>
      <c r="N17" s="174">
        <f>IF(M10FI!G17="","",M10FI!G17)</f>
        <v>12.125</v>
      </c>
      <c r="O17" s="174">
        <f>IF(M10FI!H17="","",M10FI!H17)</f>
        <v>10.75</v>
      </c>
      <c r="P17" s="174">
        <f>IF(M10FI!I17="","",M10FI!I17)</f>
        <v>10</v>
      </c>
      <c r="Q17" s="174">
        <f>IF(M10FI!J17="","",M10FI!J17)</f>
        <v>10.75</v>
      </c>
      <c r="R17" s="174">
        <f>IF(M10FI!K17="","",M10FI!K17)</f>
        <v>12</v>
      </c>
      <c r="S17" s="174" t="str">
        <f>IF(M10FI!L17="","",M10FI!L17)</f>
        <v/>
      </c>
      <c r="T17" s="174">
        <f>IF(M10FI!M17="","",M10FI!M17)</f>
        <v>12</v>
      </c>
      <c r="U17" s="174">
        <f>IF(M10FI!N17="","",M10FI!N17)</f>
        <v>11.5375</v>
      </c>
      <c r="V17" s="174" t="str">
        <f>IF(M10FI!O17="","",M10FI!O17)</f>
        <v>NV</v>
      </c>
      <c r="W17" s="174">
        <f>IF('M11 final'!D17="","",'M11 final'!D17)</f>
        <v>13.75</v>
      </c>
      <c r="X17" s="174" t="str">
        <f>IF('M11 final'!E17="","",'M11 final'!E17)</f>
        <v/>
      </c>
      <c r="Y17" s="174">
        <f>IF('M11 final'!F17="","",'M11 final'!F17)</f>
        <v>13.75</v>
      </c>
      <c r="Z17" s="174">
        <f>IF('M11 final'!G17="","",'M11 final'!G17)</f>
        <v>18.25</v>
      </c>
      <c r="AA17" s="174" t="str">
        <f>IF('M11 final'!H17="","",'M11 final'!H17)</f>
        <v/>
      </c>
      <c r="AB17" s="174">
        <f>IF('M11 final'!I17="","",'M11 final'!I17)</f>
        <v>18.25</v>
      </c>
      <c r="AC17" s="174">
        <f>IF('M11 final'!J17="","",'M11 final'!J17)</f>
        <v>16</v>
      </c>
      <c r="AD17" s="174" t="str">
        <f>IF('M11 final'!K17="","",'M11 final'!K17)</f>
        <v>V</v>
      </c>
      <c r="AE17" s="174">
        <f>IF(M12FI!D17="","",M12FI!D17)</f>
        <v>17</v>
      </c>
      <c r="AF17" s="174" t="str">
        <f>IF(M12FI!E17="","",M12FI!E17)</f>
        <v/>
      </c>
      <c r="AG17" s="174">
        <f>IF(M12FI!F17="","",M12FI!F17)</f>
        <v>17</v>
      </c>
      <c r="AH17" s="174">
        <f>IF(M12FI!G17="","",M12FI!G17)</f>
        <v>19</v>
      </c>
      <c r="AI17" s="174" t="str">
        <f>IF(M12FI!H17="","",M12FI!H17)</f>
        <v/>
      </c>
      <c r="AJ17" s="174">
        <f>IF(M12FI!I17="","",M12FI!I17)</f>
        <v>19</v>
      </c>
      <c r="AK17" s="174">
        <f>IF(M12FI!J17="","",M12FI!J17)</f>
        <v>8.5</v>
      </c>
      <c r="AL17" s="174" t="str">
        <f>IF(M12FI!K17="","",M12FI!K17)</f>
        <v/>
      </c>
      <c r="AM17" s="174">
        <f>IF(M12FI!L17="","",M12FI!L17)</f>
        <v>8.5</v>
      </c>
      <c r="AN17" s="174">
        <f>IF(M12FI!M17="","",M12FI!M17)</f>
        <v>12.68</v>
      </c>
      <c r="AO17" s="174" t="str">
        <f>IF(M12FI!N17="","",M12FI!N17)</f>
        <v>V</v>
      </c>
      <c r="AP17" s="174">
        <f>IF(' M13 APR'!E17="","",' M13 APR'!E17)</f>
        <v>16</v>
      </c>
      <c r="AQ17" s="174" t="str">
        <f>IF(' M13 APR'!F17="","",' M13 APR'!F17)</f>
        <v/>
      </c>
      <c r="AR17" s="174">
        <f>IF(' M13 APR'!G17="","",' M13 APR'!G17)</f>
        <v>16</v>
      </c>
      <c r="AS17" s="174">
        <f>IF(' M13 APR'!H17="","",' M13 APR'!H17)</f>
        <v>17.474999999999998</v>
      </c>
      <c r="AT17" s="174" t="str">
        <f>IF(' M13 APR'!I17="","",' M13 APR'!I17)</f>
        <v/>
      </c>
      <c r="AU17" s="174">
        <f>IF(' M13 APR'!J17="","",' M13 APR'!J17)</f>
        <v>17.474999999999998</v>
      </c>
      <c r="AV17" s="174">
        <f>IF(' M13 APR'!K17="","",' M13 APR'!K17)</f>
        <v>16.649000000000001</v>
      </c>
      <c r="AW17" s="174" t="str">
        <f>IF(' M13 APR'!L17="","",' M13 APR'!L17)</f>
        <v>V</v>
      </c>
      <c r="AX17" s="176">
        <f>IF(' M14 APR'!E17="","",' M14 APR'!E17)</f>
        <v>17.600000000000001</v>
      </c>
      <c r="AY17" s="176" t="str">
        <f>IF(' M14 APR'!F17="","",' M14 APR'!F17)</f>
        <v/>
      </c>
      <c r="AZ17" s="176">
        <f>IF(' M14 APR'!G17="","",' M14 APR'!G17)</f>
        <v>17.600000000000001</v>
      </c>
      <c r="BA17" s="176">
        <f>IF(' M14 APR'!H17="","",' M14 APR'!H17)</f>
        <v>14</v>
      </c>
      <c r="BB17" s="176" t="str">
        <f>IF(' M14 APR'!I17="","",' M14 APR'!I17)</f>
        <v/>
      </c>
      <c r="BC17" s="176">
        <f>IF(' M14 APR'!J17="","",' M14 APR'!J17)</f>
        <v>14</v>
      </c>
      <c r="BD17" s="176">
        <f>IF(' M14 APR'!K17="","",' M14 APR'!K17)</f>
        <v>16.016000000000002</v>
      </c>
      <c r="BE17" s="176" t="str">
        <f>IF(' M14 APR'!L17="","",' M14 APR'!L17)</f>
        <v>V</v>
      </c>
      <c r="BF17" s="175">
        <f>IF(' M15 APR'!E17="","",' M15 APR'!E17)</f>
        <v>13</v>
      </c>
      <c r="BG17" s="175" t="str">
        <f>IF(' M15 APR'!F17="","",' M15 APR'!F17)</f>
        <v/>
      </c>
      <c r="BH17" s="175">
        <f>IF(' M15 APR'!G17="","",' M15 APR'!G17)</f>
        <v>13</v>
      </c>
      <c r="BI17" s="175">
        <f>IF(' M15 APR'!H17="","",' M15 APR'!H17)</f>
        <v>15</v>
      </c>
      <c r="BJ17" s="175" t="str">
        <f>IF(' M15 APR'!I17="","",' M15 APR'!I17)</f>
        <v/>
      </c>
      <c r="BK17" s="175">
        <f>IF(' M15 APR'!J17="","",' M15 APR'!J17)</f>
        <v>15</v>
      </c>
      <c r="BL17" s="175">
        <f>IF(' M15 APR'!K17="","",' M15 APR'!K17)</f>
        <v>14.6</v>
      </c>
      <c r="BM17" s="175" t="str">
        <f>IF(' M15 APR'!L17="","",' M15 APR'!L17)</f>
        <v>V</v>
      </c>
      <c r="BN17" s="14">
        <f>IF(' M16 APR'!E17="","",' M16 APR'!E17)</f>
        <v>14.5</v>
      </c>
      <c r="BO17" s="14" t="str">
        <f>IF(' M16 APR'!F17="","",' M16 APR'!F17)</f>
        <v/>
      </c>
      <c r="BP17" s="14">
        <f>IF(' M16 APR'!G17="","",' M16 APR'!G17)</f>
        <v>14.5</v>
      </c>
      <c r="BQ17" s="14">
        <f>IF(' M16 APR'!H17="","",' M16 APR'!H17)</f>
        <v>14.5</v>
      </c>
      <c r="BR17" s="14" t="str">
        <f>IF(' M16 APR'!I17="","",' M16 APR'!I17)</f>
        <v>V</v>
      </c>
      <c r="BS17" s="177">
        <f t="shared" si="1"/>
        <v>14.672812500000001</v>
      </c>
      <c r="BT17" s="178" t="str">
        <f t="shared" si="0"/>
        <v>Admis(e)</v>
      </c>
      <c r="BU17" s="179" t="str">
        <f t="shared" si="2"/>
        <v xml:space="preserve">ALOULI </v>
      </c>
    </row>
    <row r="18" spans="1:73">
      <c r="A18" s="173">
        <v>9</v>
      </c>
      <c r="B18" s="183" t="s">
        <v>34</v>
      </c>
      <c r="C18" s="182" t="s">
        <v>35</v>
      </c>
      <c r="D18" s="174">
        <f>IF('M9 final  '!D18="","",'M9 final  '!D18)</f>
        <v>13.600000000000001</v>
      </c>
      <c r="E18" s="174" t="str">
        <f>IF('M9 final  '!E18="","",'M9 final  '!E18)</f>
        <v/>
      </c>
      <c r="F18" s="174">
        <f>IF('M9 final  '!F18="","",'M9 final  '!F18)</f>
        <v>13.600000000000001</v>
      </c>
      <c r="G18" s="174">
        <f>IF('M9 final  '!G18="","",'M9 final  '!G18)</f>
        <v>14</v>
      </c>
      <c r="H18" s="174" t="str">
        <f>IF('M9 final  '!H18="","",'M9 final  '!H18)</f>
        <v/>
      </c>
      <c r="I18" s="174">
        <f>IF('M9 final  '!I18="","",'M9 final  '!I18)</f>
        <v>14</v>
      </c>
      <c r="J18" s="174">
        <f>IF('M9 final  '!J18="","",'M9 final  '!J18)</f>
        <v>13.8</v>
      </c>
      <c r="K18" s="174" t="str">
        <f>IF('M9 final  '!K18="","",'M9 final  '!K18)</f>
        <v>V</v>
      </c>
      <c r="L18" s="174">
        <f>IF(M10FI!E18="","",M10FI!E18)</f>
        <v>14.75</v>
      </c>
      <c r="M18" s="174" t="str">
        <f>IF(M10FI!F18="","",M10FI!F18)</f>
        <v/>
      </c>
      <c r="N18" s="174">
        <f>IF(M10FI!G18="","",M10FI!G18)</f>
        <v>14.75</v>
      </c>
      <c r="O18" s="174">
        <f>IF(M10FI!H18="","",M10FI!H18)</f>
        <v>14.75</v>
      </c>
      <c r="P18" s="174" t="str">
        <f>IF(M10FI!I18="","",M10FI!I18)</f>
        <v/>
      </c>
      <c r="Q18" s="174">
        <f>IF(M10FI!J18="","",M10FI!J18)</f>
        <v>14.75</v>
      </c>
      <c r="R18" s="174">
        <f>IF(M10FI!K18="","",M10FI!K18)</f>
        <v>12</v>
      </c>
      <c r="S18" s="174" t="str">
        <f>IF(M10FI!L18="","",M10FI!L18)</f>
        <v/>
      </c>
      <c r="T18" s="174">
        <f>IF(M10FI!M18="","",M10FI!M18)</f>
        <v>12</v>
      </c>
      <c r="U18" s="174">
        <f>IF(M10FI!N18="","",M10FI!N18)</f>
        <v>13.924999999999999</v>
      </c>
      <c r="V18" s="174" t="str">
        <f>IF(M10FI!O18="","",M10FI!O18)</f>
        <v>V</v>
      </c>
      <c r="W18" s="174">
        <f>IF('M11 final'!D18="","",'M11 final'!D18)</f>
        <v>15.75</v>
      </c>
      <c r="X18" s="174" t="str">
        <f>IF('M11 final'!E18="","",'M11 final'!E18)</f>
        <v/>
      </c>
      <c r="Y18" s="174">
        <f>IF('M11 final'!F18="","",'M11 final'!F18)</f>
        <v>15.75</v>
      </c>
      <c r="Z18" s="174">
        <f>IF('M11 final'!G18="","",'M11 final'!G18)</f>
        <v>19</v>
      </c>
      <c r="AA18" s="174" t="str">
        <f>IF('M11 final'!H18="","",'M11 final'!H18)</f>
        <v/>
      </c>
      <c r="AB18" s="174">
        <f>IF('M11 final'!I18="","",'M11 final'!I18)</f>
        <v>19</v>
      </c>
      <c r="AC18" s="174">
        <f>IF('M11 final'!J18="","",'M11 final'!J18)</f>
        <v>17.375</v>
      </c>
      <c r="AD18" s="174" t="str">
        <f>IF('M11 final'!K18="","",'M11 final'!K18)</f>
        <v>V</v>
      </c>
      <c r="AE18" s="174">
        <f>IF(M12FI!D18="","",M12FI!D18)</f>
        <v>18</v>
      </c>
      <c r="AF18" s="174" t="str">
        <f>IF(M12FI!E18="","",M12FI!E18)</f>
        <v/>
      </c>
      <c r="AG18" s="174">
        <f>IF(M12FI!F18="","",M12FI!F18)</f>
        <v>18</v>
      </c>
      <c r="AH18" s="174">
        <f>IF(M12FI!G18="","",M12FI!G18)</f>
        <v>17</v>
      </c>
      <c r="AI18" s="174" t="str">
        <f>IF(M12FI!H18="","",M12FI!H18)</f>
        <v/>
      </c>
      <c r="AJ18" s="174">
        <f>IF(M12FI!I18="","",M12FI!I18)</f>
        <v>17</v>
      </c>
      <c r="AK18" s="174">
        <f>IF(M12FI!J18="","",M12FI!J18)</f>
        <v>17.5</v>
      </c>
      <c r="AL18" s="174" t="str">
        <f>IF(M12FI!K18="","",M12FI!K18)</f>
        <v/>
      </c>
      <c r="AM18" s="174">
        <f>IF(M12FI!L18="","",M12FI!L18)</f>
        <v>17.5</v>
      </c>
      <c r="AN18" s="174">
        <f>IF(M12FI!M18="","",M12FI!M18)</f>
        <v>17.5</v>
      </c>
      <c r="AO18" s="174" t="str">
        <f>IF(M12FI!N18="","",M12FI!N18)</f>
        <v>V</v>
      </c>
      <c r="AP18" s="174">
        <f>IF(' M13 APR'!E18="","",' M13 APR'!E18)</f>
        <v>15</v>
      </c>
      <c r="AQ18" s="174" t="str">
        <f>IF(' M13 APR'!F18="","",' M13 APR'!F18)</f>
        <v/>
      </c>
      <c r="AR18" s="174">
        <f>IF(' M13 APR'!G18="","",' M13 APR'!G18)</f>
        <v>15</v>
      </c>
      <c r="AS18" s="174">
        <f>IF(' M13 APR'!H18="","",' M13 APR'!H18)</f>
        <v>16.599999999999998</v>
      </c>
      <c r="AT18" s="174" t="str">
        <f>IF(' M13 APR'!I18="","",' M13 APR'!I18)</f>
        <v/>
      </c>
      <c r="AU18" s="174">
        <f>IF(' M13 APR'!J18="","",' M13 APR'!J18)</f>
        <v>16.599999999999998</v>
      </c>
      <c r="AV18" s="174">
        <f>IF(' M13 APR'!K18="","",' M13 APR'!K18)</f>
        <v>15.704000000000001</v>
      </c>
      <c r="AW18" s="174" t="str">
        <f>IF(' M13 APR'!L18="","",' M13 APR'!L18)</f>
        <v>V</v>
      </c>
      <c r="AX18" s="176">
        <f>IF(' M14 APR'!E18="","",' M14 APR'!E18)</f>
        <v>18.8</v>
      </c>
      <c r="AY18" s="176" t="str">
        <f>IF(' M14 APR'!F18="","",' M14 APR'!F18)</f>
        <v/>
      </c>
      <c r="AZ18" s="176">
        <f>IF(' M14 APR'!G18="","",' M14 APR'!G18)</f>
        <v>18.8</v>
      </c>
      <c r="BA18" s="176">
        <f>IF(' M14 APR'!H18="","",' M14 APR'!H18)</f>
        <v>13.75</v>
      </c>
      <c r="BB18" s="176" t="str">
        <f>IF(' M14 APR'!I18="","",' M14 APR'!I18)</f>
        <v/>
      </c>
      <c r="BC18" s="176">
        <f>IF(' M14 APR'!J18="","",' M14 APR'!J18)</f>
        <v>13.75</v>
      </c>
      <c r="BD18" s="176">
        <f>IF(' M14 APR'!K18="","",' M14 APR'!K18)</f>
        <v>16.578000000000003</v>
      </c>
      <c r="BE18" s="176" t="str">
        <f>IF(' M14 APR'!L18="","",' M14 APR'!L18)</f>
        <v>V</v>
      </c>
      <c r="BF18" s="175">
        <f>IF(' M15 APR'!E18="","",' M15 APR'!E18)</f>
        <v>14.75</v>
      </c>
      <c r="BG18" s="175" t="str">
        <f>IF(' M15 APR'!F18="","",' M15 APR'!F18)</f>
        <v/>
      </c>
      <c r="BH18" s="175">
        <f>IF(' M15 APR'!G18="","",' M15 APR'!G18)</f>
        <v>14.75</v>
      </c>
      <c r="BI18" s="175">
        <f>IF(' M15 APR'!H18="","",' M15 APR'!H18)</f>
        <v>16</v>
      </c>
      <c r="BJ18" s="175" t="str">
        <f>IF(' M15 APR'!I18="","",' M15 APR'!I18)</f>
        <v/>
      </c>
      <c r="BK18" s="175">
        <f>IF(' M15 APR'!J18="","",' M15 APR'!J18)</f>
        <v>16</v>
      </c>
      <c r="BL18" s="175">
        <f>IF(' M15 APR'!K18="","",' M15 APR'!K18)</f>
        <v>15.75</v>
      </c>
      <c r="BM18" s="175" t="str">
        <f>IF(' M15 APR'!L18="","",' M15 APR'!L18)</f>
        <v>V</v>
      </c>
      <c r="BN18" s="14">
        <f>IF(' M16 APR'!E18="","",' M16 APR'!E18)</f>
        <v>15.5</v>
      </c>
      <c r="BO18" s="14" t="str">
        <f>IF(' M16 APR'!F18="","",' M16 APR'!F18)</f>
        <v/>
      </c>
      <c r="BP18" s="14">
        <f>IF(' M16 APR'!G18="","",' M16 APR'!G18)</f>
        <v>15.5</v>
      </c>
      <c r="BQ18" s="14">
        <f>IF(' M16 APR'!H18="","",' M16 APR'!H18)</f>
        <v>15.5</v>
      </c>
      <c r="BR18" s="14" t="str">
        <f>IF(' M16 APR'!I18="","",' M16 APR'!I18)</f>
        <v>V</v>
      </c>
      <c r="BS18" s="177">
        <f t="shared" si="1"/>
        <v>15.766500000000001</v>
      </c>
      <c r="BT18" s="178" t="str">
        <f t="shared" si="0"/>
        <v>Admis(e)</v>
      </c>
      <c r="BU18" s="179" t="str">
        <f t="shared" si="2"/>
        <v xml:space="preserve">ARGOUB           </v>
      </c>
    </row>
    <row r="19" spans="1:73">
      <c r="A19" s="173">
        <v>10</v>
      </c>
      <c r="B19" s="183" t="s">
        <v>36</v>
      </c>
      <c r="C19" s="182" t="s">
        <v>37</v>
      </c>
      <c r="D19" s="174">
        <f>IF('M9 final  '!D19="","",'M9 final  '!D19)</f>
        <v>15.6</v>
      </c>
      <c r="E19" s="174" t="str">
        <f>IF('M9 final  '!E19="","",'M9 final  '!E19)</f>
        <v/>
      </c>
      <c r="F19" s="174">
        <f>IF('M9 final  '!F19="","",'M9 final  '!F19)</f>
        <v>15.6</v>
      </c>
      <c r="G19" s="174">
        <f>IF('M9 final  '!G19="","",'M9 final  '!G19)</f>
        <v>15.5</v>
      </c>
      <c r="H19" s="174" t="str">
        <f>IF('M9 final  '!H19="","",'M9 final  '!H19)</f>
        <v/>
      </c>
      <c r="I19" s="174">
        <f>IF('M9 final  '!I19="","",'M9 final  '!I19)</f>
        <v>15.5</v>
      </c>
      <c r="J19" s="174">
        <f>IF('M9 final  '!J19="","",'M9 final  '!J19)</f>
        <v>15.55</v>
      </c>
      <c r="K19" s="174" t="str">
        <f>IF('M9 final  '!K19="","",'M9 final  '!K19)</f>
        <v>V</v>
      </c>
      <c r="L19" s="174">
        <f>IF(M10FI!E19="","",M10FI!E19)</f>
        <v>11.25</v>
      </c>
      <c r="M19" s="174">
        <f>IF(M10FI!F19="","",M10FI!F19)</f>
        <v>12</v>
      </c>
      <c r="N19" s="174">
        <f>IF(M10FI!G19="","",M10FI!G19)</f>
        <v>12</v>
      </c>
      <c r="O19" s="174">
        <f>IF(M10FI!H19="","",M10FI!H19)</f>
        <v>10.25</v>
      </c>
      <c r="P19" s="174">
        <f>IF(M10FI!I19="","",M10FI!I19)</f>
        <v>9.5</v>
      </c>
      <c r="Q19" s="174">
        <f>IF(M10FI!J19="","",M10FI!J19)</f>
        <v>10.25</v>
      </c>
      <c r="R19" s="174">
        <f>IF(M10FI!K19="","",M10FI!K19)</f>
        <v>14</v>
      </c>
      <c r="S19" s="174" t="str">
        <f>IF(M10FI!L19="","",M10FI!L19)</f>
        <v/>
      </c>
      <c r="T19" s="174">
        <f>IF(M10FI!M19="","",M10FI!M19)</f>
        <v>14</v>
      </c>
      <c r="U19" s="174">
        <f>IF(M10FI!N19="","",M10FI!N19)</f>
        <v>11.9</v>
      </c>
      <c r="V19" s="174" t="str">
        <f>IF(M10FI!O19="","",M10FI!O19)</f>
        <v>NV</v>
      </c>
      <c r="W19" s="174">
        <f>IF('M11 final'!D19="","",'M11 final'!D19)</f>
        <v>12.75</v>
      </c>
      <c r="X19" s="174" t="str">
        <f>IF('M11 final'!E19="","",'M11 final'!E19)</f>
        <v/>
      </c>
      <c r="Y19" s="174">
        <f>IF('M11 final'!F19="","",'M11 final'!F19)</f>
        <v>12.75</v>
      </c>
      <c r="Z19" s="174">
        <f>IF('M11 final'!G19="","",'M11 final'!G19)</f>
        <v>9.5</v>
      </c>
      <c r="AA19" s="174">
        <f>IF('M11 final'!H19="","",'M11 final'!H19)</f>
        <v>10.5</v>
      </c>
      <c r="AB19" s="174">
        <f>IF('M11 final'!I19="","",'M11 final'!I19)</f>
        <v>10.5</v>
      </c>
      <c r="AC19" s="174">
        <f>IF('M11 final'!J19="","",'M11 final'!J19)</f>
        <v>11.625</v>
      </c>
      <c r="AD19" s="174" t="str">
        <f>IF('M11 final'!K19="","",'M11 final'!K19)</f>
        <v>NV</v>
      </c>
      <c r="AE19" s="174">
        <f>IF(M12FI!D19="","",M12FI!D19)</f>
        <v>16</v>
      </c>
      <c r="AF19" s="174" t="str">
        <f>IF(M12FI!E19="","",M12FI!E19)</f>
        <v/>
      </c>
      <c r="AG19" s="174">
        <f>IF(M12FI!F19="","",M12FI!F19)</f>
        <v>16</v>
      </c>
      <c r="AH19" s="174">
        <f>IF(M12FI!G19="","",M12FI!G19)</f>
        <v>12</v>
      </c>
      <c r="AI19" s="174" t="str">
        <f>IF(M12FI!H19="","",M12FI!H19)</f>
        <v/>
      </c>
      <c r="AJ19" s="174">
        <f>IF(M12FI!I19="","",M12FI!I19)</f>
        <v>12</v>
      </c>
      <c r="AK19" s="174">
        <f>IF(M12FI!J19="","",M12FI!J19)</f>
        <v>13.5</v>
      </c>
      <c r="AL19" s="174" t="str">
        <f>IF(M12FI!K19="","",M12FI!K19)</f>
        <v/>
      </c>
      <c r="AM19" s="174">
        <f>IF(M12FI!L19="","",M12FI!L19)</f>
        <v>13.5</v>
      </c>
      <c r="AN19" s="174">
        <f>IF(M12FI!M19="","",M12FI!M19)</f>
        <v>13.72</v>
      </c>
      <c r="AO19" s="174" t="str">
        <f>IF(M12FI!N19="","",M12FI!N19)</f>
        <v>V</v>
      </c>
      <c r="AP19" s="174">
        <f>IF(' M13 APR'!E19="","",' M13 APR'!E19)</f>
        <v>10</v>
      </c>
      <c r="AQ19" s="174" t="str">
        <f>IF(' M13 APR'!F19="","",' M13 APR'!F19)</f>
        <v/>
      </c>
      <c r="AR19" s="174">
        <f>IF(' M13 APR'!G19="","",' M13 APR'!G19)</f>
        <v>10</v>
      </c>
      <c r="AS19" s="174">
        <f>IF(' M13 APR'!H19="","",' M13 APR'!H19)</f>
        <v>15.899999999999999</v>
      </c>
      <c r="AT19" s="174" t="str">
        <f>IF(' M13 APR'!I19="","",' M13 APR'!I19)</f>
        <v/>
      </c>
      <c r="AU19" s="174">
        <f>IF(' M13 APR'!J19="","",' M13 APR'!J19)</f>
        <v>15.899999999999999</v>
      </c>
      <c r="AV19" s="174">
        <f>IF(' M13 APR'!K19="","",' M13 APR'!K19)</f>
        <v>12.596</v>
      </c>
      <c r="AW19" s="174" t="str">
        <f>IF(' M13 APR'!L19="","",' M13 APR'!L19)</f>
        <v>V</v>
      </c>
      <c r="AX19" s="176">
        <f>IF(' M14 APR'!E19="","",' M14 APR'!E19)</f>
        <v>8.4</v>
      </c>
      <c r="AY19" s="176">
        <f>IF(' M14 APR'!F19="","",' M14 APR'!F19)</f>
        <v>12</v>
      </c>
      <c r="AZ19" s="176">
        <f>IF(' M14 APR'!G19="","",' M14 APR'!G19)</f>
        <v>12</v>
      </c>
      <c r="BA19" s="176">
        <f>IF(' M14 APR'!H19="","",' M14 APR'!H19)</f>
        <v>14</v>
      </c>
      <c r="BB19" s="176" t="str">
        <f>IF(' M14 APR'!I19="","",' M14 APR'!I19)</f>
        <v/>
      </c>
      <c r="BC19" s="176">
        <f>IF(' M14 APR'!J19="","",' M14 APR'!J19)</f>
        <v>14</v>
      </c>
      <c r="BD19" s="176">
        <f>IF(' M14 APR'!K19="","",' M14 APR'!K19)</f>
        <v>12.88</v>
      </c>
      <c r="BE19" s="176" t="str">
        <f>IF(' M14 APR'!L19="","",' M14 APR'!L19)</f>
        <v>VAR</v>
      </c>
      <c r="BF19" s="175">
        <f>IF(' M15 APR'!E19="","",' M15 APR'!E19)</f>
        <v>14</v>
      </c>
      <c r="BG19" s="175" t="str">
        <f>IF(' M15 APR'!F19="","",' M15 APR'!F19)</f>
        <v/>
      </c>
      <c r="BH19" s="175">
        <f>IF(' M15 APR'!G19="","",' M15 APR'!G19)</f>
        <v>14</v>
      </c>
      <c r="BI19" s="175">
        <f>IF(' M15 APR'!H19="","",' M15 APR'!H19)</f>
        <v>13.5</v>
      </c>
      <c r="BJ19" s="175" t="str">
        <f>IF(' M15 APR'!I19="","",' M15 APR'!I19)</f>
        <v/>
      </c>
      <c r="BK19" s="175">
        <f>IF(' M15 APR'!J19="","",' M15 APR'!J19)</f>
        <v>13.5</v>
      </c>
      <c r="BL19" s="175">
        <f>IF(' M15 APR'!K19="","",' M15 APR'!K19)</f>
        <v>13.600000000000001</v>
      </c>
      <c r="BM19" s="175" t="str">
        <f>IF(' M15 APR'!L19="","",' M15 APR'!L19)</f>
        <v>V</v>
      </c>
      <c r="BN19" s="14">
        <f>IF(' M16 APR'!E19="","",' M16 APR'!E19)</f>
        <v>14.5</v>
      </c>
      <c r="BO19" s="14" t="str">
        <f>IF(' M16 APR'!F19="","",' M16 APR'!F19)</f>
        <v/>
      </c>
      <c r="BP19" s="14">
        <f>IF(' M16 APR'!G19="","",' M16 APR'!G19)</f>
        <v>14.5</v>
      </c>
      <c r="BQ19" s="14">
        <f>IF(' M16 APR'!H19="","",' M16 APR'!H19)</f>
        <v>14.5</v>
      </c>
      <c r="BR19" s="14" t="str">
        <f>IF(' M16 APR'!I19="","",' M16 APR'!I19)</f>
        <v>V</v>
      </c>
      <c r="BS19" s="177">
        <f t="shared" si="1"/>
        <v>13.296375000000001</v>
      </c>
      <c r="BT19" s="178" t="str">
        <f t="shared" si="0"/>
        <v>Admis(e)</v>
      </c>
      <c r="BU19" s="179" t="str">
        <f t="shared" si="2"/>
        <v xml:space="preserve">ARKHIS </v>
      </c>
    </row>
    <row r="20" spans="1:73">
      <c r="A20" s="173">
        <v>11</v>
      </c>
      <c r="B20" s="183" t="s">
        <v>38</v>
      </c>
      <c r="C20" s="182" t="s">
        <v>39</v>
      </c>
      <c r="D20" s="174">
        <f>IF('M9 final  '!D20="","",'M9 final  '!D20)</f>
        <v>14.600000000000001</v>
      </c>
      <c r="E20" s="174" t="str">
        <f>IF('M9 final  '!E20="","",'M9 final  '!E20)</f>
        <v/>
      </c>
      <c r="F20" s="174">
        <f>IF('M9 final  '!F20="","",'M9 final  '!F20)</f>
        <v>14.600000000000001</v>
      </c>
      <c r="G20" s="174">
        <f>IF('M9 final  '!G20="","",'M9 final  '!G20)</f>
        <v>13</v>
      </c>
      <c r="H20" s="174" t="str">
        <f>IF('M9 final  '!H20="","",'M9 final  '!H20)</f>
        <v/>
      </c>
      <c r="I20" s="174">
        <f>IF('M9 final  '!I20="","",'M9 final  '!I20)</f>
        <v>13</v>
      </c>
      <c r="J20" s="174">
        <f>IF('M9 final  '!J20="","",'M9 final  '!J20)</f>
        <v>13.8</v>
      </c>
      <c r="K20" s="174" t="str">
        <f>IF('M9 final  '!K20="","",'M9 final  '!K20)</f>
        <v>V</v>
      </c>
      <c r="L20" s="174">
        <f>IF(M10FI!E20="","",M10FI!E20)</f>
        <v>13.875</v>
      </c>
      <c r="M20" s="174" t="str">
        <f>IF(M10FI!F20="","",M10FI!F20)</f>
        <v/>
      </c>
      <c r="N20" s="174">
        <f>IF(M10FI!G20="","",M10FI!G20)</f>
        <v>13.875</v>
      </c>
      <c r="O20" s="174">
        <f>IF(M10FI!H20="","",M10FI!H20)</f>
        <v>14.75</v>
      </c>
      <c r="P20" s="174" t="str">
        <f>IF(M10FI!I20="","",M10FI!I20)</f>
        <v/>
      </c>
      <c r="Q20" s="174">
        <f>IF(M10FI!J20="","",M10FI!J20)</f>
        <v>14.75</v>
      </c>
      <c r="R20" s="174">
        <f>IF(M10FI!K20="","",M10FI!K20)</f>
        <v>12.5</v>
      </c>
      <c r="S20" s="174" t="str">
        <f>IF(M10FI!L20="","",M10FI!L20)</f>
        <v/>
      </c>
      <c r="T20" s="174">
        <f>IF(M10FI!M20="","",M10FI!M20)</f>
        <v>12.5</v>
      </c>
      <c r="U20" s="174">
        <f>IF(M10FI!N20="","",M10FI!N20)</f>
        <v>13.8125</v>
      </c>
      <c r="V20" s="174" t="str">
        <f>IF(M10FI!O20="","",M10FI!O20)</f>
        <v>V</v>
      </c>
      <c r="W20" s="174">
        <f>IF('M11 final'!D20="","",'M11 final'!D20)</f>
        <v>16.5</v>
      </c>
      <c r="X20" s="174" t="str">
        <f>IF('M11 final'!E20="","",'M11 final'!E20)</f>
        <v/>
      </c>
      <c r="Y20" s="174">
        <f>IF('M11 final'!F20="","",'M11 final'!F20)</f>
        <v>16.5</v>
      </c>
      <c r="Z20" s="174">
        <f>IF('M11 final'!G20="","",'M11 final'!G20)</f>
        <v>16</v>
      </c>
      <c r="AA20" s="174" t="str">
        <f>IF('M11 final'!H20="","",'M11 final'!H20)</f>
        <v/>
      </c>
      <c r="AB20" s="174">
        <f>IF('M11 final'!I20="","",'M11 final'!I20)</f>
        <v>16</v>
      </c>
      <c r="AC20" s="174">
        <f>IF('M11 final'!J20="","",'M11 final'!J20)</f>
        <v>16.25</v>
      </c>
      <c r="AD20" s="174" t="str">
        <f>IF('M11 final'!K20="","",'M11 final'!K20)</f>
        <v>V</v>
      </c>
      <c r="AE20" s="174">
        <f>IF(M12FI!D20="","",M12FI!D20)</f>
        <v>19</v>
      </c>
      <c r="AF20" s="174" t="str">
        <f>IF(M12FI!E20="","",M12FI!E20)</f>
        <v/>
      </c>
      <c r="AG20" s="174">
        <f>IF(M12FI!F20="","",M12FI!F20)</f>
        <v>19</v>
      </c>
      <c r="AH20" s="174">
        <f>IF(M12FI!G20="","",M12FI!G20)</f>
        <v>13</v>
      </c>
      <c r="AI20" s="174" t="str">
        <f>IF(M12FI!H20="","",M12FI!H20)</f>
        <v/>
      </c>
      <c r="AJ20" s="174">
        <f>IF(M12FI!I20="","",M12FI!I20)</f>
        <v>13</v>
      </c>
      <c r="AK20" s="174">
        <f>IF(M12FI!J20="","",M12FI!J20)</f>
        <v>12.5</v>
      </c>
      <c r="AL20" s="174" t="str">
        <f>IF(M12FI!K20="","",M12FI!K20)</f>
        <v/>
      </c>
      <c r="AM20" s="174">
        <f>IF(M12FI!L20="","",M12FI!L20)</f>
        <v>12.5</v>
      </c>
      <c r="AN20" s="174">
        <f>IF(M12FI!M20="","",M12FI!M20)</f>
        <v>14.04</v>
      </c>
      <c r="AO20" s="174" t="str">
        <f>IF(M12FI!N20="","",M12FI!N20)</f>
        <v>V</v>
      </c>
      <c r="AP20" s="174">
        <f>IF(' M13 APR'!E20="","",' M13 APR'!E20)</f>
        <v>12</v>
      </c>
      <c r="AQ20" s="174" t="str">
        <f>IF(' M13 APR'!F20="","",' M13 APR'!F20)</f>
        <v/>
      </c>
      <c r="AR20" s="174">
        <f>IF(' M13 APR'!G20="","",' M13 APR'!G20)</f>
        <v>12</v>
      </c>
      <c r="AS20" s="174">
        <f>IF(' M13 APR'!H20="","",' M13 APR'!H20)</f>
        <v>16.25</v>
      </c>
      <c r="AT20" s="174" t="str">
        <f>IF(' M13 APR'!I20="","",' M13 APR'!I20)</f>
        <v/>
      </c>
      <c r="AU20" s="174">
        <f>IF(' M13 APR'!J20="","",' M13 APR'!J20)</f>
        <v>16.25</v>
      </c>
      <c r="AV20" s="174">
        <f>IF(' M13 APR'!K20="","",' M13 APR'!K20)</f>
        <v>13.870000000000001</v>
      </c>
      <c r="AW20" s="174" t="str">
        <f>IF(' M13 APR'!L20="","",' M13 APR'!L20)</f>
        <v>V</v>
      </c>
      <c r="AX20" s="176">
        <f>IF(' M14 APR'!E20="","",' M14 APR'!E20)</f>
        <v>18.8</v>
      </c>
      <c r="AY20" s="176" t="str">
        <f>IF(' M14 APR'!F20="","",' M14 APR'!F20)</f>
        <v/>
      </c>
      <c r="AZ20" s="176">
        <f>IF(' M14 APR'!G20="","",' M14 APR'!G20)</f>
        <v>18.8</v>
      </c>
      <c r="BA20" s="176">
        <f>IF(' M14 APR'!H20="","",' M14 APR'!H20)</f>
        <v>12.75</v>
      </c>
      <c r="BB20" s="176" t="str">
        <f>IF(' M14 APR'!I20="","",' M14 APR'!I20)</f>
        <v/>
      </c>
      <c r="BC20" s="176">
        <f>IF(' M14 APR'!J20="","",' M14 APR'!J20)</f>
        <v>12.75</v>
      </c>
      <c r="BD20" s="176">
        <f>IF(' M14 APR'!K20="","",' M14 APR'!K20)</f>
        <v>16.138000000000002</v>
      </c>
      <c r="BE20" s="176" t="str">
        <f>IF(' M14 APR'!L20="","",' M14 APR'!L20)</f>
        <v>V</v>
      </c>
      <c r="BF20" s="175">
        <f>IF(' M15 APR'!E20="","",' M15 APR'!E20)</f>
        <v>13.5</v>
      </c>
      <c r="BG20" s="175" t="str">
        <f>IF(' M15 APR'!F20="","",' M15 APR'!F20)</f>
        <v/>
      </c>
      <c r="BH20" s="175">
        <f>IF(' M15 APR'!G20="","",' M15 APR'!G20)</f>
        <v>13.5</v>
      </c>
      <c r="BI20" s="175">
        <f>IF(' M15 APR'!H20="","",' M15 APR'!H20)</f>
        <v>15.5</v>
      </c>
      <c r="BJ20" s="175" t="str">
        <f>IF(' M15 APR'!I20="","",' M15 APR'!I20)</f>
        <v/>
      </c>
      <c r="BK20" s="175">
        <f>IF(' M15 APR'!J20="","",' M15 APR'!J20)</f>
        <v>15.5</v>
      </c>
      <c r="BL20" s="175">
        <f>IF(' M15 APR'!K20="","",' M15 APR'!K20)</f>
        <v>15.100000000000001</v>
      </c>
      <c r="BM20" s="175" t="str">
        <f>IF(' M15 APR'!L20="","",' M15 APR'!L20)</f>
        <v>V</v>
      </c>
      <c r="BN20" s="14">
        <f>IF(' M16 APR'!E20="","",' M16 APR'!E20)</f>
        <v>16.5</v>
      </c>
      <c r="BO20" s="14" t="str">
        <f>IF(' M16 APR'!F20="","",' M16 APR'!F20)</f>
        <v/>
      </c>
      <c r="BP20" s="14">
        <f>IF(' M16 APR'!G20="","",' M16 APR'!G20)</f>
        <v>16.5</v>
      </c>
      <c r="BQ20" s="14">
        <f>IF(' M16 APR'!H20="","",' M16 APR'!H20)</f>
        <v>16.5</v>
      </c>
      <c r="BR20" s="14" t="str">
        <f>IF(' M16 APR'!I20="","",' M16 APR'!I20)</f>
        <v>V</v>
      </c>
      <c r="BS20" s="177">
        <f t="shared" si="1"/>
        <v>14.938812500000001</v>
      </c>
      <c r="BT20" s="178" t="str">
        <f t="shared" si="0"/>
        <v>Admis(e)</v>
      </c>
      <c r="BU20" s="179" t="str">
        <f t="shared" si="2"/>
        <v xml:space="preserve">ATRACH       </v>
      </c>
    </row>
    <row r="21" spans="1:73">
      <c r="A21" s="173">
        <v>12</v>
      </c>
      <c r="B21" s="183" t="s">
        <v>40</v>
      </c>
      <c r="C21" s="182" t="s">
        <v>41</v>
      </c>
      <c r="D21" s="174">
        <f>IF('M9 final  '!D21="","",'M9 final  '!D21)</f>
        <v>15.1</v>
      </c>
      <c r="E21" s="174" t="str">
        <f>IF('M9 final  '!E21="","",'M9 final  '!E21)</f>
        <v/>
      </c>
      <c r="F21" s="174">
        <f>IF('M9 final  '!F21="","",'M9 final  '!F21)</f>
        <v>15.1</v>
      </c>
      <c r="G21" s="174">
        <f>IF('M9 final  '!G21="","",'M9 final  '!G21)</f>
        <v>13</v>
      </c>
      <c r="H21" s="174" t="str">
        <f>IF('M9 final  '!H21="","",'M9 final  '!H21)</f>
        <v/>
      </c>
      <c r="I21" s="174">
        <f>IF('M9 final  '!I21="","",'M9 final  '!I21)</f>
        <v>13</v>
      </c>
      <c r="J21" s="174">
        <f>IF('M9 final  '!J21="","",'M9 final  '!J21)</f>
        <v>14.05</v>
      </c>
      <c r="K21" s="174" t="str">
        <f>IF('M9 final  '!K21="","",'M9 final  '!K21)</f>
        <v>V</v>
      </c>
      <c r="L21" s="174">
        <f>IF(M10FI!E21="","",M10FI!E21)</f>
        <v>11.5</v>
      </c>
      <c r="M21" s="174">
        <f>IF(M10FI!F21="","",M10FI!F21)</f>
        <v>12</v>
      </c>
      <c r="N21" s="174">
        <f>IF(M10FI!G21="","",M10FI!G21)</f>
        <v>12</v>
      </c>
      <c r="O21" s="174">
        <f>IF(M10FI!H21="","",M10FI!H21)</f>
        <v>13</v>
      </c>
      <c r="P21" s="174" t="str">
        <f>IF(M10FI!I21="","",M10FI!I21)</f>
        <v/>
      </c>
      <c r="Q21" s="174">
        <f>IF(M10FI!J21="","",M10FI!J21)</f>
        <v>13</v>
      </c>
      <c r="R21" s="174">
        <f>IF(M10FI!K21="","",M10FI!K21)</f>
        <v>11</v>
      </c>
      <c r="S21" s="174">
        <f>IF(M10FI!L21="","",M10FI!L21)</f>
        <v>13</v>
      </c>
      <c r="T21" s="174">
        <f>IF(M10FI!M21="","",M10FI!M21)</f>
        <v>12</v>
      </c>
      <c r="U21" s="174">
        <f>IF(M10FI!N21="","",M10FI!N21)</f>
        <v>12.4</v>
      </c>
      <c r="V21" s="174" t="str">
        <f>IF(M10FI!O21="","",M10FI!O21)</f>
        <v>VAR</v>
      </c>
      <c r="W21" s="174">
        <f>IF('M11 final'!D21="","",'M11 final'!D21)</f>
        <v>15</v>
      </c>
      <c r="X21" s="174" t="str">
        <f>IF('M11 final'!E21="","",'M11 final'!E21)</f>
        <v/>
      </c>
      <c r="Y21" s="174">
        <f>IF('M11 final'!F21="","",'M11 final'!F21)</f>
        <v>15</v>
      </c>
      <c r="Z21" s="174">
        <f>IF('M11 final'!G21="","",'M11 final'!G21)</f>
        <v>19</v>
      </c>
      <c r="AA21" s="174" t="str">
        <f>IF('M11 final'!H21="","",'M11 final'!H21)</f>
        <v/>
      </c>
      <c r="AB21" s="174">
        <f>IF('M11 final'!I21="","",'M11 final'!I21)</f>
        <v>19</v>
      </c>
      <c r="AC21" s="174">
        <f>IF('M11 final'!J21="","",'M11 final'!J21)</f>
        <v>17</v>
      </c>
      <c r="AD21" s="174" t="str">
        <f>IF('M11 final'!K21="","",'M11 final'!K21)</f>
        <v>V</v>
      </c>
      <c r="AE21" s="174">
        <f>IF(M12FI!D21="","",M12FI!D21)</f>
        <v>18</v>
      </c>
      <c r="AF21" s="174" t="str">
        <f>IF(M12FI!E21="","",M12FI!E21)</f>
        <v/>
      </c>
      <c r="AG21" s="174">
        <f>IF(M12FI!F21="","",M12FI!F21)</f>
        <v>18</v>
      </c>
      <c r="AH21" s="174">
        <f>IF(M12FI!G21="","",M12FI!G21)</f>
        <v>16</v>
      </c>
      <c r="AI21" s="174" t="str">
        <f>IF(M12FI!H21="","",M12FI!H21)</f>
        <v/>
      </c>
      <c r="AJ21" s="174">
        <f>IF(M12FI!I21="","",M12FI!I21)</f>
        <v>16</v>
      </c>
      <c r="AK21" s="174">
        <f>IF(M12FI!J21="","",M12FI!J21)</f>
        <v>19.5</v>
      </c>
      <c r="AL21" s="174" t="str">
        <f>IF(M12FI!K21="","",M12FI!K21)</f>
        <v/>
      </c>
      <c r="AM21" s="174">
        <f>IF(M12FI!L21="","",M12FI!L21)</f>
        <v>19.5</v>
      </c>
      <c r="AN21" s="174">
        <f>IF(M12FI!M21="","",M12FI!M21)</f>
        <v>18.400000000000002</v>
      </c>
      <c r="AO21" s="174" t="str">
        <f>IF(M12FI!N21="","",M12FI!N21)</f>
        <v>V</v>
      </c>
      <c r="AP21" s="174">
        <f>IF(' M13 APR'!E21="","",' M13 APR'!E21)</f>
        <v>15</v>
      </c>
      <c r="AQ21" s="174" t="str">
        <f>IF(' M13 APR'!F21="","",' M13 APR'!F21)</f>
        <v/>
      </c>
      <c r="AR21" s="174">
        <f>IF(' M13 APR'!G21="","",' M13 APR'!G21)</f>
        <v>15</v>
      </c>
      <c r="AS21" s="174">
        <f>IF(' M13 APR'!H21="","",' M13 APR'!H21)</f>
        <v>17.549999999999997</v>
      </c>
      <c r="AT21" s="174" t="str">
        <f>IF(' M13 APR'!I21="","",' M13 APR'!I21)</f>
        <v/>
      </c>
      <c r="AU21" s="174">
        <f>IF(' M13 APR'!J21="","",' M13 APR'!J21)</f>
        <v>17.549999999999997</v>
      </c>
      <c r="AV21" s="174">
        <f>IF(' M13 APR'!K21="","",' M13 APR'!K21)</f>
        <v>16.122</v>
      </c>
      <c r="AW21" s="174" t="str">
        <f>IF(' M13 APR'!L21="","",' M13 APR'!L21)</f>
        <v>V</v>
      </c>
      <c r="AX21" s="176">
        <f>IF(' M14 APR'!E21="","",' M14 APR'!E21)</f>
        <v>14.4</v>
      </c>
      <c r="AY21" s="176" t="str">
        <f>IF(' M14 APR'!F21="","",' M14 APR'!F21)</f>
        <v/>
      </c>
      <c r="AZ21" s="176">
        <f>IF(' M14 APR'!G21="","",' M14 APR'!G21)</f>
        <v>14.4</v>
      </c>
      <c r="BA21" s="176">
        <f>IF(' M14 APR'!H21="","",' M14 APR'!H21)</f>
        <v>12.75</v>
      </c>
      <c r="BB21" s="176" t="str">
        <f>IF(' M14 APR'!I21="","",' M14 APR'!I21)</f>
        <v/>
      </c>
      <c r="BC21" s="176">
        <f>IF(' M14 APR'!J21="","",' M14 APR'!J21)</f>
        <v>12.75</v>
      </c>
      <c r="BD21" s="176">
        <f>IF(' M14 APR'!K21="","",' M14 APR'!K21)</f>
        <v>13.674000000000003</v>
      </c>
      <c r="BE21" s="176" t="str">
        <f>IF(' M14 APR'!L21="","",' M14 APR'!L21)</f>
        <v>V</v>
      </c>
      <c r="BF21" s="175">
        <f>IF(' M15 APR'!E21="","",' M15 APR'!E21)</f>
        <v>14.5</v>
      </c>
      <c r="BG21" s="175" t="str">
        <f>IF(' M15 APR'!F21="","",' M15 APR'!F21)</f>
        <v/>
      </c>
      <c r="BH21" s="175">
        <f>IF(' M15 APR'!G21="","",' M15 APR'!G21)</f>
        <v>14.5</v>
      </c>
      <c r="BI21" s="175">
        <f>IF(' M15 APR'!H21="","",' M15 APR'!H21)</f>
        <v>16</v>
      </c>
      <c r="BJ21" s="175" t="str">
        <f>IF(' M15 APR'!I21="","",' M15 APR'!I21)</f>
        <v/>
      </c>
      <c r="BK21" s="175">
        <f>IF(' M15 APR'!J21="","",' M15 APR'!J21)</f>
        <v>16</v>
      </c>
      <c r="BL21" s="175">
        <f>IF(' M15 APR'!K21="","",' M15 APR'!K21)</f>
        <v>15.700000000000001</v>
      </c>
      <c r="BM21" s="175" t="str">
        <f>IF(' M15 APR'!L21="","",' M15 APR'!L21)</f>
        <v>V</v>
      </c>
      <c r="BN21" s="14">
        <f>IF(' M16 APR'!E21="","",' M16 APR'!E21)</f>
        <v>16</v>
      </c>
      <c r="BO21" s="14" t="str">
        <f>IF(' M16 APR'!F21="","",' M16 APR'!F21)</f>
        <v/>
      </c>
      <c r="BP21" s="14">
        <f>IF(' M16 APR'!G21="","",' M16 APR'!G21)</f>
        <v>16</v>
      </c>
      <c r="BQ21" s="14">
        <f>IF(' M16 APR'!H21="","",' M16 APR'!H21)</f>
        <v>16</v>
      </c>
      <c r="BR21" s="14" t="str">
        <f>IF(' M16 APR'!I21="","",' M16 APR'!I21)</f>
        <v>V</v>
      </c>
      <c r="BS21" s="177">
        <f t="shared" si="1"/>
        <v>15.418250000000002</v>
      </c>
      <c r="BT21" s="178" t="str">
        <f t="shared" si="0"/>
        <v>Admis(e)</v>
      </c>
      <c r="BU21" s="179" t="str">
        <f t="shared" si="2"/>
        <v xml:space="preserve">AWANE   </v>
      </c>
    </row>
    <row r="22" spans="1:73">
      <c r="A22" s="173">
        <v>13</v>
      </c>
      <c r="B22" s="183" t="s">
        <v>42</v>
      </c>
      <c r="C22" s="182" t="s">
        <v>43</v>
      </c>
      <c r="D22" s="174">
        <f>IF('M9 final  '!D22="","",'M9 final  '!D22)</f>
        <v>16.600000000000001</v>
      </c>
      <c r="E22" s="174" t="str">
        <f>IF('M9 final  '!E22="","",'M9 final  '!E22)</f>
        <v/>
      </c>
      <c r="F22" s="174">
        <f>IF('M9 final  '!F22="","",'M9 final  '!F22)</f>
        <v>16.600000000000001</v>
      </c>
      <c r="G22" s="174">
        <f>IF('M9 final  '!G22="","",'M9 final  '!G22)</f>
        <v>12.5</v>
      </c>
      <c r="H22" s="174" t="str">
        <f>IF('M9 final  '!H22="","",'M9 final  '!H22)</f>
        <v/>
      </c>
      <c r="I22" s="174">
        <f>IF('M9 final  '!I22="","",'M9 final  '!I22)</f>
        <v>12.5</v>
      </c>
      <c r="J22" s="174">
        <f>IF('M9 final  '!J22="","",'M9 final  '!J22)</f>
        <v>14.55</v>
      </c>
      <c r="K22" s="174" t="str">
        <f>IF('M9 final  '!K22="","",'M9 final  '!K22)</f>
        <v>V</v>
      </c>
      <c r="L22" s="174">
        <f>IF(M10FI!E22="","",M10FI!E22)</f>
        <v>14.75</v>
      </c>
      <c r="M22" s="174" t="str">
        <f>IF(M10FI!F22="","",M10FI!F22)</f>
        <v/>
      </c>
      <c r="N22" s="174">
        <f>IF(M10FI!G22="","",M10FI!G22)</f>
        <v>14.75</v>
      </c>
      <c r="O22" s="174">
        <f>IF(M10FI!H22="","",M10FI!H22)</f>
        <v>13</v>
      </c>
      <c r="P22" s="174" t="str">
        <f>IF(M10FI!I22="","",M10FI!I22)</f>
        <v/>
      </c>
      <c r="Q22" s="174">
        <f>IF(M10FI!J22="","",M10FI!J22)</f>
        <v>13</v>
      </c>
      <c r="R22" s="174">
        <f>IF(M10FI!K22="","",M10FI!K22)</f>
        <v>12.5</v>
      </c>
      <c r="S22" s="174" t="str">
        <f>IF(M10FI!L22="","",M10FI!L22)</f>
        <v/>
      </c>
      <c r="T22" s="174">
        <f>IF(M10FI!M22="","",M10FI!M22)</f>
        <v>12.5</v>
      </c>
      <c r="U22" s="174">
        <f>IF(M10FI!N22="","",M10FI!N22)</f>
        <v>13.375</v>
      </c>
      <c r="V22" s="174" t="str">
        <f>IF(M10FI!O22="","",M10FI!O22)</f>
        <v>V</v>
      </c>
      <c r="W22" s="174">
        <f>IF('M11 final'!D22="","",'M11 final'!D22)</f>
        <v>16</v>
      </c>
      <c r="X22" s="174" t="str">
        <f>IF('M11 final'!E22="","",'M11 final'!E22)</f>
        <v/>
      </c>
      <c r="Y22" s="174">
        <f>IF('M11 final'!F22="","",'M11 final'!F22)</f>
        <v>16</v>
      </c>
      <c r="Z22" s="174">
        <f>IF('M11 final'!G22="","",'M11 final'!G22)</f>
        <v>19.25</v>
      </c>
      <c r="AA22" s="174" t="str">
        <f>IF('M11 final'!H22="","",'M11 final'!H22)</f>
        <v/>
      </c>
      <c r="AB22" s="174">
        <f>IF('M11 final'!I22="","",'M11 final'!I22)</f>
        <v>19.25</v>
      </c>
      <c r="AC22" s="174">
        <f>IF('M11 final'!J22="","",'M11 final'!J22)</f>
        <v>17.625</v>
      </c>
      <c r="AD22" s="174" t="str">
        <f>IF('M11 final'!K22="","",'M11 final'!K22)</f>
        <v>V</v>
      </c>
      <c r="AE22" s="174">
        <f>IF(M12FI!D22="","",M12FI!D22)</f>
        <v>20</v>
      </c>
      <c r="AF22" s="174" t="str">
        <f>IF(M12FI!E22="","",M12FI!E22)</f>
        <v/>
      </c>
      <c r="AG22" s="174">
        <f>IF(M12FI!F22="","",M12FI!F22)</f>
        <v>20</v>
      </c>
      <c r="AH22" s="174">
        <f>IF(M12FI!G22="","",M12FI!G22)</f>
        <v>14</v>
      </c>
      <c r="AI22" s="174" t="str">
        <f>IF(M12FI!H22="","",M12FI!H22)</f>
        <v/>
      </c>
      <c r="AJ22" s="174">
        <f>IF(M12FI!I22="","",M12FI!I22)</f>
        <v>14</v>
      </c>
      <c r="AK22" s="174">
        <f>IF(M12FI!J22="","",M12FI!J22)</f>
        <v>17.5</v>
      </c>
      <c r="AL22" s="174" t="str">
        <f>IF(M12FI!K22="","",M12FI!K22)</f>
        <v/>
      </c>
      <c r="AM22" s="174">
        <f>IF(M12FI!L22="","",M12FI!L22)</f>
        <v>17.5</v>
      </c>
      <c r="AN22" s="174">
        <f>IF(M12FI!M22="","",M12FI!M22)</f>
        <v>17.28</v>
      </c>
      <c r="AO22" s="174" t="str">
        <f>IF(M12FI!N22="","",M12FI!N22)</f>
        <v>V</v>
      </c>
      <c r="AP22" s="174">
        <f>IF(' M13 APR'!E22="","",' M13 APR'!E22)</f>
        <v>14</v>
      </c>
      <c r="AQ22" s="174" t="str">
        <f>IF(' M13 APR'!F22="","",' M13 APR'!F22)</f>
        <v/>
      </c>
      <c r="AR22" s="174">
        <f>IF(' M13 APR'!G22="","",' M13 APR'!G22)</f>
        <v>14</v>
      </c>
      <c r="AS22" s="174">
        <f>IF(' M13 APR'!H22="","",' M13 APR'!H22)</f>
        <v>15.849999999999998</v>
      </c>
      <c r="AT22" s="174" t="str">
        <f>IF(' M13 APR'!I22="","",' M13 APR'!I22)</f>
        <v/>
      </c>
      <c r="AU22" s="174">
        <f>IF(' M13 APR'!J22="","",' M13 APR'!J22)</f>
        <v>15.849999999999998</v>
      </c>
      <c r="AV22" s="174">
        <f>IF(' M13 APR'!K22="","",' M13 APR'!K22)</f>
        <v>14.814</v>
      </c>
      <c r="AW22" s="174" t="str">
        <f>IF(' M13 APR'!L22="","",' M13 APR'!L22)</f>
        <v>V</v>
      </c>
      <c r="AX22" s="176">
        <f>IF(' M14 APR'!E22="","",' M14 APR'!E22)</f>
        <v>19.200000000000003</v>
      </c>
      <c r="AY22" s="176" t="str">
        <f>IF(' M14 APR'!F22="","",' M14 APR'!F22)</f>
        <v/>
      </c>
      <c r="AZ22" s="176">
        <f>IF(' M14 APR'!G22="","",' M14 APR'!G22)</f>
        <v>19.200000000000003</v>
      </c>
      <c r="BA22" s="176">
        <f>IF(' M14 APR'!H22="","",' M14 APR'!H22)</f>
        <v>14</v>
      </c>
      <c r="BB22" s="176" t="str">
        <f>IF(' M14 APR'!I22="","",' M14 APR'!I22)</f>
        <v/>
      </c>
      <c r="BC22" s="176">
        <f>IF(' M14 APR'!J22="","",' M14 APR'!J22)</f>
        <v>14</v>
      </c>
      <c r="BD22" s="176">
        <f>IF(' M14 APR'!K22="","",' M14 APR'!K22)</f>
        <v>16.912000000000003</v>
      </c>
      <c r="BE22" s="176" t="str">
        <f>IF(' M14 APR'!L22="","",' M14 APR'!L22)</f>
        <v>V</v>
      </c>
      <c r="BF22" s="175">
        <f>IF(' M15 APR'!E22="","",' M15 APR'!E22)</f>
        <v>14.5</v>
      </c>
      <c r="BG22" s="175" t="str">
        <f>IF(' M15 APR'!F22="","",' M15 APR'!F22)</f>
        <v/>
      </c>
      <c r="BH22" s="175">
        <f>IF(' M15 APR'!G22="","",' M15 APR'!G22)</f>
        <v>14.5</v>
      </c>
      <c r="BI22" s="175">
        <f>IF(' M15 APR'!H22="","",' M15 APR'!H22)</f>
        <v>16</v>
      </c>
      <c r="BJ22" s="175" t="str">
        <f>IF(' M15 APR'!I22="","",' M15 APR'!I22)</f>
        <v/>
      </c>
      <c r="BK22" s="175">
        <f>IF(' M15 APR'!J22="","",' M15 APR'!J22)</f>
        <v>16</v>
      </c>
      <c r="BL22" s="175">
        <f>IF(' M15 APR'!K22="","",' M15 APR'!K22)</f>
        <v>15.700000000000001</v>
      </c>
      <c r="BM22" s="175" t="str">
        <f>IF(' M15 APR'!L22="","",' M15 APR'!L22)</f>
        <v>V</v>
      </c>
      <c r="BN22" s="14">
        <f>IF(' M16 APR'!E22="","",' M16 APR'!E22)</f>
        <v>15.5</v>
      </c>
      <c r="BO22" s="14" t="str">
        <f>IF(' M16 APR'!F22="","",' M16 APR'!F22)</f>
        <v/>
      </c>
      <c r="BP22" s="14">
        <f>IF(' M16 APR'!G22="","",' M16 APR'!G22)</f>
        <v>15.5</v>
      </c>
      <c r="BQ22" s="14">
        <f>IF(' M16 APR'!H22="","",' M16 APR'!H22)</f>
        <v>15.5</v>
      </c>
      <c r="BR22" s="14" t="str">
        <f>IF(' M16 APR'!I22="","",' M16 APR'!I22)</f>
        <v>V</v>
      </c>
      <c r="BS22" s="177">
        <f t="shared" si="1"/>
        <v>15.719500000000002</v>
      </c>
      <c r="BT22" s="178" t="str">
        <f t="shared" si="0"/>
        <v>Admis(e)</v>
      </c>
      <c r="BU22" s="179" t="str">
        <f t="shared" si="2"/>
        <v>AZIZY</v>
      </c>
    </row>
    <row r="23" spans="1:73">
      <c r="A23" s="173">
        <v>14</v>
      </c>
      <c r="B23" s="183" t="s">
        <v>44</v>
      </c>
      <c r="C23" s="182" t="s">
        <v>45</v>
      </c>
      <c r="D23" s="174">
        <f>IF('M9 final  '!D23="","",'M9 final  '!D23)</f>
        <v>16.3</v>
      </c>
      <c r="E23" s="174" t="str">
        <f>IF('M9 final  '!E23="","",'M9 final  '!E23)</f>
        <v/>
      </c>
      <c r="F23" s="174">
        <f>IF('M9 final  '!F23="","",'M9 final  '!F23)</f>
        <v>16.3</v>
      </c>
      <c r="G23" s="174">
        <f>IF('M9 final  '!G23="","",'M9 final  '!G23)</f>
        <v>8</v>
      </c>
      <c r="H23" s="174" t="str">
        <f>IF('M9 final  '!H23="","",'M9 final  '!H23)</f>
        <v/>
      </c>
      <c r="I23" s="174">
        <f>IF('M9 final  '!I23="","",'M9 final  '!I23)</f>
        <v>8</v>
      </c>
      <c r="J23" s="174">
        <f>IF('M9 final  '!J23="","",'M9 final  '!J23)</f>
        <v>12.15</v>
      </c>
      <c r="K23" s="174" t="str">
        <f>IF('M9 final  '!K23="","",'M9 final  '!K23)</f>
        <v>V</v>
      </c>
      <c r="L23" s="174">
        <f>IF(M10FI!E23="","",M10FI!E23)</f>
        <v>11.125</v>
      </c>
      <c r="M23" s="174">
        <f>IF(M10FI!F23="","",M10FI!F23)</f>
        <v>12</v>
      </c>
      <c r="N23" s="174">
        <f>IF(M10FI!G23="","",M10FI!G23)</f>
        <v>12</v>
      </c>
      <c r="O23" s="174">
        <f>IF(M10FI!H23="","",M10FI!H23)</f>
        <v>9.75</v>
      </c>
      <c r="P23" s="174">
        <f>IF(M10FI!I23="","",M10FI!I23)</f>
        <v>12</v>
      </c>
      <c r="Q23" s="174">
        <f>IF(M10FI!J23="","",M10FI!J23)</f>
        <v>12</v>
      </c>
      <c r="R23" s="174">
        <f>IF(M10FI!K23="","",M10FI!K23)</f>
        <v>12</v>
      </c>
      <c r="S23" s="174" t="str">
        <f>IF(M10FI!L23="","",M10FI!L23)</f>
        <v/>
      </c>
      <c r="T23" s="174">
        <f>IF(M10FI!M23="","",M10FI!M23)</f>
        <v>12</v>
      </c>
      <c r="U23" s="174">
        <f>IF(M10FI!N23="","",M10FI!N23)</f>
        <v>12</v>
      </c>
      <c r="V23" s="174" t="str">
        <f>IF(M10FI!O23="","",M10FI!O23)</f>
        <v>VAR</v>
      </c>
      <c r="W23" s="174">
        <f>IF('M11 final'!D23="","",'M11 final'!D23)</f>
        <v>10.75</v>
      </c>
      <c r="X23" s="174" t="str">
        <f>IF('M11 final'!E23="","",'M11 final'!E23)</f>
        <v/>
      </c>
      <c r="Y23" s="174">
        <f>IF('M11 final'!F23="","",'M11 final'!F23)</f>
        <v>10.75</v>
      </c>
      <c r="Z23" s="174">
        <f>IF('M11 final'!G23="","",'M11 final'!G23)</f>
        <v>18</v>
      </c>
      <c r="AA23" s="174" t="str">
        <f>IF('M11 final'!H23="","",'M11 final'!H23)</f>
        <v/>
      </c>
      <c r="AB23" s="174">
        <f>IF('M11 final'!I23="","",'M11 final'!I23)</f>
        <v>18</v>
      </c>
      <c r="AC23" s="174">
        <f>IF('M11 final'!J23="","",'M11 final'!J23)</f>
        <v>14.375</v>
      </c>
      <c r="AD23" s="174" t="str">
        <f>IF('M11 final'!K23="","",'M11 final'!K23)</f>
        <v>V</v>
      </c>
      <c r="AE23" s="174">
        <f>IF(M12FI!D23="","",M12FI!D23)</f>
        <v>13.5</v>
      </c>
      <c r="AF23" s="174" t="str">
        <f>IF(M12FI!E23="","",M12FI!E23)</f>
        <v/>
      </c>
      <c r="AG23" s="174">
        <f>IF(M12FI!F23="","",M12FI!F23)</f>
        <v>13.5</v>
      </c>
      <c r="AH23" s="174">
        <f>IF(M12FI!G23="","",M12FI!G23)</f>
        <v>16</v>
      </c>
      <c r="AI23" s="174" t="str">
        <f>IF(M12FI!H23="","",M12FI!H23)</f>
        <v/>
      </c>
      <c r="AJ23" s="174">
        <f>IF(M12FI!I23="","",M12FI!I23)</f>
        <v>16</v>
      </c>
      <c r="AK23" s="174">
        <f>IF(M12FI!J23="","",M12FI!J23)</f>
        <v>10.5</v>
      </c>
      <c r="AL23" s="174" t="str">
        <f>IF(M12FI!K23="","",M12FI!K23)</f>
        <v/>
      </c>
      <c r="AM23" s="174">
        <f>IF(M12FI!L23="","",M12FI!L23)</f>
        <v>10.5</v>
      </c>
      <c r="AN23" s="174">
        <f>IF(M12FI!M23="","",M12FI!M23)</f>
        <v>12.370000000000001</v>
      </c>
      <c r="AO23" s="174" t="str">
        <f>IF(M12FI!N23="","",M12FI!N23)</f>
        <v>V</v>
      </c>
      <c r="AP23" s="174">
        <f>IF(' M13 APR'!E23="","",' M13 APR'!E23)</f>
        <v>14</v>
      </c>
      <c r="AQ23" s="174" t="str">
        <f>IF(' M13 APR'!F23="","",' M13 APR'!F23)</f>
        <v/>
      </c>
      <c r="AR23" s="174">
        <f>IF(' M13 APR'!G23="","",' M13 APR'!G23)</f>
        <v>14</v>
      </c>
      <c r="AS23" s="174">
        <f>IF(' M13 APR'!H23="","",' M13 APR'!H23)</f>
        <v>18.649999999999999</v>
      </c>
      <c r="AT23" s="174" t="str">
        <f>IF(' M13 APR'!I23="","",' M13 APR'!I23)</f>
        <v/>
      </c>
      <c r="AU23" s="174">
        <f>IF(' M13 APR'!J23="","",' M13 APR'!J23)</f>
        <v>18.649999999999999</v>
      </c>
      <c r="AV23" s="174">
        <f>IF(' M13 APR'!K23="","",' M13 APR'!K23)</f>
        <v>16.045999999999999</v>
      </c>
      <c r="AW23" s="174" t="str">
        <f>IF(' M13 APR'!L23="","",' M13 APR'!L23)</f>
        <v>V</v>
      </c>
      <c r="AX23" s="176">
        <f>IF(' M14 APR'!E23="","",' M14 APR'!E23)</f>
        <v>17.600000000000001</v>
      </c>
      <c r="AY23" s="176" t="str">
        <f>IF(' M14 APR'!F23="","",' M14 APR'!F23)</f>
        <v/>
      </c>
      <c r="AZ23" s="176">
        <f>IF(' M14 APR'!G23="","",' M14 APR'!G23)</f>
        <v>17.600000000000001</v>
      </c>
      <c r="BA23" s="176">
        <f>IF(' M14 APR'!H23="","",' M14 APR'!H23)</f>
        <v>13.75</v>
      </c>
      <c r="BB23" s="176" t="str">
        <f>IF(' M14 APR'!I23="","",' M14 APR'!I23)</f>
        <v/>
      </c>
      <c r="BC23" s="176">
        <f>IF(' M14 APR'!J23="","",' M14 APR'!J23)</f>
        <v>13.75</v>
      </c>
      <c r="BD23" s="176">
        <f>IF(' M14 APR'!K23="","",' M14 APR'!K23)</f>
        <v>15.906000000000002</v>
      </c>
      <c r="BE23" s="176" t="str">
        <f>IF(' M14 APR'!L23="","",' M14 APR'!L23)</f>
        <v>V</v>
      </c>
      <c r="BF23" s="175">
        <f>IF(' M15 APR'!E23="","",' M15 APR'!E23)</f>
        <v>14</v>
      </c>
      <c r="BG23" s="175" t="str">
        <f>IF(' M15 APR'!F23="","",' M15 APR'!F23)</f>
        <v/>
      </c>
      <c r="BH23" s="175">
        <f>IF(' M15 APR'!G23="","",' M15 APR'!G23)</f>
        <v>14</v>
      </c>
      <c r="BI23" s="175">
        <f>IF(' M15 APR'!H23="","",' M15 APR'!H23)</f>
        <v>16</v>
      </c>
      <c r="BJ23" s="175" t="str">
        <f>IF(' M15 APR'!I23="","",' M15 APR'!I23)</f>
        <v/>
      </c>
      <c r="BK23" s="175">
        <f>IF(' M15 APR'!J23="","",' M15 APR'!J23)</f>
        <v>16</v>
      </c>
      <c r="BL23" s="175">
        <f>IF(' M15 APR'!K23="","",' M15 APR'!K23)</f>
        <v>15.600000000000001</v>
      </c>
      <c r="BM23" s="175" t="str">
        <f>IF(' M15 APR'!L23="","",' M15 APR'!L23)</f>
        <v>V</v>
      </c>
      <c r="BN23" s="14">
        <f>IF(' M16 APR'!E23="","",' M16 APR'!E23)</f>
        <v>15.5</v>
      </c>
      <c r="BO23" s="14" t="str">
        <f>IF(' M16 APR'!F23="","",' M16 APR'!F23)</f>
        <v/>
      </c>
      <c r="BP23" s="14">
        <f>IF(' M16 APR'!G23="","",' M16 APR'!G23)</f>
        <v>15.5</v>
      </c>
      <c r="BQ23" s="14">
        <f>IF(' M16 APR'!H23="","",' M16 APR'!H23)</f>
        <v>15.5</v>
      </c>
      <c r="BR23" s="14" t="str">
        <f>IF(' M16 APR'!I23="","",' M16 APR'!I23)</f>
        <v>V</v>
      </c>
      <c r="BS23" s="177">
        <f t="shared" si="1"/>
        <v>14.243375</v>
      </c>
      <c r="BT23" s="178" t="str">
        <f t="shared" si="0"/>
        <v>Admis(e)</v>
      </c>
      <c r="BU23" s="179" t="str">
        <f t="shared" si="2"/>
        <v xml:space="preserve">AZZOUZI     </v>
      </c>
    </row>
    <row r="24" spans="1:73">
      <c r="A24" s="173">
        <v>15</v>
      </c>
      <c r="B24" s="183" t="s">
        <v>46</v>
      </c>
      <c r="C24" s="182" t="s">
        <v>47</v>
      </c>
      <c r="D24" s="174">
        <f>IF('M9 final  '!D24="","",'M9 final  '!D24)</f>
        <v>17.3</v>
      </c>
      <c r="E24" s="174" t="str">
        <f>IF('M9 final  '!E24="","",'M9 final  '!E24)</f>
        <v/>
      </c>
      <c r="F24" s="174">
        <f>IF('M9 final  '!F24="","",'M9 final  '!F24)</f>
        <v>17.3</v>
      </c>
      <c r="G24" s="174">
        <f>IF('M9 final  '!G24="","",'M9 final  '!G24)</f>
        <v>18.5</v>
      </c>
      <c r="H24" s="174" t="str">
        <f>IF('M9 final  '!H24="","",'M9 final  '!H24)</f>
        <v/>
      </c>
      <c r="I24" s="174">
        <f>IF('M9 final  '!I24="","",'M9 final  '!I24)</f>
        <v>18.5</v>
      </c>
      <c r="J24" s="174">
        <f>IF('M9 final  '!J24="","",'M9 final  '!J24)</f>
        <v>17.899999999999999</v>
      </c>
      <c r="K24" s="174" t="str">
        <f>IF('M9 final  '!K24="","",'M9 final  '!K24)</f>
        <v>V</v>
      </c>
      <c r="L24" s="174">
        <f>IF(M10FI!E24="","",M10FI!E24)</f>
        <v>17.875</v>
      </c>
      <c r="M24" s="174" t="str">
        <f>IF(M10FI!F24="","",M10FI!F24)</f>
        <v/>
      </c>
      <c r="N24" s="174">
        <f>IF(M10FI!G24="","",M10FI!G24)</f>
        <v>17.875</v>
      </c>
      <c r="O24" s="174">
        <f>IF(M10FI!H24="","",M10FI!H24)</f>
        <v>14.5</v>
      </c>
      <c r="P24" s="174" t="str">
        <f>IF(M10FI!I24="","",M10FI!I24)</f>
        <v/>
      </c>
      <c r="Q24" s="174">
        <f>IF(M10FI!J24="","",M10FI!J24)</f>
        <v>14.5</v>
      </c>
      <c r="R24" s="174">
        <f>IF(M10FI!K24="","",M10FI!K24)</f>
        <v>13.5</v>
      </c>
      <c r="S24" s="174" t="str">
        <f>IF(M10FI!L24="","",M10FI!L24)</f>
        <v/>
      </c>
      <c r="T24" s="174">
        <f>IF(M10FI!M24="","",M10FI!M24)</f>
        <v>13.5</v>
      </c>
      <c r="U24" s="174">
        <f>IF(M10FI!N24="","",M10FI!N24)</f>
        <v>15.212500000000002</v>
      </c>
      <c r="V24" s="174" t="str">
        <f>IF(M10FI!O24="","",M10FI!O24)</f>
        <v>V</v>
      </c>
      <c r="W24" s="174">
        <f>IF('M11 final'!D24="","",'M11 final'!D24)</f>
        <v>15</v>
      </c>
      <c r="X24" s="174" t="str">
        <f>IF('M11 final'!E24="","",'M11 final'!E24)</f>
        <v/>
      </c>
      <c r="Y24" s="174">
        <f>IF('M11 final'!F24="","",'M11 final'!F24)</f>
        <v>15</v>
      </c>
      <c r="Z24" s="174">
        <f>IF('M11 final'!G24="","",'M11 final'!G24)</f>
        <v>17.25</v>
      </c>
      <c r="AA24" s="174" t="str">
        <f>IF('M11 final'!H24="","",'M11 final'!H24)</f>
        <v/>
      </c>
      <c r="AB24" s="174">
        <f>IF('M11 final'!I24="","",'M11 final'!I24)</f>
        <v>17.25</v>
      </c>
      <c r="AC24" s="174">
        <f>IF('M11 final'!J24="","",'M11 final'!J24)</f>
        <v>16.125</v>
      </c>
      <c r="AD24" s="174" t="str">
        <f>IF('M11 final'!K24="","",'M11 final'!K24)</f>
        <v>V</v>
      </c>
      <c r="AE24" s="174">
        <f>IF(M12FI!D24="","",M12FI!D24)</f>
        <v>17</v>
      </c>
      <c r="AF24" s="174" t="str">
        <f>IF(M12FI!E24="","",M12FI!E24)</f>
        <v/>
      </c>
      <c r="AG24" s="174">
        <f>IF(M12FI!F24="","",M12FI!F24)</f>
        <v>17</v>
      </c>
      <c r="AH24" s="174">
        <f>IF(M12FI!G24="","",M12FI!G24)</f>
        <v>16</v>
      </c>
      <c r="AI24" s="174" t="str">
        <f>IF(M12FI!H24="","",M12FI!H24)</f>
        <v/>
      </c>
      <c r="AJ24" s="174">
        <f>IF(M12FI!I24="","",M12FI!I24)</f>
        <v>16</v>
      </c>
      <c r="AK24" s="174">
        <f>IF(M12FI!J24="","",M12FI!J24)</f>
        <v>19.5</v>
      </c>
      <c r="AL24" s="174" t="str">
        <f>IF(M12FI!K24="","",M12FI!K24)</f>
        <v/>
      </c>
      <c r="AM24" s="174">
        <f>IF(M12FI!L24="","",M12FI!L24)</f>
        <v>19.5</v>
      </c>
      <c r="AN24" s="174">
        <f>IF(M12FI!M24="","",M12FI!M24)</f>
        <v>18.18</v>
      </c>
      <c r="AO24" s="174" t="str">
        <f>IF(M12FI!N24="","",M12FI!N24)</f>
        <v>V</v>
      </c>
      <c r="AP24" s="174">
        <f>IF(' M13 APR'!E24="","",' M13 APR'!E24)</f>
        <v>14</v>
      </c>
      <c r="AQ24" s="174" t="str">
        <f>IF(' M13 APR'!F24="","",' M13 APR'!F24)</f>
        <v/>
      </c>
      <c r="AR24" s="174">
        <f>IF(' M13 APR'!G24="","",' M13 APR'!G24)</f>
        <v>14</v>
      </c>
      <c r="AS24" s="174">
        <f>IF(' M13 APR'!H24="","",' M13 APR'!H24)</f>
        <v>18.8</v>
      </c>
      <c r="AT24" s="174" t="str">
        <f>IF(' M13 APR'!I24="","",' M13 APR'!I24)</f>
        <v/>
      </c>
      <c r="AU24" s="174">
        <f>IF(' M13 APR'!J24="","",' M13 APR'!J24)</f>
        <v>18.8</v>
      </c>
      <c r="AV24" s="174">
        <f>IF(' M13 APR'!K24="","",' M13 APR'!K24)</f>
        <v>16.112000000000002</v>
      </c>
      <c r="AW24" s="174" t="str">
        <f>IF(' M13 APR'!L24="","",' M13 APR'!L24)</f>
        <v>V</v>
      </c>
      <c r="AX24" s="176">
        <f>IF(' M14 APR'!E24="","",' M14 APR'!E24)</f>
        <v>16.8</v>
      </c>
      <c r="AY24" s="176" t="str">
        <f>IF(' M14 APR'!F24="","",' M14 APR'!F24)</f>
        <v/>
      </c>
      <c r="AZ24" s="176">
        <f>IF(' M14 APR'!G24="","",' M14 APR'!G24)</f>
        <v>16.8</v>
      </c>
      <c r="BA24" s="176">
        <f>IF(' M14 APR'!H24="","",' M14 APR'!H24)</f>
        <v>15.5</v>
      </c>
      <c r="BB24" s="176" t="str">
        <f>IF(' M14 APR'!I24="","",' M14 APR'!I24)</f>
        <v/>
      </c>
      <c r="BC24" s="176">
        <f>IF(' M14 APR'!J24="","",' M14 APR'!J24)</f>
        <v>15.5</v>
      </c>
      <c r="BD24" s="176">
        <f>IF(' M14 APR'!K24="","",' M14 APR'!K24)</f>
        <v>16.228000000000002</v>
      </c>
      <c r="BE24" s="176" t="str">
        <f>IF(' M14 APR'!L24="","",' M14 APR'!L24)</f>
        <v>V</v>
      </c>
      <c r="BF24" s="175">
        <f>IF(' M15 APR'!E24="","",' M15 APR'!E24)</f>
        <v>14</v>
      </c>
      <c r="BG24" s="175" t="str">
        <f>IF(' M15 APR'!F24="","",' M15 APR'!F24)</f>
        <v/>
      </c>
      <c r="BH24" s="175">
        <f>IF(' M15 APR'!G24="","",' M15 APR'!G24)</f>
        <v>14</v>
      </c>
      <c r="BI24" s="175">
        <f>IF(' M15 APR'!H24="","",' M15 APR'!H24)</f>
        <v>16</v>
      </c>
      <c r="BJ24" s="175" t="str">
        <f>IF(' M15 APR'!I24="","",' M15 APR'!I24)</f>
        <v/>
      </c>
      <c r="BK24" s="175">
        <f>IF(' M15 APR'!J24="","",' M15 APR'!J24)</f>
        <v>16</v>
      </c>
      <c r="BL24" s="175">
        <f>IF(' M15 APR'!K24="","",' M15 APR'!K24)</f>
        <v>15.600000000000001</v>
      </c>
      <c r="BM24" s="175" t="str">
        <f>IF(' M15 APR'!L24="","",' M15 APR'!L24)</f>
        <v>V</v>
      </c>
      <c r="BN24" s="14">
        <f>IF(' M16 APR'!E24="","",' M16 APR'!E24)</f>
        <v>16</v>
      </c>
      <c r="BO24" s="14" t="str">
        <f>IF(' M16 APR'!F24="","",' M16 APR'!F24)</f>
        <v/>
      </c>
      <c r="BP24" s="14">
        <f>IF(' M16 APR'!G24="","",' M16 APR'!G24)</f>
        <v>16</v>
      </c>
      <c r="BQ24" s="14">
        <f>IF(' M16 APR'!H24="","",' M16 APR'!H24)</f>
        <v>16</v>
      </c>
      <c r="BR24" s="14" t="str">
        <f>IF(' M16 APR'!I24="","",' M16 APR'!I24)</f>
        <v>V</v>
      </c>
      <c r="BS24" s="177">
        <f t="shared" si="1"/>
        <v>16.419687499999998</v>
      </c>
      <c r="BT24" s="178" t="str">
        <f t="shared" si="0"/>
        <v>Admis(e)</v>
      </c>
      <c r="BU24" s="179" t="str">
        <f t="shared" si="2"/>
        <v xml:space="preserve">BAIOUI      </v>
      </c>
    </row>
    <row r="25" spans="1:73">
      <c r="A25" s="173">
        <v>16</v>
      </c>
      <c r="B25" s="183" t="s">
        <v>48</v>
      </c>
      <c r="C25" s="182" t="s">
        <v>49</v>
      </c>
      <c r="D25" s="174">
        <f>IF('M9 final  '!D25="","",'M9 final  '!D25)</f>
        <v>14.600000000000001</v>
      </c>
      <c r="E25" s="174" t="str">
        <f>IF('M9 final  '!E25="","",'M9 final  '!E25)</f>
        <v/>
      </c>
      <c r="F25" s="174">
        <f>IF('M9 final  '!F25="","",'M9 final  '!F25)</f>
        <v>14.600000000000001</v>
      </c>
      <c r="G25" s="174">
        <f>IF('M9 final  '!G25="","",'M9 final  '!G25)</f>
        <v>13</v>
      </c>
      <c r="H25" s="174" t="str">
        <f>IF('M9 final  '!H25="","",'M9 final  '!H25)</f>
        <v/>
      </c>
      <c r="I25" s="174">
        <f>IF('M9 final  '!I25="","",'M9 final  '!I25)</f>
        <v>13</v>
      </c>
      <c r="J25" s="174">
        <f>IF('M9 final  '!J25="","",'M9 final  '!J25)</f>
        <v>13.8</v>
      </c>
      <c r="K25" s="174" t="str">
        <f>IF('M9 final  '!K25="","",'M9 final  '!K25)</f>
        <v>V</v>
      </c>
      <c r="L25" s="174">
        <f>IF(M10FI!E25="","",M10FI!E25)</f>
        <v>11.125</v>
      </c>
      <c r="M25" s="174">
        <f>IF(M10FI!F25="","",M10FI!F25)</f>
        <v>12</v>
      </c>
      <c r="N25" s="174">
        <f>IF(M10FI!G25="","",M10FI!G25)</f>
        <v>12</v>
      </c>
      <c r="O25" s="174">
        <f>IF(M10FI!H25="","",M10FI!H25)</f>
        <v>9</v>
      </c>
      <c r="P25" s="174">
        <f>IF(M10FI!I25="","",M10FI!I25)</f>
        <v>12</v>
      </c>
      <c r="Q25" s="174">
        <f>IF(M10FI!J25="","",M10FI!J25)</f>
        <v>12</v>
      </c>
      <c r="R25" s="174">
        <f>IF(M10FI!K25="","",M10FI!K25)</f>
        <v>12</v>
      </c>
      <c r="S25" s="174" t="str">
        <f>IF(M10FI!L25="","",M10FI!L25)</f>
        <v/>
      </c>
      <c r="T25" s="174">
        <f>IF(M10FI!M25="","",M10FI!M25)</f>
        <v>12</v>
      </c>
      <c r="U25" s="174">
        <f>IF(M10FI!N25="","",M10FI!N25)</f>
        <v>12</v>
      </c>
      <c r="V25" s="174" t="str">
        <f>IF(M10FI!O25="","",M10FI!O25)</f>
        <v>VAR</v>
      </c>
      <c r="W25" s="174">
        <f>IF('M11 final'!D25="","",'M11 final'!D25)</f>
        <v>10.5</v>
      </c>
      <c r="X25" s="174">
        <f>IF('M11 final'!E25="","",'M11 final'!E25)</f>
        <v>12</v>
      </c>
      <c r="Y25" s="174">
        <f>IF('M11 final'!F25="","",'M11 final'!F25)</f>
        <v>12</v>
      </c>
      <c r="Z25" s="174">
        <f>IF('M11 final'!G25="","",'M11 final'!G25)</f>
        <v>8.75</v>
      </c>
      <c r="AA25" s="174">
        <f>IF('M11 final'!H25="","",'M11 final'!H25)</f>
        <v>12</v>
      </c>
      <c r="AB25" s="174">
        <f>IF('M11 final'!I25="","",'M11 final'!I25)</f>
        <v>12</v>
      </c>
      <c r="AC25" s="174">
        <f>IF('M11 final'!J25="","",'M11 final'!J25)</f>
        <v>12</v>
      </c>
      <c r="AD25" s="174" t="str">
        <f>IF('M11 final'!K25="","",'M11 final'!K25)</f>
        <v>VAR</v>
      </c>
      <c r="AE25" s="174">
        <f>IF(M12FI!D25="","",M12FI!D25)</f>
        <v>14</v>
      </c>
      <c r="AF25" s="174" t="str">
        <f>IF(M12FI!E25="","",M12FI!E25)</f>
        <v/>
      </c>
      <c r="AG25" s="174">
        <f>IF(M12FI!F25="","",M12FI!F25)</f>
        <v>14</v>
      </c>
      <c r="AH25" s="174">
        <f>IF(M12FI!G25="","",M12FI!G25)</f>
        <v>17</v>
      </c>
      <c r="AI25" s="174" t="str">
        <f>IF(M12FI!H25="","",M12FI!H25)</f>
        <v/>
      </c>
      <c r="AJ25" s="174">
        <f>IF(M12FI!I25="","",M12FI!I25)</f>
        <v>17</v>
      </c>
      <c r="AK25" s="174">
        <f>IF(M12FI!J25="","",M12FI!J25)</f>
        <v>6</v>
      </c>
      <c r="AL25" s="174">
        <f>IF(M12FI!K25="","",M12FI!K25)</f>
        <v>12</v>
      </c>
      <c r="AM25" s="174">
        <f>IF(M12FI!L25="","",M12FI!L25)</f>
        <v>12</v>
      </c>
      <c r="AN25" s="174">
        <f>IF(M12FI!M25="","",M12FI!M25)</f>
        <v>13.540000000000001</v>
      </c>
      <c r="AO25" s="174" t="str">
        <f>IF(M12FI!N25="","",M12FI!N25)</f>
        <v>VAR</v>
      </c>
      <c r="AP25" s="174">
        <f>IF(' M13 APR'!E25="","",' M13 APR'!E25)</f>
        <v>11</v>
      </c>
      <c r="AQ25" s="174" t="str">
        <f>IF(' M13 APR'!F25="","",' M13 APR'!F25)</f>
        <v/>
      </c>
      <c r="AR25" s="174">
        <f>IF(' M13 APR'!G25="","",' M13 APR'!G25)</f>
        <v>11</v>
      </c>
      <c r="AS25" s="174">
        <f>IF(' M13 APR'!H25="","",' M13 APR'!H25)</f>
        <v>13.625</v>
      </c>
      <c r="AT25" s="174" t="str">
        <f>IF(' M13 APR'!I25="","",' M13 APR'!I25)</f>
        <v/>
      </c>
      <c r="AU25" s="174">
        <f>IF(' M13 APR'!J25="","",' M13 APR'!J25)</f>
        <v>13.625</v>
      </c>
      <c r="AV25" s="174">
        <f>IF(' M13 APR'!K25="","",' M13 APR'!K25)</f>
        <v>12.155000000000001</v>
      </c>
      <c r="AW25" s="174" t="str">
        <f>IF(' M13 APR'!L25="","",' M13 APR'!L25)</f>
        <v>V</v>
      </c>
      <c r="AX25" s="176">
        <f>IF(' M14 APR'!E25="","",' M14 APR'!E25)</f>
        <v>12</v>
      </c>
      <c r="AY25" s="176" t="str">
        <f>IF(' M14 APR'!F25="","",' M14 APR'!F25)</f>
        <v/>
      </c>
      <c r="AZ25" s="176">
        <f>IF(' M14 APR'!G25="","",' M14 APR'!G25)</f>
        <v>12</v>
      </c>
      <c r="BA25" s="176">
        <f>IF(' M14 APR'!H25="","",' M14 APR'!H25)</f>
        <v>13.5</v>
      </c>
      <c r="BB25" s="176" t="str">
        <f>IF(' M14 APR'!I25="","",' M14 APR'!I25)</f>
        <v/>
      </c>
      <c r="BC25" s="176">
        <f>IF(' M14 APR'!J25="","",' M14 APR'!J25)</f>
        <v>13.5</v>
      </c>
      <c r="BD25" s="176">
        <f>IF(' M14 APR'!K25="","",' M14 APR'!K25)</f>
        <v>12.66</v>
      </c>
      <c r="BE25" s="176" t="str">
        <f>IF(' M14 APR'!L25="","",' M14 APR'!L25)</f>
        <v>V</v>
      </c>
      <c r="BF25" s="175">
        <f>IF(' M15 APR'!E25="","",' M15 APR'!E25)</f>
        <v>15.5</v>
      </c>
      <c r="BG25" s="175" t="str">
        <f>IF(' M15 APR'!F25="","",' M15 APR'!F25)</f>
        <v/>
      </c>
      <c r="BH25" s="175">
        <f>IF(' M15 APR'!G25="","",' M15 APR'!G25)</f>
        <v>15.5</v>
      </c>
      <c r="BI25" s="175">
        <f>IF(' M15 APR'!H25="","",' M15 APR'!H25)</f>
        <v>15.5</v>
      </c>
      <c r="BJ25" s="175" t="str">
        <f>IF(' M15 APR'!I25="","",' M15 APR'!I25)</f>
        <v/>
      </c>
      <c r="BK25" s="175">
        <f>IF(' M15 APR'!J25="","",' M15 APR'!J25)</f>
        <v>15.5</v>
      </c>
      <c r="BL25" s="175">
        <f>IF(' M15 APR'!K25="","",' M15 APR'!K25)</f>
        <v>15.5</v>
      </c>
      <c r="BM25" s="175" t="str">
        <f>IF(' M15 APR'!L25="","",' M15 APR'!L25)</f>
        <v>V</v>
      </c>
      <c r="BN25" s="14">
        <f>IF(' M16 APR'!E25="","",' M16 APR'!E25)</f>
        <v>15</v>
      </c>
      <c r="BO25" s="14" t="str">
        <f>IF(' M16 APR'!F25="","",' M16 APR'!F25)</f>
        <v/>
      </c>
      <c r="BP25" s="14">
        <f>IF(' M16 APR'!G25="","",' M16 APR'!G25)</f>
        <v>15</v>
      </c>
      <c r="BQ25" s="14">
        <f>IF(' M16 APR'!H25="","",' M16 APR'!H25)</f>
        <v>15</v>
      </c>
      <c r="BR25" s="14" t="str">
        <f>IF(' M16 APR'!I25="","",' M16 APR'!I25)</f>
        <v>V</v>
      </c>
      <c r="BS25" s="177">
        <f t="shared" si="1"/>
        <v>13.331875</v>
      </c>
      <c r="BT25" s="178" t="str">
        <f t="shared" si="0"/>
        <v>Admis(e)</v>
      </c>
      <c r="BU25" s="179" t="str">
        <f t="shared" si="2"/>
        <v xml:space="preserve">BARTAL </v>
      </c>
    </row>
    <row r="26" spans="1:73">
      <c r="A26" s="173">
        <v>17</v>
      </c>
      <c r="B26" s="181" t="s">
        <v>50</v>
      </c>
      <c r="C26" s="182" t="s">
        <v>51</v>
      </c>
      <c r="D26" s="174">
        <f>IF('M9 final  '!D26="","",'M9 final  '!D26)</f>
        <v>14.600000000000001</v>
      </c>
      <c r="E26" s="174" t="str">
        <f>IF('M9 final  '!E26="","",'M9 final  '!E26)</f>
        <v/>
      </c>
      <c r="F26" s="174">
        <f>IF('M9 final  '!F26="","",'M9 final  '!F26)</f>
        <v>14.600000000000001</v>
      </c>
      <c r="G26" s="174">
        <f>IF('M9 final  '!G26="","",'M9 final  '!G26)</f>
        <v>14.5</v>
      </c>
      <c r="H26" s="174" t="str">
        <f>IF('M9 final  '!H26="","",'M9 final  '!H26)</f>
        <v/>
      </c>
      <c r="I26" s="174">
        <f>IF('M9 final  '!I26="","",'M9 final  '!I26)</f>
        <v>14.5</v>
      </c>
      <c r="J26" s="174">
        <f>IF('M9 final  '!J26="","",'M9 final  '!J26)</f>
        <v>14.55</v>
      </c>
      <c r="K26" s="174" t="str">
        <f>IF('M9 final  '!K26="","",'M9 final  '!K26)</f>
        <v>V</v>
      </c>
      <c r="L26" s="174">
        <f>IF(M10FI!E26="","",M10FI!E26)</f>
        <v>14.875</v>
      </c>
      <c r="M26" s="174" t="str">
        <f>IF(M10FI!F26="","",M10FI!F26)</f>
        <v/>
      </c>
      <c r="N26" s="174">
        <f>IF(M10FI!G26="","",M10FI!G26)</f>
        <v>14.875</v>
      </c>
      <c r="O26" s="174">
        <f>IF(M10FI!H26="","",M10FI!H26)</f>
        <v>15.5</v>
      </c>
      <c r="P26" s="174" t="str">
        <f>IF(M10FI!I26="","",M10FI!I26)</f>
        <v/>
      </c>
      <c r="Q26" s="174">
        <f>IF(M10FI!J26="","",M10FI!J26)</f>
        <v>15.5</v>
      </c>
      <c r="R26" s="174">
        <f>IF(M10FI!K26="","",M10FI!K26)</f>
        <v>12.5</v>
      </c>
      <c r="S26" s="174" t="str">
        <f>IF(M10FI!L26="","",M10FI!L26)</f>
        <v/>
      </c>
      <c r="T26" s="174">
        <f>IF(M10FI!M26="","",M10FI!M26)</f>
        <v>12.5</v>
      </c>
      <c r="U26" s="174">
        <f>IF(M10FI!N26="","",M10FI!N26)</f>
        <v>14.4125</v>
      </c>
      <c r="V26" s="174" t="str">
        <f>IF(M10FI!O26="","",M10FI!O26)</f>
        <v>V</v>
      </c>
      <c r="W26" s="174">
        <f>IF('M11 final'!D26="","",'M11 final'!D26)</f>
        <v>12.75</v>
      </c>
      <c r="X26" s="174" t="str">
        <f>IF('M11 final'!E26="","",'M11 final'!E26)</f>
        <v/>
      </c>
      <c r="Y26" s="174">
        <f>IF('M11 final'!F26="","",'M11 final'!F26)</f>
        <v>12.75</v>
      </c>
      <c r="Z26" s="174">
        <f>IF('M11 final'!G26="","",'M11 final'!G26)</f>
        <v>18.5</v>
      </c>
      <c r="AA26" s="174" t="str">
        <f>IF('M11 final'!H26="","",'M11 final'!H26)</f>
        <v/>
      </c>
      <c r="AB26" s="174">
        <f>IF('M11 final'!I26="","",'M11 final'!I26)</f>
        <v>18.5</v>
      </c>
      <c r="AC26" s="174">
        <f>IF('M11 final'!J26="","",'M11 final'!J26)</f>
        <v>15.625</v>
      </c>
      <c r="AD26" s="174" t="str">
        <f>IF('M11 final'!K26="","",'M11 final'!K26)</f>
        <v>V</v>
      </c>
      <c r="AE26" s="174">
        <f>IF(M12FI!D26="","",M12FI!D26)</f>
        <v>13.5</v>
      </c>
      <c r="AF26" s="174" t="str">
        <f>IF(M12FI!E26="","",M12FI!E26)</f>
        <v/>
      </c>
      <c r="AG26" s="174">
        <f>IF(M12FI!F26="","",M12FI!F26)</f>
        <v>13.5</v>
      </c>
      <c r="AH26" s="174">
        <f>IF(M12FI!G26="","",M12FI!G26)</f>
        <v>17</v>
      </c>
      <c r="AI26" s="174" t="str">
        <f>IF(M12FI!H26="","",M12FI!H26)</f>
        <v/>
      </c>
      <c r="AJ26" s="174">
        <f>IF(M12FI!I26="","",M12FI!I26)</f>
        <v>17</v>
      </c>
      <c r="AK26" s="174">
        <f>IF(M12FI!J26="","",M12FI!J26)</f>
        <v>15.75</v>
      </c>
      <c r="AL26" s="174" t="str">
        <f>IF(M12FI!K26="","",M12FI!K26)</f>
        <v/>
      </c>
      <c r="AM26" s="174">
        <f>IF(M12FI!L26="","",M12FI!L26)</f>
        <v>15.75</v>
      </c>
      <c r="AN26" s="174">
        <f>IF(M12FI!M26="","",M12FI!M26)</f>
        <v>15.530000000000001</v>
      </c>
      <c r="AO26" s="174" t="str">
        <f>IF(M12FI!N26="","",M12FI!N26)</f>
        <v>V</v>
      </c>
      <c r="AP26" s="174">
        <f>IF(' M13 APR'!E26="","",' M13 APR'!E26)</f>
        <v>11</v>
      </c>
      <c r="AQ26" s="174" t="str">
        <f>IF(' M13 APR'!F26="","",' M13 APR'!F26)</f>
        <v/>
      </c>
      <c r="AR26" s="174">
        <f>IF(' M13 APR'!G26="","",' M13 APR'!G26)</f>
        <v>11</v>
      </c>
      <c r="AS26" s="174">
        <f>IF(' M13 APR'!H26="","",' M13 APR'!H26)</f>
        <v>15.549999999999999</v>
      </c>
      <c r="AT26" s="174" t="str">
        <f>IF(' M13 APR'!I26="","",' M13 APR'!I26)</f>
        <v/>
      </c>
      <c r="AU26" s="174">
        <f>IF(' M13 APR'!J26="","",' M13 APR'!J26)</f>
        <v>15.549999999999999</v>
      </c>
      <c r="AV26" s="174">
        <f>IF(' M13 APR'!K26="","",' M13 APR'!K26)</f>
        <v>13.001999999999999</v>
      </c>
      <c r="AW26" s="174" t="str">
        <f>IF(' M13 APR'!L26="","",' M13 APR'!L26)</f>
        <v>V</v>
      </c>
      <c r="AX26" s="176">
        <f>IF(' M14 APR'!E26="","",' M14 APR'!E26)</f>
        <v>18.399999999999999</v>
      </c>
      <c r="AY26" s="176" t="str">
        <f>IF(' M14 APR'!F26="","",' M14 APR'!F26)</f>
        <v/>
      </c>
      <c r="AZ26" s="176">
        <f>IF(' M14 APR'!G26="","",' M14 APR'!G26)</f>
        <v>18.399999999999999</v>
      </c>
      <c r="BA26" s="176">
        <f>IF(' M14 APR'!H26="","",' M14 APR'!H26)</f>
        <v>14.5</v>
      </c>
      <c r="BB26" s="176" t="str">
        <f>IF(' M14 APR'!I26="","",' M14 APR'!I26)</f>
        <v/>
      </c>
      <c r="BC26" s="176">
        <f>IF(' M14 APR'!J26="","",' M14 APR'!J26)</f>
        <v>14.5</v>
      </c>
      <c r="BD26" s="176">
        <f>IF(' M14 APR'!K26="","",' M14 APR'!K26)</f>
        <v>16.684000000000001</v>
      </c>
      <c r="BE26" s="176" t="str">
        <f>IF(' M14 APR'!L26="","",' M14 APR'!L26)</f>
        <v>V</v>
      </c>
      <c r="BF26" s="175">
        <f>IF(' M15 APR'!E26="","",' M15 APR'!E26)</f>
        <v>14.5</v>
      </c>
      <c r="BG26" s="175" t="str">
        <f>IF(' M15 APR'!F26="","",' M15 APR'!F26)</f>
        <v/>
      </c>
      <c r="BH26" s="175">
        <f>IF(' M15 APR'!G26="","",' M15 APR'!G26)</f>
        <v>14.5</v>
      </c>
      <c r="BI26" s="175">
        <f>IF(' M15 APR'!H26="","",' M15 APR'!H26)</f>
        <v>16</v>
      </c>
      <c r="BJ26" s="175" t="str">
        <f>IF(' M15 APR'!I26="","",' M15 APR'!I26)</f>
        <v/>
      </c>
      <c r="BK26" s="175">
        <f>IF(' M15 APR'!J26="","",' M15 APR'!J26)</f>
        <v>16</v>
      </c>
      <c r="BL26" s="175">
        <f>IF(' M15 APR'!K26="","",' M15 APR'!K26)</f>
        <v>15.700000000000001</v>
      </c>
      <c r="BM26" s="175" t="str">
        <f>IF(' M15 APR'!L26="","",' M15 APR'!L26)</f>
        <v>V</v>
      </c>
      <c r="BN26" s="14">
        <f>IF(' M16 APR'!E26="","",' M16 APR'!E26)</f>
        <v>15.5</v>
      </c>
      <c r="BO26" s="14" t="str">
        <f>IF(' M16 APR'!F26="","",' M16 APR'!F26)</f>
        <v/>
      </c>
      <c r="BP26" s="14">
        <f>IF(' M16 APR'!G26="","",' M16 APR'!G26)</f>
        <v>15.5</v>
      </c>
      <c r="BQ26" s="14">
        <f>IF(' M16 APR'!H26="","",' M16 APR'!H26)</f>
        <v>15.5</v>
      </c>
      <c r="BR26" s="14" t="str">
        <f>IF(' M16 APR'!I26="","",' M16 APR'!I26)</f>
        <v>V</v>
      </c>
      <c r="BS26" s="177">
        <f t="shared" si="1"/>
        <v>15.1254375</v>
      </c>
      <c r="BT26" s="178" t="str">
        <f t="shared" si="0"/>
        <v>Admis(e)</v>
      </c>
      <c r="BU26" s="179" t="str">
        <f t="shared" si="2"/>
        <v xml:space="preserve">BELEGCHOUR </v>
      </c>
    </row>
    <row r="27" spans="1:73">
      <c r="A27" s="173">
        <v>18</v>
      </c>
      <c r="B27" s="183" t="s">
        <v>52</v>
      </c>
      <c r="C27" s="182" t="s">
        <v>53</v>
      </c>
      <c r="D27" s="174">
        <f>IF('M9 final  '!D27="","",'M9 final  '!D27)</f>
        <v>15.6</v>
      </c>
      <c r="E27" s="174" t="str">
        <f>IF('M9 final  '!E27="","",'M9 final  '!E27)</f>
        <v/>
      </c>
      <c r="F27" s="174">
        <f>IF('M9 final  '!F27="","",'M9 final  '!F27)</f>
        <v>15.6</v>
      </c>
      <c r="G27" s="174">
        <f>IF('M9 final  '!G27="","",'M9 final  '!G27)</f>
        <v>13</v>
      </c>
      <c r="H27" s="174" t="str">
        <f>IF('M9 final  '!H27="","",'M9 final  '!H27)</f>
        <v/>
      </c>
      <c r="I27" s="174">
        <f>IF('M9 final  '!I27="","",'M9 final  '!I27)</f>
        <v>13</v>
      </c>
      <c r="J27" s="174">
        <f>IF('M9 final  '!J27="","",'M9 final  '!J27)</f>
        <v>14.3</v>
      </c>
      <c r="K27" s="174" t="str">
        <f>IF('M9 final  '!K27="","",'M9 final  '!K27)</f>
        <v>V</v>
      </c>
      <c r="L27" s="174">
        <f>IF(M10FI!E27="","",M10FI!E27)</f>
        <v>11.375</v>
      </c>
      <c r="M27" s="174" t="str">
        <f>IF(M10FI!F27="","",M10FI!F27)</f>
        <v/>
      </c>
      <c r="N27" s="174">
        <f>IF(M10FI!G27="","",M10FI!G27)</f>
        <v>11.375</v>
      </c>
      <c r="O27" s="174">
        <f>IF(M10FI!H27="","",M10FI!H27)</f>
        <v>12.5</v>
      </c>
      <c r="P27" s="174" t="str">
        <f>IF(M10FI!I27="","",M10FI!I27)</f>
        <v/>
      </c>
      <c r="Q27" s="174">
        <f>IF(M10FI!J27="","",M10FI!J27)</f>
        <v>12.5</v>
      </c>
      <c r="R27" s="174">
        <f>IF(M10FI!K27="","",M10FI!K27)</f>
        <v>13</v>
      </c>
      <c r="S27" s="174" t="str">
        <f>IF(M10FI!L27="","",M10FI!L27)</f>
        <v/>
      </c>
      <c r="T27" s="174">
        <f>IF(M10FI!M27="","",M10FI!M27)</f>
        <v>13</v>
      </c>
      <c r="U27" s="174">
        <f>IF(M10FI!N27="","",M10FI!N27)</f>
        <v>12.3125</v>
      </c>
      <c r="V27" s="174" t="str">
        <f>IF(M10FI!O27="","",M10FI!O27)</f>
        <v>V</v>
      </c>
      <c r="W27" s="174">
        <f>IF('M11 final'!D27="","",'M11 final'!D27)</f>
        <v>16</v>
      </c>
      <c r="X27" s="174" t="str">
        <f>IF('M11 final'!E27="","",'M11 final'!E27)</f>
        <v/>
      </c>
      <c r="Y27" s="174">
        <f>IF('M11 final'!F27="","",'M11 final'!F27)</f>
        <v>16</v>
      </c>
      <c r="Z27" s="174">
        <f>IF('M11 final'!G27="","",'M11 final'!G27)</f>
        <v>9.5</v>
      </c>
      <c r="AA27" s="174" t="str">
        <f>IF('M11 final'!H27="","",'M11 final'!H27)</f>
        <v/>
      </c>
      <c r="AB27" s="174">
        <f>IF('M11 final'!I27="","",'M11 final'!I27)</f>
        <v>9.5</v>
      </c>
      <c r="AC27" s="174">
        <f>IF('M11 final'!J27="","",'M11 final'!J27)</f>
        <v>12.75</v>
      </c>
      <c r="AD27" s="174" t="str">
        <f>IF('M11 final'!K27="","",'M11 final'!K27)</f>
        <v>V</v>
      </c>
      <c r="AE27" s="174">
        <f>IF(M12FI!D27="","",M12FI!D27)</f>
        <v>16</v>
      </c>
      <c r="AF27" s="174" t="str">
        <f>IF(M12FI!E27="","",M12FI!E27)</f>
        <v/>
      </c>
      <c r="AG27" s="174">
        <f>IF(M12FI!F27="","",M12FI!F27)</f>
        <v>16</v>
      </c>
      <c r="AH27" s="174">
        <f>IF(M12FI!G27="","",M12FI!G27)</f>
        <v>13</v>
      </c>
      <c r="AI27" s="174" t="str">
        <f>IF(M12FI!H27="","",M12FI!H27)</f>
        <v/>
      </c>
      <c r="AJ27" s="174">
        <f>IF(M12FI!I27="","",M12FI!I27)</f>
        <v>13</v>
      </c>
      <c r="AK27" s="174">
        <f>IF(M12FI!J27="","",M12FI!J27)</f>
        <v>17.5</v>
      </c>
      <c r="AL27" s="174" t="str">
        <f>IF(M12FI!K27="","",M12FI!K27)</f>
        <v/>
      </c>
      <c r="AM27" s="174">
        <f>IF(M12FI!L27="","",M12FI!L27)</f>
        <v>17.5</v>
      </c>
      <c r="AN27" s="174">
        <f>IF(M12FI!M27="","",M12FI!M27)</f>
        <v>16.18</v>
      </c>
      <c r="AO27" s="174" t="str">
        <f>IF(M12FI!N27="","",M12FI!N27)</f>
        <v>V</v>
      </c>
      <c r="AP27" s="174">
        <f>IF(' M13 APR'!E27="","",' M13 APR'!E27)</f>
        <v>12</v>
      </c>
      <c r="AQ27" s="174" t="str">
        <f>IF(' M13 APR'!F27="","",' M13 APR'!F27)</f>
        <v/>
      </c>
      <c r="AR27" s="174">
        <f>IF(' M13 APR'!G27="","",' M13 APR'!G27)</f>
        <v>12</v>
      </c>
      <c r="AS27" s="174">
        <f>IF(' M13 APR'!H27="","",' M13 APR'!H27)</f>
        <v>15.174999999999999</v>
      </c>
      <c r="AT27" s="174" t="str">
        <f>IF(' M13 APR'!I27="","",' M13 APR'!I27)</f>
        <v/>
      </c>
      <c r="AU27" s="174">
        <f>IF(' M13 APR'!J27="","",' M13 APR'!J27)</f>
        <v>15.174999999999999</v>
      </c>
      <c r="AV27" s="174">
        <f>IF(' M13 APR'!K27="","",' M13 APR'!K27)</f>
        <v>13.397</v>
      </c>
      <c r="AW27" s="174" t="str">
        <f>IF(' M13 APR'!L27="","",' M13 APR'!L27)</f>
        <v>V</v>
      </c>
      <c r="AX27" s="176">
        <f>IF(' M14 APR'!E27="","",' M14 APR'!E27)</f>
        <v>16.8</v>
      </c>
      <c r="AY27" s="176" t="str">
        <f>IF(' M14 APR'!F27="","",' M14 APR'!F27)</f>
        <v/>
      </c>
      <c r="AZ27" s="176">
        <f>IF(' M14 APR'!G27="","",' M14 APR'!G27)</f>
        <v>16.8</v>
      </c>
      <c r="BA27" s="176">
        <f>IF(' M14 APR'!H27="","",' M14 APR'!H27)</f>
        <v>13.5</v>
      </c>
      <c r="BB27" s="176" t="str">
        <f>IF(' M14 APR'!I27="","",' M14 APR'!I27)</f>
        <v/>
      </c>
      <c r="BC27" s="176">
        <f>IF(' M14 APR'!J27="","",' M14 APR'!J27)</f>
        <v>13.5</v>
      </c>
      <c r="BD27" s="176">
        <f>IF(' M14 APR'!K27="","",' M14 APR'!K27)</f>
        <v>15.348000000000003</v>
      </c>
      <c r="BE27" s="176" t="str">
        <f>IF(' M14 APR'!L27="","",' M14 APR'!L27)</f>
        <v>V</v>
      </c>
      <c r="BF27" s="175">
        <f>IF(' M15 APR'!E27="","",' M15 APR'!E27)</f>
        <v>14</v>
      </c>
      <c r="BG27" s="175" t="str">
        <f>IF(' M15 APR'!F27="","",' M15 APR'!F27)</f>
        <v/>
      </c>
      <c r="BH27" s="175">
        <f>IF(' M15 APR'!G27="","",' M15 APR'!G27)</f>
        <v>14</v>
      </c>
      <c r="BI27" s="175">
        <f>IF(' M15 APR'!H27="","",' M15 APR'!H27)</f>
        <v>15.5</v>
      </c>
      <c r="BJ27" s="175" t="str">
        <f>IF(' M15 APR'!I27="","",' M15 APR'!I27)</f>
        <v/>
      </c>
      <c r="BK27" s="175">
        <f>IF(' M15 APR'!J27="","",' M15 APR'!J27)</f>
        <v>15.5</v>
      </c>
      <c r="BL27" s="175">
        <f>IF(' M15 APR'!K27="","",' M15 APR'!K27)</f>
        <v>15.200000000000001</v>
      </c>
      <c r="BM27" s="175" t="str">
        <f>IF(' M15 APR'!L27="","",' M15 APR'!L27)</f>
        <v>V</v>
      </c>
      <c r="BN27" s="14">
        <f>IF(' M16 APR'!E27="","",' M16 APR'!E27)</f>
        <v>15.5</v>
      </c>
      <c r="BO27" s="14" t="str">
        <f>IF(' M16 APR'!F27="","",' M16 APR'!F27)</f>
        <v/>
      </c>
      <c r="BP27" s="14">
        <f>IF(' M16 APR'!G27="","",' M16 APR'!G27)</f>
        <v>15.5</v>
      </c>
      <c r="BQ27" s="14">
        <f>IF(' M16 APR'!H27="","",' M16 APR'!H27)</f>
        <v>15.5</v>
      </c>
      <c r="BR27" s="14" t="str">
        <f>IF(' M16 APR'!I27="","",' M16 APR'!I27)</f>
        <v>V</v>
      </c>
      <c r="BS27" s="177">
        <f t="shared" si="1"/>
        <v>14.3734375</v>
      </c>
      <c r="BT27" s="178" t="str">
        <f t="shared" si="0"/>
        <v>Admis(e)</v>
      </c>
      <c r="BU27" s="179" t="str">
        <f t="shared" si="2"/>
        <v>BELFASSAL</v>
      </c>
    </row>
    <row r="28" spans="1:73" s="110" customFormat="1">
      <c r="A28" s="173">
        <v>19</v>
      </c>
      <c r="B28" s="181" t="s">
        <v>246</v>
      </c>
      <c r="C28" s="182" t="s">
        <v>247</v>
      </c>
      <c r="D28" s="174">
        <f>IF('M9 final  '!D28="","",'M9 final  '!D28)</f>
        <v>14.600000000000001</v>
      </c>
      <c r="E28" s="174" t="str">
        <f>IF('M9 final  '!E28="","",'M9 final  '!E28)</f>
        <v/>
      </c>
      <c r="F28" s="174">
        <f>IF('M9 final  '!F28="","",'M9 final  '!F28)</f>
        <v>14.600000000000001</v>
      </c>
      <c r="G28" s="174">
        <f>IF('M9 final  '!G28="","",'M9 final  '!G28)</f>
        <v>14</v>
      </c>
      <c r="H28" s="174" t="str">
        <f>IF('M9 final  '!H28="","",'M9 final  '!H28)</f>
        <v/>
      </c>
      <c r="I28" s="174">
        <f>IF('M9 final  '!I28="","",'M9 final  '!I28)</f>
        <v>14</v>
      </c>
      <c r="J28" s="174">
        <f>IF('M9 final  '!J28="","",'M9 final  '!J28)</f>
        <v>14.3</v>
      </c>
      <c r="K28" s="174" t="str">
        <f>IF('M9 final  '!K28="","",'M9 final  '!K28)</f>
        <v>V</v>
      </c>
      <c r="L28" s="174">
        <f>IF(M10FI!E28="","",M10FI!E28)</f>
        <v>14.625</v>
      </c>
      <c r="M28" s="174" t="str">
        <f>IF(M10FI!F28="","",M10FI!F28)</f>
        <v/>
      </c>
      <c r="N28" s="174">
        <f>IF(M10FI!G28="","",M10FI!G28)</f>
        <v>14.625</v>
      </c>
      <c r="O28" s="174">
        <f>IF(M10FI!H28="","",M10FI!H28)</f>
        <v>7</v>
      </c>
      <c r="P28" s="174">
        <f>IF(M10FI!I28="","",M10FI!I28)</f>
        <v>0</v>
      </c>
      <c r="Q28" s="174">
        <f>IF(M10FI!J28="","",M10FI!J28)</f>
        <v>7</v>
      </c>
      <c r="R28" s="174">
        <f>IF(M10FI!K28="","",M10FI!K28)</f>
        <v>13</v>
      </c>
      <c r="S28" s="174" t="str">
        <f>IF(M10FI!L28="","",M10FI!L28)</f>
        <v/>
      </c>
      <c r="T28" s="174">
        <f>IF(M10FI!M28="","",M10FI!M28)</f>
        <v>13</v>
      </c>
      <c r="U28" s="174">
        <f>IF(M10FI!N28="","",M10FI!N28)</f>
        <v>11.0875</v>
      </c>
      <c r="V28" s="174" t="str">
        <f>IF(M10FI!O28="","",M10FI!O28)</f>
        <v>NV</v>
      </c>
      <c r="W28" s="174">
        <f>IF('M11 final'!D28="","",'M11 final'!D28)</f>
        <v>12.25</v>
      </c>
      <c r="X28" s="174" t="str">
        <f>IF('M11 final'!E28="","",'M11 final'!E28)</f>
        <v/>
      </c>
      <c r="Y28" s="174">
        <f>IF('M11 final'!F28="","",'M11 final'!F28)</f>
        <v>12.25</v>
      </c>
      <c r="Z28" s="174">
        <f>IF('M11 final'!G28="","",'M11 final'!G28)</f>
        <v>12.5</v>
      </c>
      <c r="AA28" s="174" t="str">
        <f>IF('M11 final'!H28="","",'M11 final'!H28)</f>
        <v/>
      </c>
      <c r="AB28" s="174">
        <f>IF('M11 final'!I28="","",'M11 final'!I28)</f>
        <v>12.5</v>
      </c>
      <c r="AC28" s="174">
        <f>IF('M11 final'!J28="","",'M11 final'!J28)</f>
        <v>12.375</v>
      </c>
      <c r="AD28" s="174" t="str">
        <f>IF('M11 final'!K28="","",'M11 final'!K28)</f>
        <v>V</v>
      </c>
      <c r="AE28" s="174">
        <f>IF(M12FI!D28="","",M12FI!D28)</f>
        <v>12</v>
      </c>
      <c r="AF28" s="174" t="str">
        <f>IF(M12FI!E28="","",M12FI!E28)</f>
        <v/>
      </c>
      <c r="AG28" s="174">
        <f>IF(M12FI!F28="","",M12FI!F28)</f>
        <v>12</v>
      </c>
      <c r="AH28" s="174">
        <f>IF(M12FI!G28="","",M12FI!G28)</f>
        <v>8</v>
      </c>
      <c r="AI28" s="174">
        <f>IF(M12FI!H28="","",M12FI!H28)</f>
        <v>11</v>
      </c>
      <c r="AJ28" s="174">
        <f>IF(M12FI!I28="","",M12FI!I28)</f>
        <v>11</v>
      </c>
      <c r="AK28" s="174">
        <f>IF(M12FI!J28="","",M12FI!J28)</f>
        <v>13</v>
      </c>
      <c r="AL28" s="174" t="str">
        <f>IF(M12FI!K28="","",M12FI!K28)</f>
        <v/>
      </c>
      <c r="AM28" s="174">
        <f>IF(M12FI!L28="","",M12FI!L28)</f>
        <v>13</v>
      </c>
      <c r="AN28" s="174">
        <f>IF(M12FI!M28="","",M12FI!M28)</f>
        <v>12.340000000000002</v>
      </c>
      <c r="AO28" s="174" t="str">
        <f>IF(M12FI!N28="","",M12FI!N28)</f>
        <v>VAR</v>
      </c>
      <c r="AP28" s="174">
        <f>IF(' M13 APR'!E28="","",' M13 APR'!E28)</f>
        <v>13</v>
      </c>
      <c r="AQ28" s="174" t="str">
        <f>IF(' M13 APR'!F28="","",' M13 APR'!F28)</f>
        <v/>
      </c>
      <c r="AR28" s="174">
        <f>IF(' M13 APR'!G28="","",' M13 APR'!G28)</f>
        <v>13</v>
      </c>
      <c r="AS28" s="174">
        <f>IF(' M13 APR'!H28="","",' M13 APR'!H28)</f>
        <v>14.35</v>
      </c>
      <c r="AT28" s="174" t="str">
        <f>IF(' M13 APR'!I28="","",' M13 APR'!I28)</f>
        <v/>
      </c>
      <c r="AU28" s="174">
        <f>IF(' M13 APR'!J28="","",' M13 APR'!J28)</f>
        <v>14.35</v>
      </c>
      <c r="AV28" s="174">
        <f>IF(' M13 APR'!K28="","",' M13 APR'!K28)</f>
        <v>13.594000000000001</v>
      </c>
      <c r="AW28" s="174" t="str">
        <f>IF(' M13 APR'!L28="","",' M13 APR'!L28)</f>
        <v>V</v>
      </c>
      <c r="AX28" s="176">
        <f>IF(' M14 APR'!E28="","",' M14 APR'!E28)</f>
        <v>8.8000000000000007</v>
      </c>
      <c r="AY28" s="176">
        <f>IF(' M14 APR'!F28="","",' M14 APR'!F28)</f>
        <v>12</v>
      </c>
      <c r="AZ28" s="176">
        <f>IF(' M14 APR'!G28="","",' M14 APR'!G28)</f>
        <v>12</v>
      </c>
      <c r="BA28" s="176">
        <f>IF(' M14 APR'!H28="","",' M14 APR'!H28)</f>
        <v>13</v>
      </c>
      <c r="BB28" s="176" t="str">
        <f>IF(' M14 APR'!I28="","",' M14 APR'!I28)</f>
        <v/>
      </c>
      <c r="BC28" s="176">
        <f>IF(' M14 APR'!J28="","",' M14 APR'!J28)</f>
        <v>13</v>
      </c>
      <c r="BD28" s="176">
        <f>IF(' M14 APR'!K28="","",' M14 APR'!K28)</f>
        <v>12.440000000000001</v>
      </c>
      <c r="BE28" s="176" t="str">
        <f>IF(' M14 APR'!L28="","",' M14 APR'!L28)</f>
        <v>VAR</v>
      </c>
      <c r="BF28" s="175">
        <f>IF(' M15 APR'!E28="","",' M15 APR'!E28)</f>
        <v>15.5</v>
      </c>
      <c r="BG28" s="175" t="str">
        <f>IF(' M15 APR'!F28="","",' M15 APR'!F28)</f>
        <v/>
      </c>
      <c r="BH28" s="175">
        <f>IF(' M15 APR'!G28="","",' M15 APR'!G28)</f>
        <v>15.5</v>
      </c>
      <c r="BI28" s="175">
        <f>IF(' M15 APR'!H28="","",' M15 APR'!H28)</f>
        <v>17</v>
      </c>
      <c r="BJ28" s="175" t="str">
        <f>IF(' M15 APR'!I28="","",' M15 APR'!I28)</f>
        <v/>
      </c>
      <c r="BK28" s="175">
        <f>IF(' M15 APR'!J28="","",' M15 APR'!J28)</f>
        <v>17</v>
      </c>
      <c r="BL28" s="175">
        <f>IF(' M15 APR'!K28="","",' M15 APR'!K28)</f>
        <v>16.700000000000003</v>
      </c>
      <c r="BM28" s="175" t="str">
        <f>IF(' M15 APR'!L28="","",' M15 APR'!L28)</f>
        <v>V</v>
      </c>
      <c r="BN28" s="14">
        <f>IF(' M16 APR'!E28="","",' M16 APR'!E28)</f>
        <v>17</v>
      </c>
      <c r="BO28" s="14" t="str">
        <f>IF(' M16 APR'!F28="","",' M16 APR'!F28)</f>
        <v/>
      </c>
      <c r="BP28" s="14">
        <f>IF(' M16 APR'!G28="","",' M16 APR'!G28)</f>
        <v>17</v>
      </c>
      <c r="BQ28" s="14">
        <f>IF(' M16 APR'!H28="","",' M16 APR'!H28)</f>
        <v>17</v>
      </c>
      <c r="BR28" s="14" t="str">
        <f>IF(' M16 APR'!I28="","",' M16 APR'!I28)</f>
        <v>V</v>
      </c>
      <c r="BS28" s="177">
        <f t="shared" si="1"/>
        <v>13.729562500000002</v>
      </c>
      <c r="BT28" s="178" t="str">
        <f t="shared" si="0"/>
        <v>Admis(e)</v>
      </c>
      <c r="BU28" s="179" t="str">
        <f t="shared" si="2"/>
        <v xml:space="preserve">BELHAMRI </v>
      </c>
    </row>
    <row r="29" spans="1:73">
      <c r="A29" s="173">
        <v>20</v>
      </c>
      <c r="B29" s="183" t="s">
        <v>54</v>
      </c>
      <c r="C29" s="182" t="s">
        <v>55</v>
      </c>
      <c r="D29" s="174">
        <f>IF('M9 final  '!D29="","",'M9 final  '!D29)</f>
        <v>14.600000000000001</v>
      </c>
      <c r="E29" s="174" t="str">
        <f>IF('M9 final  '!E29="","",'M9 final  '!E29)</f>
        <v/>
      </c>
      <c r="F29" s="174">
        <f>IF('M9 final  '!F29="","",'M9 final  '!F29)</f>
        <v>14.600000000000001</v>
      </c>
      <c r="G29" s="174">
        <f>IF('M9 final  '!G29="","",'M9 final  '!G29)</f>
        <v>13</v>
      </c>
      <c r="H29" s="174" t="str">
        <f>IF('M9 final  '!H29="","",'M9 final  '!H29)</f>
        <v/>
      </c>
      <c r="I29" s="174">
        <f>IF('M9 final  '!I29="","",'M9 final  '!I29)</f>
        <v>13</v>
      </c>
      <c r="J29" s="174">
        <f>IF('M9 final  '!J29="","",'M9 final  '!J29)</f>
        <v>13.8</v>
      </c>
      <c r="K29" s="174" t="str">
        <f>IF('M9 final  '!K29="","",'M9 final  '!K29)</f>
        <v>V</v>
      </c>
      <c r="L29" s="174">
        <f>IF(M10FI!E29="","",M10FI!E29)</f>
        <v>11</v>
      </c>
      <c r="M29" s="174">
        <f>IF(M10FI!F29="","",M10FI!F29)</f>
        <v>12</v>
      </c>
      <c r="N29" s="174">
        <f>IF(M10FI!G29="","",M10FI!G29)</f>
        <v>12</v>
      </c>
      <c r="O29" s="174">
        <f>IF(M10FI!H29="","",M10FI!H29)</f>
        <v>10</v>
      </c>
      <c r="P29" s="174">
        <f>IF(M10FI!I29="","",M10FI!I29)</f>
        <v>0</v>
      </c>
      <c r="Q29" s="174">
        <f>IF(M10FI!J29="","",M10FI!J29)</f>
        <v>10</v>
      </c>
      <c r="R29" s="174">
        <f>IF(M10FI!K29="","",M10FI!K29)</f>
        <v>10.5</v>
      </c>
      <c r="S29" s="174">
        <f>IF(M10FI!L29="","",M10FI!L29)</f>
        <v>10</v>
      </c>
      <c r="T29" s="174">
        <f>IF(M10FI!M29="","",M10FI!M29)</f>
        <v>10.5</v>
      </c>
      <c r="U29" s="174">
        <f>IF(M10FI!N29="","",M10FI!N29)</f>
        <v>10.75</v>
      </c>
      <c r="V29" s="174" t="str">
        <f>IF(M10FI!O29="","",M10FI!O29)</f>
        <v>NV</v>
      </c>
      <c r="W29" s="174">
        <f>IF('M11 final'!D29="","",'M11 final'!D29)</f>
        <v>13.25</v>
      </c>
      <c r="X29" s="174" t="str">
        <f>IF('M11 final'!E29="","",'M11 final'!E29)</f>
        <v/>
      </c>
      <c r="Y29" s="174">
        <f>IF('M11 final'!F29="","",'M11 final'!F29)</f>
        <v>13.25</v>
      </c>
      <c r="Z29" s="174">
        <f>IF('M11 final'!G29="","",'M11 final'!G29)</f>
        <v>13</v>
      </c>
      <c r="AA29" s="174" t="str">
        <f>IF('M11 final'!H29="","",'M11 final'!H29)</f>
        <v/>
      </c>
      <c r="AB29" s="174">
        <f>IF('M11 final'!I29="","",'M11 final'!I29)</f>
        <v>13</v>
      </c>
      <c r="AC29" s="174">
        <f>IF('M11 final'!J29="","",'M11 final'!J29)</f>
        <v>13.125</v>
      </c>
      <c r="AD29" s="174" t="str">
        <f>IF('M11 final'!K29="","",'M11 final'!K29)</f>
        <v>V</v>
      </c>
      <c r="AE29" s="174">
        <f>IF(M12FI!D29="","",M12FI!D29)</f>
        <v>15</v>
      </c>
      <c r="AF29" s="174" t="str">
        <f>IF(M12FI!E29="","",M12FI!E29)</f>
        <v/>
      </c>
      <c r="AG29" s="174">
        <f>IF(M12FI!F29="","",M12FI!F29)</f>
        <v>15</v>
      </c>
      <c r="AH29" s="174">
        <f>IF(M12FI!G29="","",M12FI!G29)</f>
        <v>15</v>
      </c>
      <c r="AI29" s="174" t="str">
        <f>IF(M12FI!H29="","",M12FI!H29)</f>
        <v/>
      </c>
      <c r="AJ29" s="174">
        <f>IF(M12FI!I29="","",M12FI!I29)</f>
        <v>15</v>
      </c>
      <c r="AK29" s="174">
        <f>IF(M12FI!J29="","",M12FI!J29)</f>
        <v>14</v>
      </c>
      <c r="AL29" s="174" t="str">
        <f>IF(M12FI!K29="","",M12FI!K29)</f>
        <v/>
      </c>
      <c r="AM29" s="174">
        <f>IF(M12FI!L29="","",M12FI!L29)</f>
        <v>14</v>
      </c>
      <c r="AN29" s="174">
        <f>IF(M12FI!M29="","",M12FI!M29)</f>
        <v>14.440000000000001</v>
      </c>
      <c r="AO29" s="174" t="str">
        <f>IF(M12FI!N29="","",M12FI!N29)</f>
        <v>V</v>
      </c>
      <c r="AP29" s="174">
        <f>IF(' M13 APR'!E29="","",' M13 APR'!E29)</f>
        <v>12</v>
      </c>
      <c r="AQ29" s="174" t="str">
        <f>IF(' M13 APR'!F29="","",' M13 APR'!F29)</f>
        <v/>
      </c>
      <c r="AR29" s="174">
        <f>IF(' M13 APR'!G29="","",' M13 APR'!G29)</f>
        <v>12</v>
      </c>
      <c r="AS29" s="174">
        <f>IF(' M13 APR'!H29="","",' M13 APR'!H29)</f>
        <v>16.25</v>
      </c>
      <c r="AT29" s="174" t="str">
        <f>IF(' M13 APR'!I29="","",' M13 APR'!I29)</f>
        <v/>
      </c>
      <c r="AU29" s="174">
        <f>IF(' M13 APR'!J29="","",' M13 APR'!J29)</f>
        <v>16.25</v>
      </c>
      <c r="AV29" s="174">
        <f>IF(' M13 APR'!K29="","",' M13 APR'!K29)</f>
        <v>13.870000000000001</v>
      </c>
      <c r="AW29" s="174" t="str">
        <f>IF(' M13 APR'!L29="","",' M13 APR'!L29)</f>
        <v>V</v>
      </c>
      <c r="AX29" s="176">
        <f>IF(' M14 APR'!E29="","",' M14 APR'!E29)</f>
        <v>17.200000000000003</v>
      </c>
      <c r="AY29" s="176" t="str">
        <f>IF(' M14 APR'!F29="","",' M14 APR'!F29)</f>
        <v/>
      </c>
      <c r="AZ29" s="176">
        <f>IF(' M14 APR'!G29="","",' M14 APR'!G29)</f>
        <v>17.200000000000003</v>
      </c>
      <c r="BA29" s="176">
        <f>IF(' M14 APR'!H29="","",' M14 APR'!H29)</f>
        <v>13.25</v>
      </c>
      <c r="BB29" s="176" t="str">
        <f>IF(' M14 APR'!I29="","",' M14 APR'!I29)</f>
        <v/>
      </c>
      <c r="BC29" s="176">
        <f>IF(' M14 APR'!J29="","",' M14 APR'!J29)</f>
        <v>13.25</v>
      </c>
      <c r="BD29" s="176">
        <f>IF(' M14 APR'!K29="","",' M14 APR'!K29)</f>
        <v>15.462000000000003</v>
      </c>
      <c r="BE29" s="176" t="str">
        <f>IF(' M14 APR'!L29="","",' M14 APR'!L29)</f>
        <v>V</v>
      </c>
      <c r="BF29" s="175">
        <f>IF(' M15 APR'!E29="","",' M15 APR'!E29)</f>
        <v>13.5</v>
      </c>
      <c r="BG29" s="175" t="str">
        <f>IF(' M15 APR'!F29="","",' M15 APR'!F29)</f>
        <v/>
      </c>
      <c r="BH29" s="175">
        <f>IF(' M15 APR'!G29="","",' M15 APR'!G29)</f>
        <v>13.5</v>
      </c>
      <c r="BI29" s="175">
        <f>IF(' M15 APR'!H29="","",' M15 APR'!H29)</f>
        <v>15</v>
      </c>
      <c r="BJ29" s="175" t="str">
        <f>IF(' M15 APR'!I29="","",' M15 APR'!I29)</f>
        <v/>
      </c>
      <c r="BK29" s="175">
        <f>IF(' M15 APR'!J29="","",' M15 APR'!J29)</f>
        <v>15</v>
      </c>
      <c r="BL29" s="175">
        <f>IF(' M15 APR'!K29="","",' M15 APR'!K29)</f>
        <v>14.7</v>
      </c>
      <c r="BM29" s="175" t="str">
        <f>IF(' M15 APR'!L29="","",' M15 APR'!L29)</f>
        <v>V</v>
      </c>
      <c r="BN29" s="14">
        <f>IF(' M16 APR'!E29="","",' M16 APR'!E29)</f>
        <v>16.25</v>
      </c>
      <c r="BO29" s="14" t="str">
        <f>IF(' M16 APR'!F29="","",' M16 APR'!F29)</f>
        <v/>
      </c>
      <c r="BP29" s="14">
        <f>IF(' M16 APR'!G29="","",' M16 APR'!G29)</f>
        <v>16.25</v>
      </c>
      <c r="BQ29" s="14">
        <f>IF(' M16 APR'!H29="","",' M16 APR'!H29)</f>
        <v>16.25</v>
      </c>
      <c r="BR29" s="14" t="str">
        <f>IF(' M16 APR'!I29="","",' M16 APR'!I29)</f>
        <v>V</v>
      </c>
      <c r="BS29" s="177">
        <f t="shared" si="1"/>
        <v>14.049625000000001</v>
      </c>
      <c r="BT29" s="178" t="str">
        <f t="shared" si="0"/>
        <v>Admis(e)</v>
      </c>
      <c r="BU29" s="179" t="str">
        <f t="shared" si="2"/>
        <v xml:space="preserve">BELISSAD       </v>
      </c>
    </row>
    <row r="30" spans="1:73" s="110" customFormat="1">
      <c r="A30" s="173">
        <v>21</v>
      </c>
      <c r="B30" s="181" t="s">
        <v>56</v>
      </c>
      <c r="C30" s="182" t="s">
        <v>57</v>
      </c>
      <c r="D30" s="174">
        <f>IF('M9 final  '!D30="","",'M9 final  '!D30)</f>
        <v>14.600000000000001</v>
      </c>
      <c r="E30" s="174" t="str">
        <f>IF('M9 final  '!E30="","",'M9 final  '!E30)</f>
        <v/>
      </c>
      <c r="F30" s="174">
        <f>IF('M9 final  '!F30="","",'M9 final  '!F30)</f>
        <v>14.600000000000001</v>
      </c>
      <c r="G30" s="174">
        <f>IF('M9 final  '!G30="","",'M9 final  '!G30)</f>
        <v>11</v>
      </c>
      <c r="H30" s="174" t="str">
        <f>IF('M9 final  '!H30="","",'M9 final  '!H30)</f>
        <v/>
      </c>
      <c r="I30" s="174">
        <f>IF('M9 final  '!I30="","",'M9 final  '!I30)</f>
        <v>11</v>
      </c>
      <c r="J30" s="174">
        <f>IF('M9 final  '!J30="","",'M9 final  '!J30)</f>
        <v>12.8</v>
      </c>
      <c r="K30" s="174" t="str">
        <f>IF('M9 final  '!K30="","",'M9 final  '!K30)</f>
        <v>V</v>
      </c>
      <c r="L30" s="174">
        <f>IF(M10FI!E30="","",M10FI!E30)</f>
        <v>13.125</v>
      </c>
      <c r="M30" s="174" t="str">
        <f>IF(M10FI!F30="","",M10FI!F30)</f>
        <v/>
      </c>
      <c r="N30" s="174">
        <f>IF(M10FI!G30="","",M10FI!G30)</f>
        <v>13.125</v>
      </c>
      <c r="O30" s="174">
        <f>IF(M10FI!H30="","",M10FI!H30)</f>
        <v>14.25</v>
      </c>
      <c r="P30" s="174" t="str">
        <f>IF(M10FI!I30="","",M10FI!I30)</f>
        <v/>
      </c>
      <c r="Q30" s="174">
        <f>IF(M10FI!J30="","",M10FI!J30)</f>
        <v>14.25</v>
      </c>
      <c r="R30" s="174">
        <f>IF(M10FI!K30="","",M10FI!K30)</f>
        <v>11</v>
      </c>
      <c r="S30" s="174" t="str">
        <f>IF(M10FI!L30="","",M10FI!L30)</f>
        <v/>
      </c>
      <c r="T30" s="174">
        <f>IF(M10FI!M30="","",M10FI!M30)</f>
        <v>11</v>
      </c>
      <c r="U30" s="174">
        <f>IF(M10FI!N30="","",M10FI!N30)</f>
        <v>12.9375</v>
      </c>
      <c r="V30" s="174" t="str">
        <f>IF(M10FI!O30="","",M10FI!O30)</f>
        <v>V</v>
      </c>
      <c r="W30" s="174">
        <f>IF('M11 final'!D30="","",'M11 final'!D30)</f>
        <v>17.5</v>
      </c>
      <c r="X30" s="174" t="str">
        <f>IF('M11 final'!E30="","",'M11 final'!E30)</f>
        <v/>
      </c>
      <c r="Y30" s="174">
        <f>IF('M11 final'!F30="","",'M11 final'!F30)</f>
        <v>17.5</v>
      </c>
      <c r="Z30" s="174">
        <f>IF('M11 final'!G30="","",'M11 final'!G30)</f>
        <v>18.5</v>
      </c>
      <c r="AA30" s="174" t="str">
        <f>IF('M11 final'!H30="","",'M11 final'!H30)</f>
        <v/>
      </c>
      <c r="AB30" s="174">
        <f>IF('M11 final'!I30="","",'M11 final'!I30)</f>
        <v>18.5</v>
      </c>
      <c r="AC30" s="174">
        <f>IF('M11 final'!J30="","",'M11 final'!J30)</f>
        <v>18</v>
      </c>
      <c r="AD30" s="174" t="str">
        <f>IF('M11 final'!K30="","",'M11 final'!K30)</f>
        <v>V</v>
      </c>
      <c r="AE30" s="174">
        <f>IF(M12FI!D30="","",M12FI!D30)</f>
        <v>19</v>
      </c>
      <c r="AF30" s="174" t="str">
        <f>IF(M12FI!E30="","",M12FI!E30)</f>
        <v/>
      </c>
      <c r="AG30" s="174">
        <f>IF(M12FI!F30="","",M12FI!F30)</f>
        <v>19</v>
      </c>
      <c r="AH30" s="174">
        <f>IF(M12FI!G30="","",M12FI!G30)</f>
        <v>14</v>
      </c>
      <c r="AI30" s="174" t="str">
        <f>IF(M12FI!H30="","",M12FI!H30)</f>
        <v/>
      </c>
      <c r="AJ30" s="174">
        <f>IF(M12FI!I30="","",M12FI!I30)</f>
        <v>14</v>
      </c>
      <c r="AK30" s="174">
        <f>IF(M12FI!J30="","",M12FI!J30)</f>
        <v>15</v>
      </c>
      <c r="AL30" s="174" t="str">
        <f>IF(M12FI!K30="","",M12FI!K30)</f>
        <v/>
      </c>
      <c r="AM30" s="174">
        <f>IF(M12FI!L30="","",M12FI!L30)</f>
        <v>15</v>
      </c>
      <c r="AN30" s="174">
        <f>IF(M12FI!M30="","",M12FI!M30)</f>
        <v>15.66</v>
      </c>
      <c r="AO30" s="174" t="str">
        <f>IF(M12FI!N30="","",M12FI!N30)</f>
        <v>V</v>
      </c>
      <c r="AP30" s="174">
        <f>IF(' M13 APR'!E30="","",' M13 APR'!E30)</f>
        <v>14</v>
      </c>
      <c r="AQ30" s="174" t="str">
        <f>IF(' M13 APR'!F30="","",' M13 APR'!F30)</f>
        <v/>
      </c>
      <c r="AR30" s="174">
        <f>IF(' M13 APR'!G30="","",' M13 APR'!G30)</f>
        <v>14</v>
      </c>
      <c r="AS30" s="174">
        <f>IF(' M13 APR'!H30="","",' M13 APR'!H30)</f>
        <v>18.600000000000001</v>
      </c>
      <c r="AT30" s="174" t="str">
        <f>IF(' M13 APR'!I30="","",' M13 APR'!I30)</f>
        <v/>
      </c>
      <c r="AU30" s="174">
        <f>IF(' M13 APR'!J30="","",' M13 APR'!J30)</f>
        <v>18.600000000000001</v>
      </c>
      <c r="AV30" s="174">
        <f>IF(' M13 APR'!K30="","",' M13 APR'!K30)</f>
        <v>16.024000000000001</v>
      </c>
      <c r="AW30" s="174" t="str">
        <f>IF(' M13 APR'!L30="","",' M13 APR'!L30)</f>
        <v>V</v>
      </c>
      <c r="AX30" s="176">
        <f>IF(' M14 APR'!E30="","",' M14 APR'!E30)</f>
        <v>18.399999999999999</v>
      </c>
      <c r="AY30" s="176" t="str">
        <f>IF(' M14 APR'!F30="","",' M14 APR'!F30)</f>
        <v/>
      </c>
      <c r="AZ30" s="176">
        <f>IF(' M14 APR'!G30="","",' M14 APR'!G30)</f>
        <v>18.399999999999999</v>
      </c>
      <c r="BA30" s="176">
        <f>IF(' M14 APR'!H30="","",' M14 APR'!H30)</f>
        <v>13.25</v>
      </c>
      <c r="BB30" s="176" t="str">
        <f>IF(' M14 APR'!I30="","",' M14 APR'!I30)</f>
        <v/>
      </c>
      <c r="BC30" s="176">
        <f>IF(' M14 APR'!J30="","",' M14 APR'!J30)</f>
        <v>13.25</v>
      </c>
      <c r="BD30" s="176">
        <f>IF(' M14 APR'!K30="","",' M14 APR'!K30)</f>
        <v>16.134</v>
      </c>
      <c r="BE30" s="176" t="str">
        <f>IF(' M14 APR'!L30="","",' M14 APR'!L30)</f>
        <v>V</v>
      </c>
      <c r="BF30" s="175">
        <f>IF(' M15 APR'!E30="","",' M15 APR'!E30)</f>
        <v>14.5</v>
      </c>
      <c r="BG30" s="175" t="str">
        <f>IF(' M15 APR'!F30="","",' M15 APR'!F30)</f>
        <v/>
      </c>
      <c r="BH30" s="175">
        <f>IF(' M15 APR'!G30="","",' M15 APR'!G30)</f>
        <v>14.5</v>
      </c>
      <c r="BI30" s="175">
        <f>IF(' M15 APR'!H30="","",' M15 APR'!H30)</f>
        <v>16.5</v>
      </c>
      <c r="BJ30" s="175" t="str">
        <f>IF(' M15 APR'!I30="","",' M15 APR'!I30)</f>
        <v/>
      </c>
      <c r="BK30" s="175">
        <f>IF(' M15 APR'!J30="","",' M15 APR'!J30)</f>
        <v>16.5</v>
      </c>
      <c r="BL30" s="175">
        <f>IF(' M15 APR'!K30="","",' M15 APR'!K30)</f>
        <v>16.100000000000001</v>
      </c>
      <c r="BM30" s="175" t="str">
        <f>IF(' M15 APR'!L30="","",' M15 APR'!L30)</f>
        <v>V</v>
      </c>
      <c r="BN30" s="14">
        <f>IF(' M16 APR'!E30="","",' M16 APR'!E30)</f>
        <v>15.75</v>
      </c>
      <c r="BO30" s="14" t="str">
        <f>IF(' M16 APR'!F30="","",' M16 APR'!F30)</f>
        <v/>
      </c>
      <c r="BP30" s="14">
        <f>IF(' M16 APR'!G30="","",' M16 APR'!G30)</f>
        <v>15.75</v>
      </c>
      <c r="BQ30" s="14">
        <f>IF(' M16 APR'!H30="","",' M16 APR'!H30)</f>
        <v>15.75</v>
      </c>
      <c r="BR30" s="14" t="str">
        <f>IF(' M16 APR'!I30="","",' M16 APR'!I30)</f>
        <v>V</v>
      </c>
      <c r="BS30" s="177">
        <f t="shared" si="1"/>
        <v>15.425687499999999</v>
      </c>
      <c r="BT30" s="178" t="str">
        <f t="shared" si="0"/>
        <v>Admis(e)</v>
      </c>
      <c r="BU30" s="179" t="str">
        <f t="shared" si="2"/>
        <v xml:space="preserve">BELKHALA      </v>
      </c>
    </row>
    <row r="31" spans="1:73">
      <c r="A31" s="173">
        <v>22</v>
      </c>
      <c r="B31" s="181" t="s">
        <v>58</v>
      </c>
      <c r="C31" s="182" t="s">
        <v>59</v>
      </c>
      <c r="D31" s="174">
        <f>IF('M9 final  '!D31="","",'M9 final  '!D31)</f>
        <v>14.600000000000001</v>
      </c>
      <c r="E31" s="174" t="str">
        <f>IF('M9 final  '!E31="","",'M9 final  '!E31)</f>
        <v/>
      </c>
      <c r="F31" s="174">
        <f>IF('M9 final  '!F31="","",'M9 final  '!F31)</f>
        <v>14.600000000000001</v>
      </c>
      <c r="G31" s="174">
        <f>IF('M9 final  '!G31="","",'M9 final  '!G31)</f>
        <v>13</v>
      </c>
      <c r="H31" s="174" t="str">
        <f>IF('M9 final  '!H31="","",'M9 final  '!H31)</f>
        <v/>
      </c>
      <c r="I31" s="174">
        <f>IF('M9 final  '!I31="","",'M9 final  '!I31)</f>
        <v>13</v>
      </c>
      <c r="J31" s="174">
        <f>IF('M9 final  '!J31="","",'M9 final  '!J31)</f>
        <v>13.8</v>
      </c>
      <c r="K31" s="174" t="str">
        <f>IF('M9 final  '!K31="","",'M9 final  '!K31)</f>
        <v>V</v>
      </c>
      <c r="L31" s="174">
        <f>IF(M10FI!E31="","",M10FI!E31)</f>
        <v>15.75</v>
      </c>
      <c r="M31" s="174" t="str">
        <f>IF(M10FI!F31="","",M10FI!F31)</f>
        <v/>
      </c>
      <c r="N31" s="174">
        <f>IF(M10FI!G31="","",M10FI!G31)</f>
        <v>15.75</v>
      </c>
      <c r="O31" s="174">
        <f>IF(M10FI!H31="","",M10FI!H31)</f>
        <v>15.5</v>
      </c>
      <c r="P31" s="174" t="str">
        <f>IF(M10FI!I31="","",M10FI!I31)</f>
        <v/>
      </c>
      <c r="Q31" s="174">
        <f>IF(M10FI!J31="","",M10FI!J31)</f>
        <v>15.5</v>
      </c>
      <c r="R31" s="174">
        <f>IF(M10FI!K31="","",M10FI!K31)</f>
        <v>11</v>
      </c>
      <c r="S31" s="174" t="str">
        <f>IF(M10FI!L31="","",M10FI!L31)</f>
        <v/>
      </c>
      <c r="T31" s="174">
        <f>IF(M10FI!M31="","",M10FI!M31)</f>
        <v>11</v>
      </c>
      <c r="U31" s="174">
        <f>IF(M10FI!N31="","",M10FI!N31)</f>
        <v>14.225000000000001</v>
      </c>
      <c r="V31" s="174" t="str">
        <f>IF(M10FI!O31="","",M10FI!O31)</f>
        <v>V</v>
      </c>
      <c r="W31" s="174">
        <f>IF('M11 final'!D31="","",'M11 final'!D31)</f>
        <v>12.25</v>
      </c>
      <c r="X31" s="174" t="str">
        <f>IF('M11 final'!E31="","",'M11 final'!E31)</f>
        <v/>
      </c>
      <c r="Y31" s="174">
        <f>IF('M11 final'!F31="","",'M11 final'!F31)</f>
        <v>12.25</v>
      </c>
      <c r="Z31" s="174">
        <f>IF('M11 final'!G31="","",'M11 final'!G31)</f>
        <v>18.75</v>
      </c>
      <c r="AA31" s="174" t="str">
        <f>IF('M11 final'!H31="","",'M11 final'!H31)</f>
        <v/>
      </c>
      <c r="AB31" s="174">
        <f>IF('M11 final'!I31="","",'M11 final'!I31)</f>
        <v>18.75</v>
      </c>
      <c r="AC31" s="174">
        <f>IF('M11 final'!J31="","",'M11 final'!J31)</f>
        <v>15.5</v>
      </c>
      <c r="AD31" s="174" t="str">
        <f>IF('M11 final'!K31="","",'M11 final'!K31)</f>
        <v>V</v>
      </c>
      <c r="AE31" s="174">
        <f>IF(M12FI!D31="","",M12FI!D31)</f>
        <v>16</v>
      </c>
      <c r="AF31" s="174" t="str">
        <f>IF(M12FI!E31="","",M12FI!E31)</f>
        <v/>
      </c>
      <c r="AG31" s="174">
        <f>IF(M12FI!F31="","",M12FI!F31)</f>
        <v>16</v>
      </c>
      <c r="AH31" s="174">
        <f>IF(M12FI!G31="","",M12FI!G31)</f>
        <v>18</v>
      </c>
      <c r="AI31" s="174" t="str">
        <f>IF(M12FI!H31="","",M12FI!H31)</f>
        <v/>
      </c>
      <c r="AJ31" s="174">
        <f>IF(M12FI!I31="","",M12FI!I31)</f>
        <v>18</v>
      </c>
      <c r="AK31" s="174">
        <f>IF(M12FI!J31="","",M12FI!J31)</f>
        <v>19.5</v>
      </c>
      <c r="AL31" s="174" t="str">
        <f>IF(M12FI!K31="","",M12FI!K31)</f>
        <v/>
      </c>
      <c r="AM31" s="174">
        <f>IF(M12FI!L31="","",M12FI!L31)</f>
        <v>19.5</v>
      </c>
      <c r="AN31" s="174">
        <f>IF(M12FI!M31="","",M12FI!M31)</f>
        <v>18.400000000000002</v>
      </c>
      <c r="AO31" s="174" t="str">
        <f>IF(M12FI!N31="","",M12FI!N31)</f>
        <v>V</v>
      </c>
      <c r="AP31" s="174">
        <f>IF(' M13 APR'!E31="","",' M13 APR'!E31)</f>
        <v>14</v>
      </c>
      <c r="AQ31" s="174" t="str">
        <f>IF(' M13 APR'!F31="","",' M13 APR'!F31)</f>
        <v/>
      </c>
      <c r="AR31" s="174">
        <f>IF(' M13 APR'!G31="","",' M13 APR'!G31)</f>
        <v>14</v>
      </c>
      <c r="AS31" s="174">
        <f>IF(' M13 APR'!H31="","",' M13 APR'!H31)</f>
        <v>17.899999999999999</v>
      </c>
      <c r="AT31" s="174" t="str">
        <f>IF(' M13 APR'!I31="","",' M13 APR'!I31)</f>
        <v/>
      </c>
      <c r="AU31" s="174">
        <f>IF(' M13 APR'!J31="","",' M13 APR'!J31)</f>
        <v>17.899999999999999</v>
      </c>
      <c r="AV31" s="174">
        <f>IF(' M13 APR'!K31="","",' M13 APR'!K31)</f>
        <v>15.716000000000001</v>
      </c>
      <c r="AW31" s="174" t="str">
        <f>IF(' M13 APR'!L31="","",' M13 APR'!L31)</f>
        <v>V</v>
      </c>
      <c r="AX31" s="176">
        <f>IF(' M14 APR'!E31="","",' M14 APR'!E31)</f>
        <v>17.200000000000003</v>
      </c>
      <c r="AY31" s="176" t="str">
        <f>IF(' M14 APR'!F31="","",' M14 APR'!F31)</f>
        <v/>
      </c>
      <c r="AZ31" s="176">
        <f>IF(' M14 APR'!G31="","",' M14 APR'!G31)</f>
        <v>17.200000000000003</v>
      </c>
      <c r="BA31" s="176">
        <f>IF(' M14 APR'!H31="","",' M14 APR'!H31)</f>
        <v>14</v>
      </c>
      <c r="BB31" s="176" t="str">
        <f>IF(' M14 APR'!I31="","",' M14 APR'!I31)</f>
        <v/>
      </c>
      <c r="BC31" s="176">
        <f>IF(' M14 APR'!J31="","",' M14 APR'!J31)</f>
        <v>14</v>
      </c>
      <c r="BD31" s="176">
        <f>IF(' M14 APR'!K31="","",' M14 APR'!K31)</f>
        <v>15.792000000000003</v>
      </c>
      <c r="BE31" s="176" t="str">
        <f>IF(' M14 APR'!L31="","",' M14 APR'!L31)</f>
        <v>V</v>
      </c>
      <c r="BF31" s="175">
        <f>IF(' M15 APR'!E31="","",' M15 APR'!E31)</f>
        <v>14.5</v>
      </c>
      <c r="BG31" s="175" t="str">
        <f>IF(' M15 APR'!F31="","",' M15 APR'!F31)</f>
        <v/>
      </c>
      <c r="BH31" s="175">
        <f>IF(' M15 APR'!G31="","",' M15 APR'!G31)</f>
        <v>14.5</v>
      </c>
      <c r="BI31" s="175">
        <f>IF(' M15 APR'!H31="","",' M15 APR'!H31)</f>
        <v>16</v>
      </c>
      <c r="BJ31" s="175" t="str">
        <f>IF(' M15 APR'!I31="","",' M15 APR'!I31)</f>
        <v/>
      </c>
      <c r="BK31" s="175">
        <f>IF(' M15 APR'!J31="","",' M15 APR'!J31)</f>
        <v>16</v>
      </c>
      <c r="BL31" s="175">
        <f>IF(' M15 APR'!K31="","",' M15 APR'!K31)</f>
        <v>15.700000000000001</v>
      </c>
      <c r="BM31" s="175" t="str">
        <f>IF(' M15 APR'!L31="","",' M15 APR'!L31)</f>
        <v>V</v>
      </c>
      <c r="BN31" s="14">
        <f>IF(' M16 APR'!E31="","",' M16 APR'!E31)</f>
        <v>16.25</v>
      </c>
      <c r="BO31" s="14" t="str">
        <f>IF(' M16 APR'!F31="","",' M16 APR'!F31)</f>
        <v/>
      </c>
      <c r="BP31" s="14">
        <f>IF(' M16 APR'!G31="","",' M16 APR'!G31)</f>
        <v>16.25</v>
      </c>
      <c r="BQ31" s="14">
        <f>IF(' M16 APR'!H31="","",' M16 APR'!H31)</f>
        <v>16.25</v>
      </c>
      <c r="BR31" s="14" t="str">
        <f>IF(' M16 APR'!I31="","",' M16 APR'!I31)</f>
        <v>V</v>
      </c>
      <c r="BS31" s="177">
        <f t="shared" si="1"/>
        <v>15.672875000000003</v>
      </c>
      <c r="BT31" s="178" t="str">
        <f t="shared" si="0"/>
        <v>Admis(e)</v>
      </c>
      <c r="BU31" s="179" t="str">
        <f t="shared" si="2"/>
        <v xml:space="preserve">BELMQUADDEM </v>
      </c>
    </row>
    <row r="32" spans="1:73">
      <c r="A32" s="173">
        <v>23</v>
      </c>
      <c r="B32" s="183" t="s">
        <v>60</v>
      </c>
      <c r="C32" s="182" t="s">
        <v>61</v>
      </c>
      <c r="D32" s="174">
        <f>IF('M9 final  '!D32="","",'M9 final  '!D32)</f>
        <v>14.3</v>
      </c>
      <c r="E32" s="174" t="str">
        <f>IF('M9 final  '!E32="","",'M9 final  '!E32)</f>
        <v/>
      </c>
      <c r="F32" s="174">
        <f>IF('M9 final  '!F32="","",'M9 final  '!F32)</f>
        <v>14.3</v>
      </c>
      <c r="G32" s="174">
        <f>IF('M9 final  '!G32="","",'M9 final  '!G32)</f>
        <v>11</v>
      </c>
      <c r="H32" s="174" t="str">
        <f>IF('M9 final  '!H32="","",'M9 final  '!H32)</f>
        <v/>
      </c>
      <c r="I32" s="174">
        <f>IF('M9 final  '!I32="","",'M9 final  '!I32)</f>
        <v>11</v>
      </c>
      <c r="J32" s="174">
        <f>IF('M9 final  '!J32="","",'M9 final  '!J32)</f>
        <v>12.65</v>
      </c>
      <c r="K32" s="174" t="str">
        <f>IF('M9 final  '!K32="","",'M9 final  '!K32)</f>
        <v>V</v>
      </c>
      <c r="L32" s="174">
        <f>IF(M10FI!E32="","",M10FI!E32)</f>
        <v>9.625</v>
      </c>
      <c r="M32" s="174">
        <f>IF(M10FI!F32="","",M10FI!F32)</f>
        <v>10.5</v>
      </c>
      <c r="N32" s="174">
        <f>IF(M10FI!G32="","",M10FI!G32)</f>
        <v>10.5</v>
      </c>
      <c r="O32" s="174">
        <f>IF(M10FI!H32="","",M10FI!H32)</f>
        <v>9.5</v>
      </c>
      <c r="P32" s="174">
        <f>IF(M10FI!I32="","",M10FI!I32)</f>
        <v>9.5</v>
      </c>
      <c r="Q32" s="174">
        <f>IF(M10FI!J32="","",M10FI!J32)</f>
        <v>9.5</v>
      </c>
      <c r="R32" s="174">
        <f>IF(M10FI!K32="","",M10FI!K32)</f>
        <v>9.5</v>
      </c>
      <c r="S32" s="174">
        <f>IF(M10FI!L32="","",M10FI!L32)</f>
        <v>10</v>
      </c>
      <c r="T32" s="174">
        <f>IF(M10FI!M32="","",M10FI!M32)</f>
        <v>10</v>
      </c>
      <c r="U32" s="174">
        <f>IF(M10FI!N32="","",M10FI!N32)</f>
        <v>9.9499999999999993</v>
      </c>
      <c r="V32" s="174" t="str">
        <f>IF(M10FI!O32="","",M10FI!O32)</f>
        <v>NV</v>
      </c>
      <c r="W32" s="174">
        <f>IF('M11 final'!D32="","",'M11 final'!D32)</f>
        <v>12.5</v>
      </c>
      <c r="X32" s="174" t="str">
        <f>IF('M11 final'!E32="","",'M11 final'!E32)</f>
        <v/>
      </c>
      <c r="Y32" s="174">
        <f>IF('M11 final'!F32="","",'M11 final'!F32)</f>
        <v>12.5</v>
      </c>
      <c r="Z32" s="174">
        <f>IF('M11 final'!G32="","",'M11 final'!G32)</f>
        <v>12</v>
      </c>
      <c r="AA32" s="174" t="str">
        <f>IF('M11 final'!H32="","",'M11 final'!H32)</f>
        <v/>
      </c>
      <c r="AB32" s="174">
        <f>IF('M11 final'!I32="","",'M11 final'!I32)</f>
        <v>12</v>
      </c>
      <c r="AC32" s="174">
        <f>IF('M11 final'!J32="","",'M11 final'!J32)</f>
        <v>12.25</v>
      </c>
      <c r="AD32" s="174" t="str">
        <f>IF('M11 final'!K32="","",'M11 final'!K32)</f>
        <v>V</v>
      </c>
      <c r="AE32" s="174">
        <f>IF(M12FI!D32="","",M12FI!D32)</f>
        <v>13.5</v>
      </c>
      <c r="AF32" s="174" t="str">
        <f>IF(M12FI!E32="","",M12FI!E32)</f>
        <v/>
      </c>
      <c r="AG32" s="174">
        <f>IF(M12FI!F32="","",M12FI!F32)</f>
        <v>13.5</v>
      </c>
      <c r="AH32" s="174">
        <f>IF(M12FI!G32="","",M12FI!G32)</f>
        <v>16</v>
      </c>
      <c r="AI32" s="174" t="str">
        <f>IF(M12FI!H32="","",M12FI!H32)</f>
        <v/>
      </c>
      <c r="AJ32" s="174">
        <f>IF(M12FI!I32="","",M12FI!I32)</f>
        <v>16</v>
      </c>
      <c r="AK32" s="174">
        <f>IF(M12FI!J32="","",M12FI!J32)</f>
        <v>8.5</v>
      </c>
      <c r="AL32" s="174">
        <f>IF(M12FI!K32="","",M12FI!K32)</f>
        <v>0</v>
      </c>
      <c r="AM32" s="174">
        <f>IF(M12FI!L32="","",M12FI!L32)</f>
        <v>8.5</v>
      </c>
      <c r="AN32" s="174">
        <f>IF(M12FI!M32="","",M12FI!M32)</f>
        <v>11.25</v>
      </c>
      <c r="AO32" s="174" t="str">
        <f>IF(M12FI!N32="","",M12FI!N32)</f>
        <v>NV</v>
      </c>
      <c r="AP32" s="174">
        <f>IF(' M13 APR'!E32="","",' M13 APR'!E32)</f>
        <v>12</v>
      </c>
      <c r="AQ32" s="174" t="str">
        <f>IF(' M13 APR'!F32="","",' M13 APR'!F32)</f>
        <v/>
      </c>
      <c r="AR32" s="174">
        <f>IF(' M13 APR'!G32="","",' M13 APR'!G32)</f>
        <v>12</v>
      </c>
      <c r="AS32" s="174">
        <f>IF(' M13 APR'!H32="","",' M13 APR'!H32)</f>
        <v>13.649999999999999</v>
      </c>
      <c r="AT32" s="174" t="str">
        <f>IF(' M13 APR'!I32="","",' M13 APR'!I32)</f>
        <v/>
      </c>
      <c r="AU32" s="174">
        <f>IF(' M13 APR'!J32="","",' M13 APR'!J32)</f>
        <v>13.649999999999999</v>
      </c>
      <c r="AV32" s="174">
        <f>IF(' M13 APR'!K32="","",' M13 APR'!K32)</f>
        <v>12.725999999999999</v>
      </c>
      <c r="AW32" s="174" t="str">
        <f>IF(' M13 APR'!L32="","",' M13 APR'!L32)</f>
        <v>V</v>
      </c>
      <c r="AX32" s="176">
        <f>IF(' M14 APR'!E32="","",' M14 APR'!E32)</f>
        <v>12.8</v>
      </c>
      <c r="AY32" s="176" t="str">
        <f>IF(' M14 APR'!F32="","",' M14 APR'!F32)</f>
        <v/>
      </c>
      <c r="AZ32" s="176">
        <f>IF(' M14 APR'!G32="","",' M14 APR'!G32)</f>
        <v>12.8</v>
      </c>
      <c r="BA32" s="176">
        <f>IF(' M14 APR'!H32="","",' M14 APR'!H32)</f>
        <v>13</v>
      </c>
      <c r="BB32" s="176" t="str">
        <f>IF(' M14 APR'!I32="","",' M14 APR'!I32)</f>
        <v/>
      </c>
      <c r="BC32" s="176">
        <f>IF(' M14 APR'!J32="","",' M14 APR'!J32)</f>
        <v>13</v>
      </c>
      <c r="BD32" s="176">
        <f>IF(' M14 APR'!K32="","",' M14 APR'!K32)</f>
        <v>12.888000000000002</v>
      </c>
      <c r="BE32" s="176" t="str">
        <f>IF(' M14 APR'!L32="","",' M14 APR'!L32)</f>
        <v>V</v>
      </c>
      <c r="BF32" s="175">
        <f>IF(' M15 APR'!E32="","",' M15 APR'!E32)</f>
        <v>14</v>
      </c>
      <c r="BG32" s="175" t="str">
        <f>IF(' M15 APR'!F32="","",' M15 APR'!F32)</f>
        <v/>
      </c>
      <c r="BH32" s="175">
        <f>IF(' M15 APR'!G32="","",' M15 APR'!G32)</f>
        <v>14</v>
      </c>
      <c r="BI32" s="175">
        <f>IF(' M15 APR'!H32="","",' M15 APR'!H32)</f>
        <v>16</v>
      </c>
      <c r="BJ32" s="175" t="str">
        <f>IF(' M15 APR'!I32="","",' M15 APR'!I32)</f>
        <v/>
      </c>
      <c r="BK32" s="175">
        <f>IF(' M15 APR'!J32="","",' M15 APR'!J32)</f>
        <v>16</v>
      </c>
      <c r="BL32" s="175">
        <f>IF(' M15 APR'!K32="","",' M15 APR'!K32)</f>
        <v>15.600000000000001</v>
      </c>
      <c r="BM32" s="175" t="str">
        <f>IF(' M15 APR'!L32="","",' M15 APR'!L32)</f>
        <v>V</v>
      </c>
      <c r="BN32" s="14">
        <f>IF(' M16 APR'!E32="","",' M16 APR'!E32)</f>
        <v>15</v>
      </c>
      <c r="BO32" s="14" t="str">
        <f>IF(' M16 APR'!F32="","",' M16 APR'!F32)</f>
        <v/>
      </c>
      <c r="BP32" s="14">
        <f>IF(' M16 APR'!G32="","",' M16 APR'!G32)</f>
        <v>15</v>
      </c>
      <c r="BQ32" s="14">
        <f>IF(' M16 APR'!H32="","",' M16 APR'!H32)</f>
        <v>15</v>
      </c>
      <c r="BR32" s="14" t="str">
        <f>IF(' M16 APR'!I32="","",' M16 APR'!I32)</f>
        <v>V</v>
      </c>
      <c r="BS32" s="177">
        <f t="shared" si="1"/>
        <v>12.789249999999999</v>
      </c>
      <c r="BT32" s="178" t="str">
        <f t="shared" si="0"/>
        <v>Admis(e)</v>
      </c>
      <c r="BU32" s="179" t="str">
        <f t="shared" si="2"/>
        <v xml:space="preserve">BEN MANSSOUR </v>
      </c>
    </row>
    <row r="33" spans="1:73">
      <c r="A33" s="173">
        <v>24</v>
      </c>
      <c r="B33" s="181" t="s">
        <v>62</v>
      </c>
      <c r="C33" s="182" t="s">
        <v>63</v>
      </c>
      <c r="D33" s="174">
        <f>IF('M9 final  '!D33="","",'M9 final  '!D33)</f>
        <v>14.600000000000001</v>
      </c>
      <c r="E33" s="174" t="str">
        <f>IF('M9 final  '!E33="","",'M9 final  '!E33)</f>
        <v/>
      </c>
      <c r="F33" s="174">
        <f>IF('M9 final  '!F33="","",'M9 final  '!F33)</f>
        <v>14.600000000000001</v>
      </c>
      <c r="G33" s="174">
        <f>IF('M9 final  '!G33="","",'M9 final  '!G33)</f>
        <v>12.5</v>
      </c>
      <c r="H33" s="174" t="str">
        <f>IF('M9 final  '!H33="","",'M9 final  '!H33)</f>
        <v/>
      </c>
      <c r="I33" s="174">
        <f>IF('M9 final  '!I33="","",'M9 final  '!I33)</f>
        <v>12.5</v>
      </c>
      <c r="J33" s="174">
        <f>IF('M9 final  '!J33="","",'M9 final  '!J33)</f>
        <v>13.55</v>
      </c>
      <c r="K33" s="174" t="str">
        <f>IF('M9 final  '!K33="","",'M9 final  '!K33)</f>
        <v>V</v>
      </c>
      <c r="L33" s="174">
        <f>IF(M10FI!E33="","",M10FI!E33)</f>
        <v>11.25</v>
      </c>
      <c r="M33" s="174" t="str">
        <f>IF(M10FI!F33="","",M10FI!F33)</f>
        <v/>
      </c>
      <c r="N33" s="174">
        <f>IF(M10FI!G33="","",M10FI!G33)</f>
        <v>11.25</v>
      </c>
      <c r="O33" s="174">
        <f>IF(M10FI!H33="","",M10FI!H33)</f>
        <v>13.25</v>
      </c>
      <c r="P33" s="174" t="str">
        <f>IF(M10FI!I33="","",M10FI!I33)</f>
        <v/>
      </c>
      <c r="Q33" s="174">
        <f>IF(M10FI!J33="","",M10FI!J33)</f>
        <v>13.25</v>
      </c>
      <c r="R33" s="174">
        <f>IF(M10FI!K33="","",M10FI!K33)</f>
        <v>14</v>
      </c>
      <c r="S33" s="174" t="str">
        <f>IF(M10FI!L33="","",M10FI!L33)</f>
        <v/>
      </c>
      <c r="T33" s="174">
        <f>IF(M10FI!M33="","",M10FI!M33)</f>
        <v>14</v>
      </c>
      <c r="U33" s="174">
        <f>IF(M10FI!N33="","",M10FI!N33)</f>
        <v>12.875</v>
      </c>
      <c r="V33" s="174" t="str">
        <f>IF(M10FI!O33="","",M10FI!O33)</f>
        <v>V</v>
      </c>
      <c r="W33" s="174">
        <f>IF('M11 final'!D33="","",'M11 final'!D33)</f>
        <v>13.25</v>
      </c>
      <c r="X33" s="174" t="str">
        <f>IF('M11 final'!E33="","",'M11 final'!E33)</f>
        <v/>
      </c>
      <c r="Y33" s="174">
        <f>IF('M11 final'!F33="","",'M11 final'!F33)</f>
        <v>13.25</v>
      </c>
      <c r="Z33" s="174">
        <f>IF('M11 final'!G33="","",'M11 final'!G33)</f>
        <v>4.5</v>
      </c>
      <c r="AA33" s="174">
        <f>IF('M11 final'!H33="","",'M11 final'!H33)</f>
        <v>12</v>
      </c>
      <c r="AB33" s="174">
        <f>IF('M11 final'!I33="","",'M11 final'!I33)</f>
        <v>12</v>
      </c>
      <c r="AC33" s="174">
        <f>IF('M11 final'!J33="","",'M11 final'!J33)</f>
        <v>12.625</v>
      </c>
      <c r="AD33" s="174" t="str">
        <f>IF('M11 final'!K33="","",'M11 final'!K33)</f>
        <v>VAR</v>
      </c>
      <c r="AE33" s="174">
        <f>IF(M12FI!D33="","",M12FI!D33)</f>
        <v>13.5</v>
      </c>
      <c r="AF33" s="174" t="str">
        <f>IF(M12FI!E33="","",M12FI!E33)</f>
        <v/>
      </c>
      <c r="AG33" s="174">
        <f>IF(M12FI!F33="","",M12FI!F33)</f>
        <v>13.5</v>
      </c>
      <c r="AH33" s="174">
        <f>IF(M12FI!G33="","",M12FI!G33)</f>
        <v>14</v>
      </c>
      <c r="AI33" s="174" t="str">
        <f>IF(M12FI!H33="","",M12FI!H33)</f>
        <v/>
      </c>
      <c r="AJ33" s="174">
        <f>IF(M12FI!I33="","",M12FI!I33)</f>
        <v>14</v>
      </c>
      <c r="AK33" s="174">
        <f>IF(M12FI!J33="","",M12FI!J33)</f>
        <v>8.25</v>
      </c>
      <c r="AL33" s="174">
        <f>IF(M12FI!K33="","",M12FI!K33)</f>
        <v>12</v>
      </c>
      <c r="AM33" s="174">
        <f>IF(M12FI!L33="","",M12FI!L33)</f>
        <v>12</v>
      </c>
      <c r="AN33" s="174">
        <f>IF(M12FI!M33="","",M12FI!M33)</f>
        <v>12.770000000000001</v>
      </c>
      <c r="AO33" s="174" t="str">
        <f>IF(M12FI!N33="","",M12FI!N33)</f>
        <v>VAR</v>
      </c>
      <c r="AP33" s="174">
        <f>IF(' M13 APR'!E33="","",' M13 APR'!E33)</f>
        <v>11</v>
      </c>
      <c r="AQ33" s="174" t="str">
        <f>IF(' M13 APR'!F33="","",' M13 APR'!F33)</f>
        <v/>
      </c>
      <c r="AR33" s="174">
        <f>IF(' M13 APR'!G33="","",' M13 APR'!G33)</f>
        <v>11</v>
      </c>
      <c r="AS33" s="174">
        <f>IF(' M13 APR'!H33="","",' M13 APR'!H33)</f>
        <v>15.899999999999999</v>
      </c>
      <c r="AT33" s="174" t="str">
        <f>IF(' M13 APR'!I33="","",' M13 APR'!I33)</f>
        <v/>
      </c>
      <c r="AU33" s="174">
        <f>IF(' M13 APR'!J33="","",' M13 APR'!J33)</f>
        <v>15.899999999999999</v>
      </c>
      <c r="AV33" s="174">
        <f>IF(' M13 APR'!K33="","",' M13 APR'!K33)</f>
        <v>13.155999999999999</v>
      </c>
      <c r="AW33" s="174" t="str">
        <f>IF(' M13 APR'!L33="","",' M13 APR'!L33)</f>
        <v>V</v>
      </c>
      <c r="AX33" s="176">
        <f>IF(' M14 APR'!E33="","",' M14 APR'!E33)</f>
        <v>9.6000000000000014</v>
      </c>
      <c r="AY33" s="176">
        <f>IF(' M14 APR'!F33="","",' M14 APR'!F33)</f>
        <v>12</v>
      </c>
      <c r="AZ33" s="176">
        <f>IF(' M14 APR'!G33="","",' M14 APR'!G33)</f>
        <v>12</v>
      </c>
      <c r="BA33" s="176">
        <f>IF(' M14 APR'!H33="","",' M14 APR'!H33)</f>
        <v>14.25</v>
      </c>
      <c r="BB33" s="176" t="str">
        <f>IF(' M14 APR'!I33="","",' M14 APR'!I33)</f>
        <v/>
      </c>
      <c r="BC33" s="176">
        <f>IF(' M14 APR'!J33="","",' M14 APR'!J33)</f>
        <v>14.25</v>
      </c>
      <c r="BD33" s="176">
        <f>IF(' M14 APR'!K33="","",' M14 APR'!K33)</f>
        <v>12.990000000000002</v>
      </c>
      <c r="BE33" s="176" t="str">
        <f>IF(' M14 APR'!L33="","",' M14 APR'!L33)</f>
        <v>VAR</v>
      </c>
      <c r="BF33" s="175">
        <f>IF(' M15 APR'!E33="","",' M15 APR'!E33)</f>
        <v>13.5</v>
      </c>
      <c r="BG33" s="175" t="str">
        <f>IF(' M15 APR'!F33="","",' M15 APR'!F33)</f>
        <v/>
      </c>
      <c r="BH33" s="175">
        <f>IF(' M15 APR'!G33="","",' M15 APR'!G33)</f>
        <v>13.5</v>
      </c>
      <c r="BI33" s="175">
        <f>IF(' M15 APR'!H33="","",' M15 APR'!H33)</f>
        <v>15</v>
      </c>
      <c r="BJ33" s="175" t="str">
        <f>IF(' M15 APR'!I33="","",' M15 APR'!I33)</f>
        <v/>
      </c>
      <c r="BK33" s="175">
        <f>IF(' M15 APR'!J33="","",' M15 APR'!J33)</f>
        <v>15</v>
      </c>
      <c r="BL33" s="175">
        <f>IF(' M15 APR'!K33="","",' M15 APR'!K33)</f>
        <v>14.7</v>
      </c>
      <c r="BM33" s="175" t="str">
        <f>IF(' M15 APR'!L33="","",' M15 APR'!L33)</f>
        <v>V</v>
      </c>
      <c r="BN33" s="14">
        <f>IF(' M16 APR'!E33="","",' M16 APR'!E33)</f>
        <v>13</v>
      </c>
      <c r="BO33" s="14" t="str">
        <f>IF(' M16 APR'!F33="","",' M16 APR'!F33)</f>
        <v/>
      </c>
      <c r="BP33" s="14">
        <f>IF(' M16 APR'!G33="","",' M16 APR'!G33)</f>
        <v>13</v>
      </c>
      <c r="BQ33" s="14">
        <f>IF(' M16 APR'!H33="","",' M16 APR'!H33)</f>
        <v>13</v>
      </c>
      <c r="BR33" s="14" t="str">
        <f>IF(' M16 APR'!I33="","",' M16 APR'!I33)</f>
        <v>V</v>
      </c>
      <c r="BS33" s="177">
        <f t="shared" si="1"/>
        <v>13.208250000000001</v>
      </c>
      <c r="BT33" s="178" t="str">
        <f t="shared" si="0"/>
        <v>Admis(e)</v>
      </c>
      <c r="BU33" s="179" t="str">
        <f t="shared" si="2"/>
        <v xml:space="preserve">BENCHEIKH </v>
      </c>
    </row>
    <row r="34" spans="1:73">
      <c r="A34" s="173">
        <v>25</v>
      </c>
      <c r="B34" s="183" t="s">
        <v>64</v>
      </c>
      <c r="C34" s="182" t="s">
        <v>65</v>
      </c>
      <c r="D34" s="174">
        <f>IF('M9 final  '!D34="","",'M9 final  '!D34)</f>
        <v>14.1</v>
      </c>
      <c r="E34" s="174" t="str">
        <f>IF('M9 final  '!E34="","",'M9 final  '!E34)</f>
        <v/>
      </c>
      <c r="F34" s="174">
        <f>IF('M9 final  '!F34="","",'M9 final  '!F34)</f>
        <v>14.1</v>
      </c>
      <c r="G34" s="174">
        <f>IF('M9 final  '!G34="","",'M9 final  '!G34)</f>
        <v>14</v>
      </c>
      <c r="H34" s="174" t="str">
        <f>IF('M9 final  '!H34="","",'M9 final  '!H34)</f>
        <v/>
      </c>
      <c r="I34" s="174">
        <f>IF('M9 final  '!I34="","",'M9 final  '!I34)</f>
        <v>14</v>
      </c>
      <c r="J34" s="174">
        <f>IF('M9 final  '!J34="","",'M9 final  '!J34)</f>
        <v>14.05</v>
      </c>
      <c r="K34" s="174" t="str">
        <f>IF('M9 final  '!K34="","",'M9 final  '!K34)</f>
        <v>V</v>
      </c>
      <c r="L34" s="174">
        <f>IF(M10FI!E34="","",M10FI!E34)</f>
        <v>12.875</v>
      </c>
      <c r="M34" s="174" t="str">
        <f>IF(M10FI!F34="","",M10FI!F34)</f>
        <v/>
      </c>
      <c r="N34" s="174">
        <f>IF(M10FI!G34="","",M10FI!G34)</f>
        <v>12.875</v>
      </c>
      <c r="O34" s="174">
        <f>IF(M10FI!H34="","",M10FI!H34)</f>
        <v>10.75</v>
      </c>
      <c r="P34" s="174" t="str">
        <f>IF(M10FI!I34="","",M10FI!I34)</f>
        <v/>
      </c>
      <c r="Q34" s="174">
        <f>IF(M10FI!J34="","",M10FI!J34)</f>
        <v>10.75</v>
      </c>
      <c r="R34" s="174">
        <f>IF(M10FI!K34="","",M10FI!K34)</f>
        <v>13</v>
      </c>
      <c r="S34" s="174" t="str">
        <f>IF(M10FI!L34="","",M10FI!L34)</f>
        <v/>
      </c>
      <c r="T34" s="174">
        <f>IF(M10FI!M34="","",M10FI!M34)</f>
        <v>13</v>
      </c>
      <c r="U34" s="174">
        <f>IF(M10FI!N34="","",M10FI!N34)</f>
        <v>12.0625</v>
      </c>
      <c r="V34" s="174" t="str">
        <f>IF(M10FI!O34="","",M10FI!O34)</f>
        <v>V</v>
      </c>
      <c r="W34" s="174">
        <f>IF('M11 final'!D34="","",'M11 final'!D34)</f>
        <v>11.25</v>
      </c>
      <c r="X34" s="174">
        <f>IF('M11 final'!E34="","",'M11 final'!E34)</f>
        <v>12</v>
      </c>
      <c r="Y34" s="174">
        <f>IF('M11 final'!F34="","",'M11 final'!F34)</f>
        <v>12</v>
      </c>
      <c r="Z34" s="174">
        <f>IF('M11 final'!G34="","",'M11 final'!G34)</f>
        <v>9</v>
      </c>
      <c r="AA34" s="174">
        <f>IF('M11 final'!H34="","",'M11 final'!H34)</f>
        <v>12</v>
      </c>
      <c r="AB34" s="174">
        <f>IF('M11 final'!I34="","",'M11 final'!I34)</f>
        <v>12</v>
      </c>
      <c r="AC34" s="174">
        <f>IF('M11 final'!J34="","",'M11 final'!J34)</f>
        <v>12</v>
      </c>
      <c r="AD34" s="174" t="str">
        <f>IF('M11 final'!K34="","",'M11 final'!K34)</f>
        <v>VAR</v>
      </c>
      <c r="AE34" s="174">
        <f>IF(M12FI!D34="","",M12FI!D34)</f>
        <v>15</v>
      </c>
      <c r="AF34" s="174" t="str">
        <f>IF(M12FI!E34="","",M12FI!E34)</f>
        <v/>
      </c>
      <c r="AG34" s="174">
        <f>IF(M12FI!F34="","",M12FI!F34)</f>
        <v>15</v>
      </c>
      <c r="AH34" s="174">
        <f>IF(M12FI!G34="","",M12FI!G34)</f>
        <v>10</v>
      </c>
      <c r="AI34" s="174" t="str">
        <f>IF(M12FI!H34="","",M12FI!H34)</f>
        <v/>
      </c>
      <c r="AJ34" s="174">
        <f>IF(M12FI!I34="","",M12FI!I34)</f>
        <v>10</v>
      </c>
      <c r="AK34" s="174">
        <f>IF(M12FI!J34="","",M12FI!J34)</f>
        <v>14.25</v>
      </c>
      <c r="AL34" s="174" t="str">
        <f>IF(M12FI!K34="","",M12FI!K34)</f>
        <v/>
      </c>
      <c r="AM34" s="174">
        <f>IF(M12FI!L34="","",M12FI!L34)</f>
        <v>14.25</v>
      </c>
      <c r="AN34" s="174">
        <f>IF(M12FI!M34="","",M12FI!M34)</f>
        <v>13.48</v>
      </c>
      <c r="AO34" s="174" t="str">
        <f>IF(M12FI!N34="","",M12FI!N34)</f>
        <v>V</v>
      </c>
      <c r="AP34" s="174">
        <f>IF(' M13 APR'!E34="","",' M13 APR'!E34)</f>
        <v>14</v>
      </c>
      <c r="AQ34" s="174" t="str">
        <f>IF(' M13 APR'!F34="","",' M13 APR'!F34)</f>
        <v/>
      </c>
      <c r="AR34" s="174">
        <f>IF(' M13 APR'!G34="","",' M13 APR'!G34)</f>
        <v>14</v>
      </c>
      <c r="AS34" s="174">
        <f>IF(' M13 APR'!H34="","",' M13 APR'!H34)</f>
        <v>15.024999999999999</v>
      </c>
      <c r="AT34" s="174" t="str">
        <f>IF(' M13 APR'!I34="","",' M13 APR'!I34)</f>
        <v/>
      </c>
      <c r="AU34" s="174">
        <f>IF(' M13 APR'!J34="","",' M13 APR'!J34)</f>
        <v>15.024999999999999</v>
      </c>
      <c r="AV34" s="174">
        <f>IF(' M13 APR'!K34="","",' M13 APR'!K34)</f>
        <v>14.451000000000001</v>
      </c>
      <c r="AW34" s="174" t="str">
        <f>IF(' M13 APR'!L34="","",' M13 APR'!L34)</f>
        <v>V</v>
      </c>
      <c r="AX34" s="176">
        <f>IF(' M14 APR'!E34="","",' M14 APR'!E34)</f>
        <v>8.4</v>
      </c>
      <c r="AY34" s="176">
        <f>IF(' M14 APR'!F34="","",' M14 APR'!F34)</f>
        <v>12</v>
      </c>
      <c r="AZ34" s="176">
        <f>IF(' M14 APR'!G34="","",' M14 APR'!G34)</f>
        <v>12</v>
      </c>
      <c r="BA34" s="176">
        <f>IF(' M14 APR'!H34="","",' M14 APR'!H34)</f>
        <v>13</v>
      </c>
      <c r="BB34" s="176" t="str">
        <f>IF(' M14 APR'!I34="","",' M14 APR'!I34)</f>
        <v/>
      </c>
      <c r="BC34" s="176">
        <f>IF(' M14 APR'!J34="","",' M14 APR'!J34)</f>
        <v>13</v>
      </c>
      <c r="BD34" s="176">
        <f>IF(' M14 APR'!K34="","",' M14 APR'!K34)</f>
        <v>12.440000000000001</v>
      </c>
      <c r="BE34" s="176" t="str">
        <f>IF(' M14 APR'!L34="","",' M14 APR'!L34)</f>
        <v>VAR</v>
      </c>
      <c r="BF34" s="175">
        <f>IF(' M15 APR'!E34="","",' M15 APR'!E34)</f>
        <v>14</v>
      </c>
      <c r="BG34" s="175" t="str">
        <f>IF(' M15 APR'!F34="","",' M15 APR'!F34)</f>
        <v/>
      </c>
      <c r="BH34" s="175">
        <f>IF(' M15 APR'!G34="","",' M15 APR'!G34)</f>
        <v>14</v>
      </c>
      <c r="BI34" s="175">
        <f>IF(' M15 APR'!H34="","",' M15 APR'!H34)</f>
        <v>15.5</v>
      </c>
      <c r="BJ34" s="175" t="str">
        <f>IF(' M15 APR'!I34="","",' M15 APR'!I34)</f>
        <v/>
      </c>
      <c r="BK34" s="175">
        <f>IF(' M15 APR'!J34="","",' M15 APR'!J34)</f>
        <v>15.5</v>
      </c>
      <c r="BL34" s="175">
        <f>IF(' M15 APR'!K34="","",' M15 APR'!K34)</f>
        <v>15.200000000000001</v>
      </c>
      <c r="BM34" s="175" t="str">
        <f>IF(' M15 APR'!L34="","",' M15 APR'!L34)</f>
        <v>V</v>
      </c>
      <c r="BN34" s="14">
        <f>IF(' M16 APR'!E34="","",' M16 APR'!E34)</f>
        <v>15.5</v>
      </c>
      <c r="BO34" s="14" t="str">
        <f>IF(' M16 APR'!F34="","",' M16 APR'!F34)</f>
        <v/>
      </c>
      <c r="BP34" s="14">
        <f>IF(' M16 APR'!G34="","",' M16 APR'!G34)</f>
        <v>15.5</v>
      </c>
      <c r="BQ34" s="14">
        <f>IF(' M16 APR'!H34="","",' M16 APR'!H34)</f>
        <v>15.5</v>
      </c>
      <c r="BR34" s="14" t="str">
        <f>IF(' M16 APR'!I34="","",' M16 APR'!I34)</f>
        <v>V</v>
      </c>
      <c r="BS34" s="177">
        <f t="shared" si="1"/>
        <v>13.647937499999999</v>
      </c>
      <c r="BT34" s="178" t="str">
        <f t="shared" si="0"/>
        <v>Admis(e)</v>
      </c>
      <c r="BU34" s="179" t="str">
        <f t="shared" si="2"/>
        <v xml:space="preserve">BENJDID           </v>
      </c>
    </row>
    <row r="35" spans="1:73">
      <c r="A35" s="173">
        <v>26</v>
      </c>
      <c r="B35" s="183" t="s">
        <v>66</v>
      </c>
      <c r="C35" s="182" t="s">
        <v>67</v>
      </c>
      <c r="D35" s="174">
        <f>IF('M9 final  '!D35="","",'M9 final  '!D35)</f>
        <v>14.1</v>
      </c>
      <c r="E35" s="174" t="str">
        <f>IF('M9 final  '!E35="","",'M9 final  '!E35)</f>
        <v/>
      </c>
      <c r="F35" s="174">
        <f>IF('M9 final  '!F35="","",'M9 final  '!F35)</f>
        <v>14.1</v>
      </c>
      <c r="G35" s="174">
        <f>IF('M9 final  '!G35="","",'M9 final  '!G35)</f>
        <v>14</v>
      </c>
      <c r="H35" s="174" t="str">
        <f>IF('M9 final  '!H35="","",'M9 final  '!H35)</f>
        <v/>
      </c>
      <c r="I35" s="174">
        <f>IF('M9 final  '!I35="","",'M9 final  '!I35)</f>
        <v>14</v>
      </c>
      <c r="J35" s="174">
        <f>IF('M9 final  '!J35="","",'M9 final  '!J35)</f>
        <v>14.05</v>
      </c>
      <c r="K35" s="174" t="str">
        <f>IF('M9 final  '!K35="","",'M9 final  '!K35)</f>
        <v>V</v>
      </c>
      <c r="L35" s="174">
        <f>IF(M10FI!E35="","",M10FI!E35)</f>
        <v>14.25</v>
      </c>
      <c r="M35" s="174" t="str">
        <f>IF(M10FI!F35="","",M10FI!F35)</f>
        <v/>
      </c>
      <c r="N35" s="174">
        <f>IF(M10FI!G35="","",M10FI!G35)</f>
        <v>14.25</v>
      </c>
      <c r="O35" s="174">
        <f>IF(M10FI!H35="","",M10FI!H35)</f>
        <v>12</v>
      </c>
      <c r="P35" s="174" t="str">
        <f>IF(M10FI!I35="","",M10FI!I35)</f>
        <v/>
      </c>
      <c r="Q35" s="174">
        <f>IF(M10FI!J35="","",M10FI!J35)</f>
        <v>12</v>
      </c>
      <c r="R35" s="174">
        <f>IF(M10FI!K35="","",M10FI!K35)</f>
        <v>13</v>
      </c>
      <c r="S35" s="174" t="str">
        <f>IF(M10FI!L35="","",M10FI!L35)</f>
        <v/>
      </c>
      <c r="T35" s="174">
        <f>IF(M10FI!M35="","",M10FI!M35)</f>
        <v>13</v>
      </c>
      <c r="U35" s="174">
        <f>IF(M10FI!N35="","",M10FI!N35)</f>
        <v>12.975</v>
      </c>
      <c r="V35" s="174" t="str">
        <f>IF(M10FI!O35="","",M10FI!O35)</f>
        <v>V</v>
      </c>
      <c r="W35" s="174">
        <f>IF('M11 final'!D35="","",'M11 final'!D35)</f>
        <v>16.25</v>
      </c>
      <c r="X35" s="174" t="str">
        <f>IF('M11 final'!E35="","",'M11 final'!E35)</f>
        <v/>
      </c>
      <c r="Y35" s="174">
        <f>IF('M11 final'!F35="","",'M11 final'!F35)</f>
        <v>16.25</v>
      </c>
      <c r="Z35" s="174">
        <f>IF('M11 final'!G35="","",'M11 final'!G35)</f>
        <v>11.75</v>
      </c>
      <c r="AA35" s="174" t="str">
        <f>IF('M11 final'!H35="","",'M11 final'!H35)</f>
        <v/>
      </c>
      <c r="AB35" s="174">
        <f>IF('M11 final'!I35="","",'M11 final'!I35)</f>
        <v>11.75</v>
      </c>
      <c r="AC35" s="174">
        <f>IF('M11 final'!J35="","",'M11 final'!J35)</f>
        <v>14</v>
      </c>
      <c r="AD35" s="174" t="str">
        <f>IF('M11 final'!K35="","",'M11 final'!K35)</f>
        <v>V</v>
      </c>
      <c r="AE35" s="174">
        <f>IF(M12FI!D35="","",M12FI!D35)</f>
        <v>18</v>
      </c>
      <c r="AF35" s="174" t="str">
        <f>IF(M12FI!E35="","",M12FI!E35)</f>
        <v/>
      </c>
      <c r="AG35" s="174">
        <f>IF(M12FI!F35="","",M12FI!F35)</f>
        <v>18</v>
      </c>
      <c r="AH35" s="174">
        <f>IF(M12FI!G35="","",M12FI!G35)</f>
        <v>12</v>
      </c>
      <c r="AI35" s="174" t="str">
        <f>IF(M12FI!H35="","",M12FI!H35)</f>
        <v/>
      </c>
      <c r="AJ35" s="174">
        <f>IF(M12FI!I35="","",M12FI!I35)</f>
        <v>12</v>
      </c>
      <c r="AK35" s="174">
        <f>IF(M12FI!J35="","",M12FI!J35)</f>
        <v>17.5</v>
      </c>
      <c r="AL35" s="174" t="str">
        <f>IF(M12FI!K35="","",M12FI!K35)</f>
        <v/>
      </c>
      <c r="AM35" s="174">
        <f>IF(M12FI!L35="","",M12FI!L35)</f>
        <v>17.5</v>
      </c>
      <c r="AN35" s="174">
        <f>IF(M12FI!M35="","",M12FI!M35)</f>
        <v>16.399999999999999</v>
      </c>
      <c r="AO35" s="174" t="str">
        <f>IF(M12FI!N35="","",M12FI!N35)</f>
        <v>V</v>
      </c>
      <c r="AP35" s="174">
        <f>IF(' M13 APR'!E35="","",' M13 APR'!E35)</f>
        <v>14</v>
      </c>
      <c r="AQ35" s="174" t="str">
        <f>IF(' M13 APR'!F35="","",' M13 APR'!F35)</f>
        <v/>
      </c>
      <c r="AR35" s="174">
        <f>IF(' M13 APR'!G35="","",' M13 APR'!G35)</f>
        <v>14</v>
      </c>
      <c r="AS35" s="174">
        <f>IF(' M13 APR'!H35="","",' M13 APR'!H35)</f>
        <v>16.274999999999999</v>
      </c>
      <c r="AT35" s="174" t="str">
        <f>IF(' M13 APR'!I35="","",' M13 APR'!I35)</f>
        <v/>
      </c>
      <c r="AU35" s="174">
        <f>IF(' M13 APR'!J35="","",' M13 APR'!J35)</f>
        <v>16.274999999999999</v>
      </c>
      <c r="AV35" s="174">
        <f>IF(' M13 APR'!K35="","",' M13 APR'!K35)</f>
        <v>15.001000000000001</v>
      </c>
      <c r="AW35" s="174" t="str">
        <f>IF(' M13 APR'!L35="","",' M13 APR'!L35)</f>
        <v>V</v>
      </c>
      <c r="AX35" s="176">
        <f>IF(' M14 APR'!E35="","",' M14 APR'!E35)</f>
        <v>10.4</v>
      </c>
      <c r="AY35" s="176">
        <f>IF(' M14 APR'!F35="","",' M14 APR'!F35)</f>
        <v>12</v>
      </c>
      <c r="AZ35" s="176">
        <f>IF(' M14 APR'!G35="","",' M14 APR'!G35)</f>
        <v>12</v>
      </c>
      <c r="BA35" s="176">
        <f>IF(' M14 APR'!H35="","",' M14 APR'!H35)</f>
        <v>13</v>
      </c>
      <c r="BB35" s="176" t="str">
        <f>IF(' M14 APR'!I35="","",' M14 APR'!I35)</f>
        <v/>
      </c>
      <c r="BC35" s="176">
        <f>IF(' M14 APR'!J35="","",' M14 APR'!J35)</f>
        <v>13</v>
      </c>
      <c r="BD35" s="176">
        <f>IF(' M14 APR'!K35="","",' M14 APR'!K35)</f>
        <v>12.440000000000001</v>
      </c>
      <c r="BE35" s="176" t="str">
        <f>IF(' M14 APR'!L35="","",' M14 APR'!L35)</f>
        <v>VAR</v>
      </c>
      <c r="BF35" s="175">
        <f>IF(' M15 APR'!E35="","",' M15 APR'!E35)</f>
        <v>14.75</v>
      </c>
      <c r="BG35" s="175" t="str">
        <f>IF(' M15 APR'!F35="","",' M15 APR'!F35)</f>
        <v/>
      </c>
      <c r="BH35" s="175">
        <f>IF(' M15 APR'!G35="","",' M15 APR'!G35)</f>
        <v>14.75</v>
      </c>
      <c r="BI35" s="175">
        <f>IF(' M15 APR'!H35="","",' M15 APR'!H35)</f>
        <v>15.5</v>
      </c>
      <c r="BJ35" s="175" t="str">
        <f>IF(' M15 APR'!I35="","",' M15 APR'!I35)</f>
        <v/>
      </c>
      <c r="BK35" s="175">
        <f>IF(' M15 APR'!J35="","",' M15 APR'!J35)</f>
        <v>15.5</v>
      </c>
      <c r="BL35" s="175">
        <f>IF(' M15 APR'!K35="","",' M15 APR'!K35)</f>
        <v>15.350000000000001</v>
      </c>
      <c r="BM35" s="175" t="str">
        <f>IF(' M15 APR'!L35="","",' M15 APR'!L35)</f>
        <v>V</v>
      </c>
      <c r="BN35" s="14">
        <f>IF(' M16 APR'!E35="","",' M16 APR'!E35)</f>
        <v>15.5</v>
      </c>
      <c r="BO35" s="14" t="str">
        <f>IF(' M16 APR'!F35="","",' M16 APR'!F35)</f>
        <v/>
      </c>
      <c r="BP35" s="14">
        <f>IF(' M16 APR'!G35="","",' M16 APR'!G35)</f>
        <v>15.5</v>
      </c>
      <c r="BQ35" s="14">
        <f>IF(' M16 APR'!H35="","",' M16 APR'!H35)</f>
        <v>15.5</v>
      </c>
      <c r="BR35" s="14" t="str">
        <f>IF(' M16 APR'!I35="","",' M16 APR'!I35)</f>
        <v>V</v>
      </c>
      <c r="BS35" s="177">
        <f t="shared" si="1"/>
        <v>14.464500000000001</v>
      </c>
      <c r="BT35" s="178" t="str">
        <f t="shared" si="0"/>
        <v>Admis(e)</v>
      </c>
      <c r="BU35" s="179" t="str">
        <f t="shared" si="2"/>
        <v xml:space="preserve">BENJDID  </v>
      </c>
    </row>
    <row r="36" spans="1:73">
      <c r="A36" s="173">
        <v>27</v>
      </c>
      <c r="B36" s="183" t="s">
        <v>68</v>
      </c>
      <c r="C36" s="182" t="s">
        <v>69</v>
      </c>
      <c r="D36" s="174">
        <f>IF('M9 final  '!D36="","",'M9 final  '!D36)</f>
        <v>15.1</v>
      </c>
      <c r="E36" s="174" t="str">
        <f>IF('M9 final  '!E36="","",'M9 final  '!E36)</f>
        <v/>
      </c>
      <c r="F36" s="174">
        <f>IF('M9 final  '!F36="","",'M9 final  '!F36)</f>
        <v>15.1</v>
      </c>
      <c r="G36" s="174">
        <f>IF('M9 final  '!G36="","",'M9 final  '!G36)</f>
        <v>12</v>
      </c>
      <c r="H36" s="174" t="str">
        <f>IF('M9 final  '!H36="","",'M9 final  '!H36)</f>
        <v/>
      </c>
      <c r="I36" s="174">
        <f>IF('M9 final  '!I36="","",'M9 final  '!I36)</f>
        <v>12</v>
      </c>
      <c r="J36" s="174">
        <f>IF('M9 final  '!J36="","",'M9 final  '!J36)</f>
        <v>13.55</v>
      </c>
      <c r="K36" s="174" t="str">
        <f>IF('M9 final  '!K36="","",'M9 final  '!K36)</f>
        <v>V</v>
      </c>
      <c r="L36" s="174">
        <f>IF(M10FI!E36="","",M10FI!E36)</f>
        <v>10.5</v>
      </c>
      <c r="M36" s="174">
        <f>IF(M10FI!F36="","",M10FI!F36)</f>
        <v>11.5</v>
      </c>
      <c r="N36" s="174">
        <f>IF(M10FI!G36="","",M10FI!G36)</f>
        <v>11.5</v>
      </c>
      <c r="O36" s="174">
        <f>IF(M10FI!H36="","",M10FI!H36)</f>
        <v>12.25</v>
      </c>
      <c r="P36" s="174" t="str">
        <f>IF(M10FI!I36="","",M10FI!I36)</f>
        <v/>
      </c>
      <c r="Q36" s="174">
        <f>IF(M10FI!J36="","",M10FI!J36)</f>
        <v>12.25</v>
      </c>
      <c r="R36" s="174">
        <f>IF(M10FI!K36="","",M10FI!K36)</f>
        <v>11.5</v>
      </c>
      <c r="S36" s="174">
        <f>IF(M10FI!L36="","",M10FI!L36)</f>
        <v>10</v>
      </c>
      <c r="T36" s="174">
        <f>IF(M10FI!M36="","",M10FI!M36)</f>
        <v>11.5</v>
      </c>
      <c r="U36" s="174">
        <f>IF(M10FI!N36="","",M10FI!N36)</f>
        <v>11.799999999999999</v>
      </c>
      <c r="V36" s="174" t="str">
        <f>IF(M10FI!O36="","",M10FI!O36)</f>
        <v>NV</v>
      </c>
      <c r="W36" s="174">
        <f>IF('M11 final'!D36="","",'M11 final'!D36)</f>
        <v>12.5</v>
      </c>
      <c r="X36" s="174" t="str">
        <f>IF('M11 final'!E36="","",'M11 final'!E36)</f>
        <v/>
      </c>
      <c r="Y36" s="174">
        <f>IF('M11 final'!F36="","",'M11 final'!F36)</f>
        <v>12.5</v>
      </c>
      <c r="Z36" s="174">
        <f>IF('M11 final'!G36="","",'M11 final'!G36)</f>
        <v>16.25</v>
      </c>
      <c r="AA36" s="174" t="str">
        <f>IF('M11 final'!H36="","",'M11 final'!H36)</f>
        <v/>
      </c>
      <c r="AB36" s="174">
        <f>IF('M11 final'!I36="","",'M11 final'!I36)</f>
        <v>16.25</v>
      </c>
      <c r="AC36" s="174">
        <f>IF('M11 final'!J36="","",'M11 final'!J36)</f>
        <v>14.375</v>
      </c>
      <c r="AD36" s="174" t="str">
        <f>IF('M11 final'!K36="","",'M11 final'!K36)</f>
        <v>V</v>
      </c>
      <c r="AE36" s="174">
        <f>IF(M12FI!D36="","",M12FI!D36)</f>
        <v>13.5</v>
      </c>
      <c r="AF36" s="174" t="str">
        <f>IF(M12FI!E36="","",M12FI!E36)</f>
        <v/>
      </c>
      <c r="AG36" s="174">
        <f>IF(M12FI!F36="","",M12FI!F36)</f>
        <v>13.5</v>
      </c>
      <c r="AH36" s="174">
        <f>IF(M12FI!G36="","",M12FI!G36)</f>
        <v>19</v>
      </c>
      <c r="AI36" s="174" t="str">
        <f>IF(M12FI!H36="","",M12FI!H36)</f>
        <v/>
      </c>
      <c r="AJ36" s="174">
        <f>IF(M12FI!I36="","",M12FI!I36)</f>
        <v>19</v>
      </c>
      <c r="AK36" s="174">
        <f>IF(M12FI!J36="","",M12FI!J36)</f>
        <v>13</v>
      </c>
      <c r="AL36" s="174" t="str">
        <f>IF(M12FI!K36="","",M12FI!K36)</f>
        <v/>
      </c>
      <c r="AM36" s="174">
        <f>IF(M12FI!L36="","",M12FI!L36)</f>
        <v>13</v>
      </c>
      <c r="AN36" s="174">
        <f>IF(M12FI!M36="","",M12FI!M36)</f>
        <v>14.430000000000001</v>
      </c>
      <c r="AO36" s="174" t="str">
        <f>IF(M12FI!N36="","",M12FI!N36)</f>
        <v>V</v>
      </c>
      <c r="AP36" s="174">
        <f>IF(' M13 APR'!E36="","",' M13 APR'!E36)</f>
        <v>12</v>
      </c>
      <c r="AQ36" s="174" t="str">
        <f>IF(' M13 APR'!F36="","",' M13 APR'!F36)</f>
        <v/>
      </c>
      <c r="AR36" s="174">
        <f>IF(' M13 APR'!G36="","",' M13 APR'!G36)</f>
        <v>12</v>
      </c>
      <c r="AS36" s="174">
        <f>IF(' M13 APR'!H36="","",' M13 APR'!H36)</f>
        <v>17.149999999999999</v>
      </c>
      <c r="AT36" s="174" t="str">
        <f>IF(' M13 APR'!I36="","",' M13 APR'!I36)</f>
        <v/>
      </c>
      <c r="AU36" s="174">
        <f>IF(' M13 APR'!J36="","",' M13 APR'!J36)</f>
        <v>17.149999999999999</v>
      </c>
      <c r="AV36" s="174">
        <f>IF(' M13 APR'!K36="","",' M13 APR'!K36)</f>
        <v>14.266</v>
      </c>
      <c r="AW36" s="174" t="str">
        <f>IF(' M13 APR'!L36="","",' M13 APR'!L36)</f>
        <v>V</v>
      </c>
      <c r="AX36" s="176">
        <f>IF(' M14 APR'!E36="","",' M14 APR'!E36)</f>
        <v>18</v>
      </c>
      <c r="AY36" s="176" t="str">
        <f>IF(' M14 APR'!F36="","",' M14 APR'!F36)</f>
        <v/>
      </c>
      <c r="AZ36" s="176">
        <f>IF(' M14 APR'!G36="","",' M14 APR'!G36)</f>
        <v>18</v>
      </c>
      <c r="BA36" s="176">
        <f>IF(' M14 APR'!H36="","",' M14 APR'!H36)</f>
        <v>13</v>
      </c>
      <c r="BB36" s="176" t="str">
        <f>IF(' M14 APR'!I36="","",' M14 APR'!I36)</f>
        <v/>
      </c>
      <c r="BC36" s="176">
        <f>IF(' M14 APR'!J36="","",' M14 APR'!J36)</f>
        <v>13</v>
      </c>
      <c r="BD36" s="176">
        <f>IF(' M14 APR'!K36="","",' M14 APR'!K36)</f>
        <v>15.8</v>
      </c>
      <c r="BE36" s="176" t="str">
        <f>IF(' M14 APR'!L36="","",' M14 APR'!L36)</f>
        <v>V</v>
      </c>
      <c r="BF36" s="175">
        <f>IF(' M15 APR'!E36="","",' M15 APR'!E36)</f>
        <v>14.5</v>
      </c>
      <c r="BG36" s="175" t="str">
        <f>IF(' M15 APR'!F36="","",' M15 APR'!F36)</f>
        <v/>
      </c>
      <c r="BH36" s="175">
        <f>IF(' M15 APR'!G36="","",' M15 APR'!G36)</f>
        <v>14.5</v>
      </c>
      <c r="BI36" s="175">
        <f>IF(' M15 APR'!H36="","",' M15 APR'!H36)</f>
        <v>16</v>
      </c>
      <c r="BJ36" s="175" t="str">
        <f>IF(' M15 APR'!I36="","",' M15 APR'!I36)</f>
        <v/>
      </c>
      <c r="BK36" s="175">
        <f>IF(' M15 APR'!J36="","",' M15 APR'!J36)</f>
        <v>16</v>
      </c>
      <c r="BL36" s="175">
        <f>IF(' M15 APR'!K36="","",' M15 APR'!K36)</f>
        <v>15.700000000000001</v>
      </c>
      <c r="BM36" s="175" t="str">
        <f>IF(' M15 APR'!L36="","",' M15 APR'!L36)</f>
        <v>V</v>
      </c>
      <c r="BN36" s="14">
        <f>IF(' M16 APR'!E36="","",' M16 APR'!E36)</f>
        <v>15</v>
      </c>
      <c r="BO36" s="14" t="str">
        <f>IF(' M16 APR'!F36="","",' M16 APR'!F36)</f>
        <v/>
      </c>
      <c r="BP36" s="14">
        <f>IF(' M16 APR'!G36="","",' M16 APR'!G36)</f>
        <v>15</v>
      </c>
      <c r="BQ36" s="14">
        <f>IF(' M16 APR'!H36="","",' M16 APR'!H36)</f>
        <v>15</v>
      </c>
      <c r="BR36" s="14" t="str">
        <f>IF(' M16 APR'!I36="","",' M16 APR'!I36)</f>
        <v>V</v>
      </c>
      <c r="BS36" s="177">
        <f t="shared" si="1"/>
        <v>14.365125000000001</v>
      </c>
      <c r="BT36" s="178" t="str">
        <f t="shared" si="0"/>
        <v>Admis(e)</v>
      </c>
      <c r="BU36" s="179" t="str">
        <f t="shared" si="2"/>
        <v xml:space="preserve">BENKRARA </v>
      </c>
    </row>
    <row r="37" spans="1:73" s="110" customFormat="1">
      <c r="A37" s="173">
        <v>28</v>
      </c>
      <c r="B37" s="183" t="s">
        <v>70</v>
      </c>
      <c r="C37" s="182" t="s">
        <v>51</v>
      </c>
      <c r="D37" s="174">
        <f>IF('M9 final  '!D37="","",'M9 final  '!D37)</f>
        <v>14.3</v>
      </c>
      <c r="E37" s="174" t="str">
        <f>IF('M9 final  '!E37="","",'M9 final  '!E37)</f>
        <v/>
      </c>
      <c r="F37" s="174">
        <f>IF('M9 final  '!F37="","",'M9 final  '!F37)</f>
        <v>14.3</v>
      </c>
      <c r="G37" s="174">
        <f>IF('M9 final  '!G37="","",'M9 final  '!G37)</f>
        <v>12</v>
      </c>
      <c r="H37" s="174" t="str">
        <f>IF('M9 final  '!H37="","",'M9 final  '!H37)</f>
        <v/>
      </c>
      <c r="I37" s="174">
        <f>IF('M9 final  '!I37="","",'M9 final  '!I37)</f>
        <v>12</v>
      </c>
      <c r="J37" s="174">
        <f>IF('M9 final  '!J37="","",'M9 final  '!J37)</f>
        <v>13.15</v>
      </c>
      <c r="K37" s="174" t="str">
        <f>IF('M9 final  '!K37="","",'M9 final  '!K37)</f>
        <v>V</v>
      </c>
      <c r="L37" s="174">
        <f>IF(M10FI!E37="","",M10FI!E37)</f>
        <v>12.5</v>
      </c>
      <c r="M37" s="174" t="str">
        <f>IF(M10FI!F37="","",M10FI!F37)</f>
        <v/>
      </c>
      <c r="N37" s="174">
        <f>IF(M10FI!G37="","",M10FI!G37)</f>
        <v>12.5</v>
      </c>
      <c r="O37" s="174">
        <f>IF(M10FI!H37="","",M10FI!H37)</f>
        <v>9.25</v>
      </c>
      <c r="P37" s="174">
        <f>IF(M10FI!I37="","",M10FI!I37)</f>
        <v>10.5</v>
      </c>
      <c r="Q37" s="174">
        <f>IF(M10FI!J37="","",M10FI!J37)</f>
        <v>10.5</v>
      </c>
      <c r="R37" s="174">
        <f>IF(M10FI!K37="","",M10FI!K37)</f>
        <v>12</v>
      </c>
      <c r="S37" s="174" t="str">
        <f>IF(M10FI!L37="","",M10FI!L37)</f>
        <v/>
      </c>
      <c r="T37" s="174">
        <f>IF(M10FI!M37="","",M10FI!M37)</f>
        <v>12</v>
      </c>
      <c r="U37" s="174">
        <f>IF(M10FI!N37="","",M10FI!N37)</f>
        <v>11.55</v>
      </c>
      <c r="V37" s="174" t="str">
        <f>IF(M10FI!O37="","",M10FI!O37)</f>
        <v>NV</v>
      </c>
      <c r="W37" s="174">
        <f>IF('M11 final'!D37="","",'M11 final'!D37)</f>
        <v>9.5</v>
      </c>
      <c r="X37" s="174">
        <f>IF('M11 final'!E37="","",'M11 final'!E37)</f>
        <v>12</v>
      </c>
      <c r="Y37" s="174">
        <f>IF('M11 final'!F37="","",'M11 final'!F37)</f>
        <v>12</v>
      </c>
      <c r="Z37" s="174">
        <f>IF('M11 final'!G37="","",'M11 final'!G37)</f>
        <v>12.5</v>
      </c>
      <c r="AA37" s="174" t="str">
        <f>IF('M11 final'!H37="","",'M11 final'!H37)</f>
        <v/>
      </c>
      <c r="AB37" s="174">
        <f>IF('M11 final'!I37="","",'M11 final'!I37)</f>
        <v>12.5</v>
      </c>
      <c r="AC37" s="174">
        <f>IF('M11 final'!J37="","",'M11 final'!J37)</f>
        <v>12.25</v>
      </c>
      <c r="AD37" s="174" t="str">
        <f>IF('M11 final'!K37="","",'M11 final'!K37)</f>
        <v>VAR</v>
      </c>
      <c r="AE37" s="174">
        <f>IF(M12FI!D37="","",M12FI!D37)</f>
        <v>16.5</v>
      </c>
      <c r="AF37" s="174" t="str">
        <f>IF(M12FI!E37="","",M12FI!E37)</f>
        <v/>
      </c>
      <c r="AG37" s="174">
        <f>IF(M12FI!F37="","",M12FI!F37)</f>
        <v>16.5</v>
      </c>
      <c r="AH37" s="174">
        <f>IF(M12FI!G37="","",M12FI!G37)</f>
        <v>9</v>
      </c>
      <c r="AI37" s="174">
        <f>IF(M12FI!H37="","",M12FI!H37)</f>
        <v>12</v>
      </c>
      <c r="AJ37" s="174">
        <f>IF(M12FI!I37="","",M12FI!I37)</f>
        <v>12</v>
      </c>
      <c r="AK37" s="174">
        <f>IF(M12FI!J37="","",M12FI!J37)</f>
        <v>7.5</v>
      </c>
      <c r="AL37" s="174">
        <f>IF(M12FI!K37="","",M12FI!K37)</f>
        <v>11</v>
      </c>
      <c r="AM37" s="174">
        <f>IF(M12FI!L37="","",M12FI!L37)</f>
        <v>11</v>
      </c>
      <c r="AN37" s="174">
        <f>IF(M12FI!M37="","",M12FI!M37)</f>
        <v>12.43</v>
      </c>
      <c r="AO37" s="174" t="str">
        <f>IF(M12FI!N37="","",M12FI!N37)</f>
        <v>VAR</v>
      </c>
      <c r="AP37" s="174">
        <f>IF(' M13 APR'!E37="","",' M13 APR'!E37)</f>
        <v>14</v>
      </c>
      <c r="AQ37" s="174" t="str">
        <f>IF(' M13 APR'!F37="","",' M13 APR'!F37)</f>
        <v/>
      </c>
      <c r="AR37" s="174">
        <f>IF(' M13 APR'!G37="","",' M13 APR'!G37)</f>
        <v>14</v>
      </c>
      <c r="AS37" s="174">
        <f>IF(' M13 APR'!H37="","",' M13 APR'!H37)</f>
        <v>13.45</v>
      </c>
      <c r="AT37" s="174" t="str">
        <f>IF(' M13 APR'!I37="","",' M13 APR'!I37)</f>
        <v/>
      </c>
      <c r="AU37" s="174">
        <f>IF(' M13 APR'!J37="","",' M13 APR'!J37)</f>
        <v>13.45</v>
      </c>
      <c r="AV37" s="174">
        <f>IF(' M13 APR'!K37="","",' M13 APR'!K37)</f>
        <v>13.758000000000001</v>
      </c>
      <c r="AW37" s="174" t="str">
        <f>IF(' M13 APR'!L37="","",' M13 APR'!L37)</f>
        <v>V</v>
      </c>
      <c r="AX37" s="176">
        <f>IF(' M14 APR'!E37="","",' M14 APR'!E37)</f>
        <v>17.600000000000001</v>
      </c>
      <c r="AY37" s="176" t="str">
        <f>IF(' M14 APR'!F37="","",' M14 APR'!F37)</f>
        <v/>
      </c>
      <c r="AZ37" s="176">
        <f>IF(' M14 APR'!G37="","",' M14 APR'!G37)</f>
        <v>17.600000000000001</v>
      </c>
      <c r="BA37" s="176">
        <f>IF(' M14 APR'!H37="","",' M14 APR'!H37)</f>
        <v>13</v>
      </c>
      <c r="BB37" s="176" t="str">
        <f>IF(' M14 APR'!I37="","",' M14 APR'!I37)</f>
        <v/>
      </c>
      <c r="BC37" s="176">
        <f>IF(' M14 APR'!J37="","",' M14 APR'!J37)</f>
        <v>13</v>
      </c>
      <c r="BD37" s="176">
        <f>IF(' M14 APR'!K37="","",' M14 APR'!K37)</f>
        <v>15.576000000000001</v>
      </c>
      <c r="BE37" s="176" t="str">
        <f>IF(' M14 APR'!L37="","",' M14 APR'!L37)</f>
        <v>V</v>
      </c>
      <c r="BF37" s="175">
        <f>IF(' M15 APR'!E37="","",' M15 APR'!E37)</f>
        <v>13.5</v>
      </c>
      <c r="BG37" s="175" t="str">
        <f>IF(' M15 APR'!F37="","",' M15 APR'!F37)</f>
        <v/>
      </c>
      <c r="BH37" s="175">
        <f>IF(' M15 APR'!G37="","",' M15 APR'!G37)</f>
        <v>13.5</v>
      </c>
      <c r="BI37" s="175">
        <f>IF(' M15 APR'!H37="","",' M15 APR'!H37)</f>
        <v>15.5</v>
      </c>
      <c r="BJ37" s="175" t="str">
        <f>IF(' M15 APR'!I37="","",' M15 APR'!I37)</f>
        <v/>
      </c>
      <c r="BK37" s="175">
        <f>IF(' M15 APR'!J37="","",' M15 APR'!J37)</f>
        <v>15.5</v>
      </c>
      <c r="BL37" s="175">
        <f>IF(' M15 APR'!K37="","",' M15 APR'!K37)</f>
        <v>15.100000000000001</v>
      </c>
      <c r="BM37" s="175" t="str">
        <f>IF(' M15 APR'!L37="","",' M15 APR'!L37)</f>
        <v>V</v>
      </c>
      <c r="BN37" s="14">
        <f>IF(' M16 APR'!E37="","",' M16 APR'!E37)</f>
        <v>15</v>
      </c>
      <c r="BO37" s="14" t="str">
        <f>IF(' M16 APR'!F37="","",' M16 APR'!F37)</f>
        <v/>
      </c>
      <c r="BP37" s="14">
        <f>IF(' M16 APR'!G37="","",' M16 APR'!G37)</f>
        <v>15</v>
      </c>
      <c r="BQ37" s="14">
        <f>IF(' M16 APR'!H37="","",' M16 APR'!H37)</f>
        <v>15</v>
      </c>
      <c r="BR37" s="14" t="str">
        <f>IF(' M16 APR'!I37="","",' M16 APR'!I37)</f>
        <v>V</v>
      </c>
      <c r="BS37" s="177">
        <f t="shared" si="1"/>
        <v>13.601749999999999</v>
      </c>
      <c r="BT37" s="178" t="str">
        <f t="shared" si="0"/>
        <v>Admis(e)</v>
      </c>
      <c r="BU37" s="179" t="str">
        <f t="shared" si="2"/>
        <v xml:space="preserve">BETTACHI </v>
      </c>
    </row>
    <row r="38" spans="1:73">
      <c r="A38" s="173">
        <v>29</v>
      </c>
      <c r="B38" s="183" t="s">
        <v>71</v>
      </c>
      <c r="C38" s="182" t="s">
        <v>72</v>
      </c>
      <c r="D38" s="174">
        <f>IF('M9 final  '!D38="","",'M9 final  '!D38)</f>
        <v>15.1</v>
      </c>
      <c r="E38" s="174" t="str">
        <f>IF('M9 final  '!E38="","",'M9 final  '!E38)</f>
        <v/>
      </c>
      <c r="F38" s="174">
        <f>IF('M9 final  '!F38="","",'M9 final  '!F38)</f>
        <v>15.1</v>
      </c>
      <c r="G38" s="174">
        <f>IF('M9 final  '!G38="","",'M9 final  '!G38)</f>
        <v>12</v>
      </c>
      <c r="H38" s="174" t="str">
        <f>IF('M9 final  '!H38="","",'M9 final  '!H38)</f>
        <v/>
      </c>
      <c r="I38" s="174">
        <f>IF('M9 final  '!I38="","",'M9 final  '!I38)</f>
        <v>12</v>
      </c>
      <c r="J38" s="174">
        <f>IF('M9 final  '!J38="","",'M9 final  '!J38)</f>
        <v>13.55</v>
      </c>
      <c r="K38" s="174" t="str">
        <f>IF('M9 final  '!K38="","",'M9 final  '!K38)</f>
        <v>V</v>
      </c>
      <c r="L38" s="174">
        <f>IF(M10FI!E38="","",M10FI!E38)</f>
        <v>10</v>
      </c>
      <c r="M38" s="174">
        <f>IF(M10FI!F38="","",M10FI!F38)</f>
        <v>8</v>
      </c>
      <c r="N38" s="174">
        <f>IF(M10FI!G38="","",M10FI!G38)</f>
        <v>10</v>
      </c>
      <c r="O38" s="174">
        <f>IF(M10FI!H38="","",M10FI!H38)</f>
        <v>9.5</v>
      </c>
      <c r="P38" s="174">
        <f>IF(M10FI!I38="","",M10FI!I38)</f>
        <v>7.5</v>
      </c>
      <c r="Q38" s="174">
        <f>IF(M10FI!J38="","",M10FI!J38)</f>
        <v>9.5</v>
      </c>
      <c r="R38" s="174">
        <f>IF(M10FI!K38="","",M10FI!K38)</f>
        <v>11</v>
      </c>
      <c r="S38" s="174">
        <f>IF(M10FI!L38="","",M10FI!L38)</f>
        <v>10</v>
      </c>
      <c r="T38" s="174">
        <f>IF(M10FI!M38="","",M10FI!M38)</f>
        <v>11</v>
      </c>
      <c r="U38" s="174">
        <f>IF(M10FI!N38="","",M10FI!N38)</f>
        <v>10.100000000000001</v>
      </c>
      <c r="V38" s="174" t="str">
        <f>IF(M10FI!O38="","",M10FI!O38)</f>
        <v>NV</v>
      </c>
      <c r="W38" s="174">
        <f>IF('M11 final'!D38="","",'M11 final'!D38)</f>
        <v>13.5</v>
      </c>
      <c r="X38" s="174" t="str">
        <f>IF('M11 final'!E38="","",'M11 final'!E38)</f>
        <v/>
      </c>
      <c r="Y38" s="174">
        <f>IF('M11 final'!F38="","",'M11 final'!F38)</f>
        <v>13.5</v>
      </c>
      <c r="Z38" s="174">
        <f>IF('M11 final'!G38="","",'M11 final'!G38)</f>
        <v>14.25</v>
      </c>
      <c r="AA38" s="174" t="str">
        <f>IF('M11 final'!H38="","",'M11 final'!H38)</f>
        <v/>
      </c>
      <c r="AB38" s="174">
        <f>IF('M11 final'!I38="","",'M11 final'!I38)</f>
        <v>14.25</v>
      </c>
      <c r="AC38" s="174">
        <f>IF('M11 final'!J38="","",'M11 final'!J38)</f>
        <v>13.875</v>
      </c>
      <c r="AD38" s="174" t="str">
        <f>IF('M11 final'!K38="","",'M11 final'!K38)</f>
        <v>V</v>
      </c>
      <c r="AE38" s="174">
        <f>IF(M12FI!D38="","",M12FI!D38)</f>
        <v>17</v>
      </c>
      <c r="AF38" s="174" t="str">
        <f>IF(M12FI!E38="","",M12FI!E38)</f>
        <v/>
      </c>
      <c r="AG38" s="174">
        <f>IF(M12FI!F38="","",M12FI!F38)</f>
        <v>17</v>
      </c>
      <c r="AH38" s="174">
        <f>IF(M12FI!G38="","",M12FI!G38)</f>
        <v>13</v>
      </c>
      <c r="AI38" s="174" t="str">
        <f>IF(M12FI!H38="","",M12FI!H38)</f>
        <v/>
      </c>
      <c r="AJ38" s="174">
        <f>IF(M12FI!I38="","",M12FI!I38)</f>
        <v>13</v>
      </c>
      <c r="AK38" s="174">
        <f>IF(M12FI!J38="","",M12FI!J38)</f>
        <v>14.5</v>
      </c>
      <c r="AL38" s="174" t="str">
        <f>IF(M12FI!K38="","",M12FI!K38)</f>
        <v/>
      </c>
      <c r="AM38" s="174">
        <f>IF(M12FI!L38="","",M12FI!L38)</f>
        <v>14.5</v>
      </c>
      <c r="AN38" s="174">
        <f>IF(M12FI!M38="","",M12FI!M38)</f>
        <v>14.72</v>
      </c>
      <c r="AO38" s="174" t="str">
        <f>IF(M12FI!N38="","",M12FI!N38)</f>
        <v>V</v>
      </c>
      <c r="AP38" s="174">
        <f>IF(' M13 APR'!E38="","",' M13 APR'!E38)</f>
        <v>12</v>
      </c>
      <c r="AQ38" s="174" t="str">
        <f>IF(' M13 APR'!F38="","",' M13 APR'!F38)</f>
        <v/>
      </c>
      <c r="AR38" s="174">
        <f>IF(' M13 APR'!G38="","",' M13 APR'!G38)</f>
        <v>12</v>
      </c>
      <c r="AS38" s="174">
        <f>IF(' M13 APR'!H38="","",' M13 APR'!H38)</f>
        <v>15.75</v>
      </c>
      <c r="AT38" s="174" t="str">
        <f>IF(' M13 APR'!I38="","",' M13 APR'!I38)</f>
        <v/>
      </c>
      <c r="AU38" s="174">
        <f>IF(' M13 APR'!J38="","",' M13 APR'!J38)</f>
        <v>15.75</v>
      </c>
      <c r="AV38" s="174">
        <f>IF(' M13 APR'!K38="","",' M13 APR'!K38)</f>
        <v>13.65</v>
      </c>
      <c r="AW38" s="174" t="str">
        <f>IF(' M13 APR'!L38="","",' M13 APR'!L38)</f>
        <v>V</v>
      </c>
      <c r="AX38" s="176">
        <f>IF(' M14 APR'!E38="","",' M14 APR'!E38)</f>
        <v>19.200000000000003</v>
      </c>
      <c r="AY38" s="176" t="str">
        <f>IF(' M14 APR'!F38="","",' M14 APR'!F38)</f>
        <v/>
      </c>
      <c r="AZ38" s="176">
        <f>IF(' M14 APR'!G38="","",' M14 APR'!G38)</f>
        <v>19.200000000000003</v>
      </c>
      <c r="BA38" s="176">
        <f>IF(' M14 APR'!H38="","",' M14 APR'!H38)</f>
        <v>13.75</v>
      </c>
      <c r="BB38" s="176" t="str">
        <f>IF(' M14 APR'!I38="","",' M14 APR'!I38)</f>
        <v/>
      </c>
      <c r="BC38" s="176">
        <f>IF(' M14 APR'!J38="","",' M14 APR'!J38)</f>
        <v>13.75</v>
      </c>
      <c r="BD38" s="176">
        <f>IF(' M14 APR'!K38="","",' M14 APR'!K38)</f>
        <v>16.802000000000003</v>
      </c>
      <c r="BE38" s="176" t="str">
        <f>IF(' M14 APR'!L38="","",' M14 APR'!L38)</f>
        <v>V</v>
      </c>
      <c r="BF38" s="175">
        <f>IF(' M15 APR'!E38="","",' M15 APR'!E38)</f>
        <v>15.5</v>
      </c>
      <c r="BG38" s="175" t="str">
        <f>IF(' M15 APR'!F38="","",' M15 APR'!F38)</f>
        <v/>
      </c>
      <c r="BH38" s="175">
        <f>IF(' M15 APR'!G38="","",' M15 APR'!G38)</f>
        <v>15.5</v>
      </c>
      <c r="BI38" s="175">
        <f>IF(' M15 APR'!H38="","",' M15 APR'!H38)</f>
        <v>15.5</v>
      </c>
      <c r="BJ38" s="175" t="str">
        <f>IF(' M15 APR'!I38="","",' M15 APR'!I38)</f>
        <v/>
      </c>
      <c r="BK38" s="175">
        <f>IF(' M15 APR'!J38="","",' M15 APR'!J38)</f>
        <v>15.5</v>
      </c>
      <c r="BL38" s="175">
        <f>IF(' M15 APR'!K38="","",' M15 APR'!K38)</f>
        <v>15.5</v>
      </c>
      <c r="BM38" s="175" t="str">
        <f>IF(' M15 APR'!L38="","",' M15 APR'!L38)</f>
        <v>V</v>
      </c>
      <c r="BN38" s="14">
        <f>IF(' M16 APR'!E38="","",' M16 APR'!E38)</f>
        <v>16.25</v>
      </c>
      <c r="BO38" s="14" t="str">
        <f>IF(' M16 APR'!F38="","",' M16 APR'!F38)</f>
        <v/>
      </c>
      <c r="BP38" s="14">
        <f>IF(' M16 APR'!G38="","",' M16 APR'!G38)</f>
        <v>16.25</v>
      </c>
      <c r="BQ38" s="14">
        <f>IF(' M16 APR'!H38="","",' M16 APR'!H38)</f>
        <v>16.25</v>
      </c>
      <c r="BR38" s="14" t="str">
        <f>IF(' M16 APR'!I38="","",' M16 APR'!I38)</f>
        <v>V</v>
      </c>
      <c r="BS38" s="177">
        <f t="shared" si="1"/>
        <v>14.305875000000002</v>
      </c>
      <c r="BT38" s="178" t="str">
        <f t="shared" si="0"/>
        <v>Admis(e)</v>
      </c>
      <c r="BU38" s="179" t="str">
        <f t="shared" si="2"/>
        <v xml:space="preserve">BIDDANE </v>
      </c>
    </row>
    <row r="39" spans="1:73">
      <c r="A39" s="173">
        <v>30</v>
      </c>
      <c r="B39" s="183" t="s">
        <v>73</v>
      </c>
      <c r="C39" s="182" t="s">
        <v>74</v>
      </c>
      <c r="D39" s="174">
        <f>IF('M9 final  '!D39="","",'M9 final  '!D39)</f>
        <v>16.100000000000001</v>
      </c>
      <c r="E39" s="174" t="str">
        <f>IF('M9 final  '!E39="","",'M9 final  '!E39)</f>
        <v/>
      </c>
      <c r="F39" s="174">
        <f>IF('M9 final  '!F39="","",'M9 final  '!F39)</f>
        <v>16.100000000000001</v>
      </c>
      <c r="G39" s="174">
        <f>IF('M9 final  '!G39="","",'M9 final  '!G39)</f>
        <v>11</v>
      </c>
      <c r="H39" s="174" t="str">
        <f>IF('M9 final  '!H39="","",'M9 final  '!H39)</f>
        <v/>
      </c>
      <c r="I39" s="174">
        <f>IF('M9 final  '!I39="","",'M9 final  '!I39)</f>
        <v>11</v>
      </c>
      <c r="J39" s="174">
        <f>IF('M9 final  '!J39="","",'M9 final  '!J39)</f>
        <v>13.55</v>
      </c>
      <c r="K39" s="174" t="str">
        <f>IF('M9 final  '!K39="","",'M9 final  '!K39)</f>
        <v>V</v>
      </c>
      <c r="L39" s="174">
        <f>IF(M10FI!E39="","",M10FI!E39)</f>
        <v>11.375</v>
      </c>
      <c r="M39" s="174">
        <f>IF(M10FI!F39="","",M10FI!F39)</f>
        <v>12</v>
      </c>
      <c r="N39" s="174">
        <f>IF(M10FI!G39="","",M10FI!G39)</f>
        <v>12</v>
      </c>
      <c r="O39" s="174">
        <f>IF(M10FI!H39="","",M10FI!H39)</f>
        <v>12.25</v>
      </c>
      <c r="P39" s="174" t="str">
        <f>IF(M10FI!I39="","",M10FI!I39)</f>
        <v/>
      </c>
      <c r="Q39" s="174">
        <f>IF(M10FI!J39="","",M10FI!J39)</f>
        <v>12.25</v>
      </c>
      <c r="R39" s="174">
        <f>IF(M10FI!K39="","",M10FI!K39)</f>
        <v>11.5</v>
      </c>
      <c r="S39" s="174">
        <f>IF(M10FI!L39="","",M10FI!L39)</f>
        <v>15</v>
      </c>
      <c r="T39" s="174">
        <f>IF(M10FI!M39="","",M10FI!M39)</f>
        <v>12</v>
      </c>
      <c r="U39" s="174">
        <f>IF(M10FI!N39="","",M10FI!N39)</f>
        <v>12.1</v>
      </c>
      <c r="V39" s="174" t="str">
        <f>IF(M10FI!O39="","",M10FI!O39)</f>
        <v>VAR</v>
      </c>
      <c r="W39" s="174">
        <f>IF('M11 final'!D39="","",'M11 final'!D39)</f>
        <v>12.25</v>
      </c>
      <c r="X39" s="174" t="str">
        <f>IF('M11 final'!E39="","",'M11 final'!E39)</f>
        <v/>
      </c>
      <c r="Y39" s="174">
        <f>IF('M11 final'!F39="","",'M11 final'!F39)</f>
        <v>12.25</v>
      </c>
      <c r="Z39" s="174">
        <f>IF('M11 final'!G39="","",'M11 final'!G39)</f>
        <v>9</v>
      </c>
      <c r="AA39" s="174">
        <f>IF('M11 final'!H39="","",'M11 final'!H39)</f>
        <v>12</v>
      </c>
      <c r="AB39" s="174">
        <f>IF('M11 final'!I39="","",'M11 final'!I39)</f>
        <v>12</v>
      </c>
      <c r="AC39" s="174">
        <f>IF('M11 final'!J39="","",'M11 final'!J39)</f>
        <v>12.125</v>
      </c>
      <c r="AD39" s="174" t="str">
        <f>IF('M11 final'!K39="","",'M11 final'!K39)</f>
        <v>VAR</v>
      </c>
      <c r="AE39" s="174">
        <f>IF(M12FI!D39="","",M12FI!D39)</f>
        <v>15</v>
      </c>
      <c r="AF39" s="174" t="str">
        <f>IF(M12FI!E39="","",M12FI!E39)</f>
        <v/>
      </c>
      <c r="AG39" s="174">
        <f>IF(M12FI!F39="","",M12FI!F39)</f>
        <v>15</v>
      </c>
      <c r="AH39" s="174">
        <f>IF(M12FI!G39="","",M12FI!G39)</f>
        <v>14</v>
      </c>
      <c r="AI39" s="174" t="str">
        <f>IF(M12FI!H39="","",M12FI!H39)</f>
        <v/>
      </c>
      <c r="AJ39" s="174">
        <f>IF(M12FI!I39="","",M12FI!I39)</f>
        <v>14</v>
      </c>
      <c r="AK39" s="174">
        <f>IF(M12FI!J39="","",M12FI!J39)</f>
        <v>5.75</v>
      </c>
      <c r="AL39" s="174">
        <f>IF(M12FI!K39="","",M12FI!K39)</f>
        <v>6.5</v>
      </c>
      <c r="AM39" s="174">
        <f>IF(M12FI!L39="","",M12FI!L39)</f>
        <v>6.5</v>
      </c>
      <c r="AN39" s="174">
        <f>IF(M12FI!M39="","",M12FI!M39)</f>
        <v>10.02</v>
      </c>
      <c r="AO39" s="174" t="str">
        <f>IF(M12FI!N39="","",M12FI!N39)</f>
        <v>NV</v>
      </c>
      <c r="AP39" s="174">
        <f>IF(' M13 APR'!E39="","",' M13 APR'!E39)</f>
        <v>15</v>
      </c>
      <c r="AQ39" s="174" t="str">
        <f>IF(' M13 APR'!F39="","",' M13 APR'!F39)</f>
        <v/>
      </c>
      <c r="AR39" s="174">
        <f>IF(' M13 APR'!G39="","",' M13 APR'!G39)</f>
        <v>15</v>
      </c>
      <c r="AS39" s="174">
        <f>IF(' M13 APR'!H39="","",' M13 APR'!H39)</f>
        <v>13.85</v>
      </c>
      <c r="AT39" s="174" t="str">
        <f>IF(' M13 APR'!I39="","",' M13 APR'!I39)</f>
        <v/>
      </c>
      <c r="AU39" s="174">
        <f>IF(' M13 APR'!J39="","",' M13 APR'!J39)</f>
        <v>13.85</v>
      </c>
      <c r="AV39" s="174">
        <f>IF(' M13 APR'!K39="","",' M13 APR'!K39)</f>
        <v>14.494</v>
      </c>
      <c r="AW39" s="174" t="str">
        <f>IF(' M13 APR'!L39="","",' M13 APR'!L39)</f>
        <v>V</v>
      </c>
      <c r="AX39" s="176">
        <f>IF(' M14 APR'!E39="","",' M14 APR'!E39)</f>
        <v>13.200000000000001</v>
      </c>
      <c r="AY39" s="176" t="str">
        <f>IF(' M14 APR'!F39="","",' M14 APR'!F39)</f>
        <v/>
      </c>
      <c r="AZ39" s="176">
        <f>IF(' M14 APR'!G39="","",' M14 APR'!G39)</f>
        <v>13.200000000000001</v>
      </c>
      <c r="BA39" s="176">
        <f>IF(' M14 APR'!H39="","",' M14 APR'!H39)</f>
        <v>12.75</v>
      </c>
      <c r="BB39" s="176" t="str">
        <f>IF(' M14 APR'!I39="","",' M14 APR'!I39)</f>
        <v/>
      </c>
      <c r="BC39" s="176">
        <f>IF(' M14 APR'!J39="","",' M14 APR'!J39)</f>
        <v>12.75</v>
      </c>
      <c r="BD39" s="176">
        <f>IF(' M14 APR'!K39="","",' M14 APR'!K39)</f>
        <v>13.002000000000002</v>
      </c>
      <c r="BE39" s="176" t="str">
        <f>IF(' M14 APR'!L39="","",' M14 APR'!L39)</f>
        <v>V</v>
      </c>
      <c r="BF39" s="175">
        <f>IF(' M15 APR'!E39="","",' M15 APR'!E39)</f>
        <v>14.5</v>
      </c>
      <c r="BG39" s="175" t="str">
        <f>IF(' M15 APR'!F39="","",' M15 APR'!F39)</f>
        <v/>
      </c>
      <c r="BH39" s="175">
        <f>IF(' M15 APR'!G39="","",' M15 APR'!G39)</f>
        <v>14.5</v>
      </c>
      <c r="BI39" s="175">
        <f>IF(' M15 APR'!H39="","",' M15 APR'!H39)</f>
        <v>16</v>
      </c>
      <c r="BJ39" s="175" t="str">
        <f>IF(' M15 APR'!I39="","",' M15 APR'!I39)</f>
        <v/>
      </c>
      <c r="BK39" s="175">
        <f>IF(' M15 APR'!J39="","",' M15 APR'!J39)</f>
        <v>16</v>
      </c>
      <c r="BL39" s="175">
        <f>IF(' M15 APR'!K39="","",' M15 APR'!K39)</f>
        <v>15.700000000000001</v>
      </c>
      <c r="BM39" s="175" t="str">
        <f>IF(' M15 APR'!L39="","",' M15 APR'!L39)</f>
        <v>V</v>
      </c>
      <c r="BN39" s="14">
        <f>IF(' M16 APR'!E39="","",' M16 APR'!E39)</f>
        <v>16.5</v>
      </c>
      <c r="BO39" s="14" t="str">
        <f>IF(' M16 APR'!F39="","",' M16 APR'!F39)</f>
        <v/>
      </c>
      <c r="BP39" s="14">
        <f>IF(' M16 APR'!G39="","",' M16 APR'!G39)</f>
        <v>16.5</v>
      </c>
      <c r="BQ39" s="14">
        <f>IF(' M16 APR'!H39="","",' M16 APR'!H39)</f>
        <v>16.5</v>
      </c>
      <c r="BR39" s="14" t="str">
        <f>IF(' M16 APR'!I39="","",' M16 APR'!I39)</f>
        <v>V</v>
      </c>
      <c r="BS39" s="177">
        <f t="shared" si="1"/>
        <v>13.436375</v>
      </c>
      <c r="BT39" s="178" t="str">
        <f t="shared" si="0"/>
        <v>Admis(e)</v>
      </c>
      <c r="BU39" s="179" t="str">
        <f t="shared" si="2"/>
        <v xml:space="preserve">BOUABED   </v>
      </c>
    </row>
    <row r="40" spans="1:73">
      <c r="A40" s="173">
        <v>31</v>
      </c>
      <c r="B40" s="183" t="s">
        <v>75</v>
      </c>
      <c r="C40" s="182" t="s">
        <v>51</v>
      </c>
      <c r="D40" s="174">
        <f>IF('M9 final  '!D40="","",'M9 final  '!D40)</f>
        <v>15.6</v>
      </c>
      <c r="E40" s="174" t="str">
        <f>IF('M9 final  '!E40="","",'M9 final  '!E40)</f>
        <v/>
      </c>
      <c r="F40" s="174">
        <f>IF('M9 final  '!F40="","",'M9 final  '!F40)</f>
        <v>15.6</v>
      </c>
      <c r="G40" s="174">
        <f>IF('M9 final  '!G40="","",'M9 final  '!G40)</f>
        <v>12</v>
      </c>
      <c r="H40" s="174" t="str">
        <f>IF('M9 final  '!H40="","",'M9 final  '!H40)</f>
        <v/>
      </c>
      <c r="I40" s="174">
        <f>IF('M9 final  '!I40="","",'M9 final  '!I40)</f>
        <v>12</v>
      </c>
      <c r="J40" s="174">
        <f>IF('M9 final  '!J40="","",'M9 final  '!J40)</f>
        <v>13.8</v>
      </c>
      <c r="K40" s="174" t="str">
        <f>IF('M9 final  '!K40="","",'M9 final  '!K40)</f>
        <v>V</v>
      </c>
      <c r="L40" s="174">
        <f>IF(M10FI!E40="","",M10FI!E40)</f>
        <v>12.125</v>
      </c>
      <c r="M40" s="174" t="str">
        <f>IF(M10FI!F40="","",M10FI!F40)</f>
        <v/>
      </c>
      <c r="N40" s="174">
        <f>IF(M10FI!G40="","",M10FI!G40)</f>
        <v>12.125</v>
      </c>
      <c r="O40" s="174">
        <f>IF(M10FI!H40="","",M10FI!H40)</f>
        <v>13.25</v>
      </c>
      <c r="P40" s="174" t="str">
        <f>IF(M10FI!I40="","",M10FI!I40)</f>
        <v/>
      </c>
      <c r="Q40" s="174">
        <f>IF(M10FI!J40="","",M10FI!J40)</f>
        <v>13.25</v>
      </c>
      <c r="R40" s="174">
        <f>IF(M10FI!K40="","",M10FI!K40)</f>
        <v>14.5</v>
      </c>
      <c r="S40" s="174" t="str">
        <f>IF(M10FI!L40="","",M10FI!L40)</f>
        <v/>
      </c>
      <c r="T40" s="174">
        <f>IF(M10FI!M40="","",M10FI!M40)</f>
        <v>14.5</v>
      </c>
      <c r="U40" s="174">
        <f>IF(M10FI!N40="","",M10FI!N40)</f>
        <v>13.2875</v>
      </c>
      <c r="V40" s="174" t="str">
        <f>IF(M10FI!O40="","",M10FI!O40)</f>
        <v>V</v>
      </c>
      <c r="W40" s="174">
        <f>IF('M11 final'!D40="","",'M11 final'!D40)</f>
        <v>16.5</v>
      </c>
      <c r="X40" s="174" t="str">
        <f>IF('M11 final'!E40="","",'M11 final'!E40)</f>
        <v/>
      </c>
      <c r="Y40" s="174">
        <f>IF('M11 final'!F40="","",'M11 final'!F40)</f>
        <v>16.5</v>
      </c>
      <c r="Z40" s="174">
        <f>IF('M11 final'!G40="","",'M11 final'!G40)</f>
        <v>8.25</v>
      </c>
      <c r="AA40" s="174" t="str">
        <f>IF('M11 final'!H40="","",'M11 final'!H40)</f>
        <v/>
      </c>
      <c r="AB40" s="174">
        <f>IF('M11 final'!I40="","",'M11 final'!I40)</f>
        <v>8.25</v>
      </c>
      <c r="AC40" s="174">
        <f>IF('M11 final'!J40="","",'M11 final'!J40)</f>
        <v>12.375</v>
      </c>
      <c r="AD40" s="174" t="str">
        <f>IF('M11 final'!K40="","",'M11 final'!K40)</f>
        <v>V</v>
      </c>
      <c r="AE40" s="174">
        <f>IF(M12FI!D40="","",M12FI!D40)</f>
        <v>14</v>
      </c>
      <c r="AF40" s="174" t="str">
        <f>IF(M12FI!E40="","",M12FI!E40)</f>
        <v/>
      </c>
      <c r="AG40" s="174">
        <f>IF(M12FI!F40="","",M12FI!F40)</f>
        <v>14</v>
      </c>
      <c r="AH40" s="174">
        <f>IF(M12FI!G40="","",M12FI!G40)</f>
        <v>15</v>
      </c>
      <c r="AI40" s="174" t="str">
        <f>IF(M12FI!H40="","",M12FI!H40)</f>
        <v/>
      </c>
      <c r="AJ40" s="174">
        <f>IF(M12FI!I40="","",M12FI!I40)</f>
        <v>15</v>
      </c>
      <c r="AK40" s="174">
        <f>IF(M12FI!J40="","",M12FI!J40)</f>
        <v>11</v>
      </c>
      <c r="AL40" s="174" t="str">
        <f>IF(M12FI!K40="","",M12FI!K40)</f>
        <v/>
      </c>
      <c r="AM40" s="174">
        <f>IF(M12FI!L40="","",M12FI!L40)</f>
        <v>11</v>
      </c>
      <c r="AN40" s="174">
        <f>IF(M12FI!M40="","",M12FI!M40)</f>
        <v>12.54</v>
      </c>
      <c r="AO40" s="174" t="str">
        <f>IF(M12FI!N40="","",M12FI!N40)</f>
        <v>V</v>
      </c>
      <c r="AP40" s="174">
        <f>IF(' M13 APR'!E40="","",' M13 APR'!E40)</f>
        <v>11</v>
      </c>
      <c r="AQ40" s="174" t="str">
        <f>IF(' M13 APR'!F40="","",' M13 APR'!F40)</f>
        <v/>
      </c>
      <c r="AR40" s="174">
        <f>IF(' M13 APR'!G40="","",' M13 APR'!G40)</f>
        <v>11</v>
      </c>
      <c r="AS40" s="174">
        <f>IF(' M13 APR'!H40="","",' M13 APR'!H40)</f>
        <v>16.149999999999999</v>
      </c>
      <c r="AT40" s="174" t="str">
        <f>IF(' M13 APR'!I40="","",' M13 APR'!I40)</f>
        <v/>
      </c>
      <c r="AU40" s="174">
        <f>IF(' M13 APR'!J40="","",' M13 APR'!J40)</f>
        <v>16.149999999999999</v>
      </c>
      <c r="AV40" s="174">
        <f>IF(' M13 APR'!K40="","",' M13 APR'!K40)</f>
        <v>13.265999999999998</v>
      </c>
      <c r="AW40" s="174" t="str">
        <f>IF(' M13 APR'!L40="","",' M13 APR'!L40)</f>
        <v>V</v>
      </c>
      <c r="AX40" s="176">
        <f>IF(' M14 APR'!E40="","",' M14 APR'!E40)</f>
        <v>15.600000000000001</v>
      </c>
      <c r="AY40" s="176" t="str">
        <f>IF(' M14 APR'!F40="","",' M14 APR'!F40)</f>
        <v/>
      </c>
      <c r="AZ40" s="176">
        <f>IF(' M14 APR'!G40="","",' M14 APR'!G40)</f>
        <v>15.600000000000001</v>
      </c>
      <c r="BA40" s="176">
        <f>IF(' M14 APR'!H40="","",' M14 APR'!H40)</f>
        <v>14.5</v>
      </c>
      <c r="BB40" s="176" t="str">
        <f>IF(' M14 APR'!I40="","",' M14 APR'!I40)</f>
        <v/>
      </c>
      <c r="BC40" s="176">
        <f>IF(' M14 APR'!J40="","",' M14 APR'!J40)</f>
        <v>14.5</v>
      </c>
      <c r="BD40" s="176">
        <f>IF(' M14 APR'!K40="","",' M14 APR'!K40)</f>
        <v>15.116000000000003</v>
      </c>
      <c r="BE40" s="176" t="str">
        <f>IF(' M14 APR'!L40="","",' M14 APR'!L40)</f>
        <v>V</v>
      </c>
      <c r="BF40" s="175">
        <f>IF(' M15 APR'!E40="","",' M15 APR'!E40)</f>
        <v>16</v>
      </c>
      <c r="BG40" s="175" t="str">
        <f>IF(' M15 APR'!F40="","",' M15 APR'!F40)</f>
        <v/>
      </c>
      <c r="BH40" s="175">
        <f>IF(' M15 APR'!G40="","",' M15 APR'!G40)</f>
        <v>16</v>
      </c>
      <c r="BI40" s="175">
        <f>IF(' M15 APR'!H40="","",' M15 APR'!H40)</f>
        <v>15</v>
      </c>
      <c r="BJ40" s="175" t="str">
        <f>IF(' M15 APR'!I40="","",' M15 APR'!I40)</f>
        <v/>
      </c>
      <c r="BK40" s="175">
        <f>IF(' M15 APR'!J40="","",' M15 APR'!J40)</f>
        <v>15</v>
      </c>
      <c r="BL40" s="175">
        <f>IF(' M15 APR'!K40="","",' M15 APR'!K40)</f>
        <v>15.2</v>
      </c>
      <c r="BM40" s="175" t="str">
        <f>IF(' M15 APR'!L40="","",' M15 APR'!L40)</f>
        <v>V</v>
      </c>
      <c r="BN40" s="14">
        <f>IF(' M16 APR'!E40="","",' M16 APR'!E40)</f>
        <v>14</v>
      </c>
      <c r="BO40" s="14" t="str">
        <f>IF(' M16 APR'!F40="","",' M16 APR'!F40)</f>
        <v/>
      </c>
      <c r="BP40" s="14">
        <f>IF(' M16 APR'!G40="","",' M16 APR'!G40)</f>
        <v>14</v>
      </c>
      <c r="BQ40" s="14">
        <f>IF(' M16 APR'!H40="","",' M16 APR'!H40)</f>
        <v>14</v>
      </c>
      <c r="BR40" s="14" t="str">
        <f>IF(' M16 APR'!I40="","",' M16 APR'!I40)</f>
        <v>V</v>
      </c>
      <c r="BS40" s="177">
        <f t="shared" si="1"/>
        <v>13.698062499999999</v>
      </c>
      <c r="BT40" s="178" t="str">
        <f t="shared" si="0"/>
        <v>Admis(e)</v>
      </c>
      <c r="BU40" s="179" t="str">
        <f t="shared" si="2"/>
        <v xml:space="preserve">BOUANANI </v>
      </c>
    </row>
    <row r="41" spans="1:73">
      <c r="A41" s="173">
        <v>32</v>
      </c>
      <c r="B41" s="181" t="s">
        <v>76</v>
      </c>
      <c r="C41" s="182" t="s">
        <v>77</v>
      </c>
      <c r="D41" s="174">
        <f>IF('M9 final  '!D41="","",'M9 final  '!D41)</f>
        <v>15.6</v>
      </c>
      <c r="E41" s="174" t="str">
        <f>IF('M9 final  '!E41="","",'M9 final  '!E41)</f>
        <v/>
      </c>
      <c r="F41" s="174">
        <f>IF('M9 final  '!F41="","",'M9 final  '!F41)</f>
        <v>15.6</v>
      </c>
      <c r="G41" s="174">
        <f>IF('M9 final  '!G41="","",'M9 final  '!G41)</f>
        <v>12.5</v>
      </c>
      <c r="H41" s="174" t="str">
        <f>IF('M9 final  '!H41="","",'M9 final  '!H41)</f>
        <v/>
      </c>
      <c r="I41" s="174">
        <f>IF('M9 final  '!I41="","",'M9 final  '!I41)</f>
        <v>12.5</v>
      </c>
      <c r="J41" s="174">
        <f>IF('M9 final  '!J41="","",'M9 final  '!J41)</f>
        <v>14.05</v>
      </c>
      <c r="K41" s="174" t="str">
        <f>IF('M9 final  '!K41="","",'M9 final  '!K41)</f>
        <v>V</v>
      </c>
      <c r="L41" s="174">
        <f>IF(M10FI!E41="","",M10FI!E41)</f>
        <v>10.5</v>
      </c>
      <c r="M41" s="174">
        <f>IF(M10FI!F41="","",M10FI!F41)</f>
        <v>12</v>
      </c>
      <c r="N41" s="174">
        <f>IF(M10FI!G41="","",M10FI!G41)</f>
        <v>12</v>
      </c>
      <c r="O41" s="174">
        <f>IF(M10FI!H41="","",M10FI!H41)</f>
        <v>10.25</v>
      </c>
      <c r="P41" s="174">
        <f>IF(M10FI!I41="","",M10FI!I41)</f>
        <v>8.5</v>
      </c>
      <c r="Q41" s="174">
        <f>IF(M10FI!J41="","",M10FI!J41)</f>
        <v>10.25</v>
      </c>
      <c r="R41" s="174">
        <f>IF(M10FI!K41="","",M10FI!K41)</f>
        <v>13</v>
      </c>
      <c r="S41" s="174" t="str">
        <f>IF(M10FI!L41="","",M10FI!L41)</f>
        <v/>
      </c>
      <c r="T41" s="174">
        <f>IF(M10FI!M41="","",M10FI!M41)</f>
        <v>13</v>
      </c>
      <c r="U41" s="174">
        <f>IF(M10FI!N41="","",M10FI!N41)</f>
        <v>11.6</v>
      </c>
      <c r="V41" s="174" t="str">
        <f>IF(M10FI!O41="","",M10FI!O41)</f>
        <v>NV</v>
      </c>
      <c r="W41" s="174">
        <f>IF('M11 final'!D41="","",'M11 final'!D41)</f>
        <v>9.5</v>
      </c>
      <c r="X41" s="174">
        <f>IF('M11 final'!E41="","",'M11 final'!E41)</f>
        <v>12</v>
      </c>
      <c r="Y41" s="174">
        <f>IF('M11 final'!F41="","",'M11 final'!F41)</f>
        <v>12</v>
      </c>
      <c r="Z41" s="174">
        <f>IF('M11 final'!G41="","",'M11 final'!G41)</f>
        <v>9.5</v>
      </c>
      <c r="AA41" s="174">
        <f>IF('M11 final'!H41="","",'M11 final'!H41)</f>
        <v>12</v>
      </c>
      <c r="AB41" s="174">
        <f>IF('M11 final'!I41="","",'M11 final'!I41)</f>
        <v>12</v>
      </c>
      <c r="AC41" s="174">
        <f>IF('M11 final'!J41="","",'M11 final'!J41)</f>
        <v>12</v>
      </c>
      <c r="AD41" s="174" t="str">
        <f>IF('M11 final'!K41="","",'M11 final'!K41)</f>
        <v>VAR</v>
      </c>
      <c r="AE41" s="174">
        <f>IF(M12FI!D41="","",M12FI!D41)</f>
        <v>10</v>
      </c>
      <c r="AF41" s="174" t="str">
        <f>IF(M12FI!E41="","",M12FI!E41)</f>
        <v/>
      </c>
      <c r="AG41" s="174">
        <f>IF(M12FI!F41="","",M12FI!F41)</f>
        <v>10</v>
      </c>
      <c r="AH41" s="174">
        <f>IF(M12FI!G41="","",M12FI!G41)</f>
        <v>6</v>
      </c>
      <c r="AI41" s="174" t="str">
        <f>IF(M12FI!H41="","",M12FI!H41)</f>
        <v/>
      </c>
      <c r="AJ41" s="174">
        <f>IF(M12FI!I41="","",M12FI!I41)</f>
        <v>6</v>
      </c>
      <c r="AK41" s="174">
        <f>IF(M12FI!J41="","",M12FI!J41)</f>
        <v>15.75</v>
      </c>
      <c r="AL41" s="174" t="str">
        <f>IF(M12FI!K41="","",M12FI!K41)</f>
        <v/>
      </c>
      <c r="AM41" s="174">
        <f>IF(M12FI!L41="","",M12FI!L41)</f>
        <v>15.75</v>
      </c>
      <c r="AN41" s="174">
        <f>IF(M12FI!M41="","",M12FI!M41)</f>
        <v>12.34</v>
      </c>
      <c r="AO41" s="174" t="str">
        <f>IF(M12FI!N41="","",M12FI!N41)</f>
        <v>V</v>
      </c>
      <c r="AP41" s="174">
        <f>IF(' M13 APR'!E41="","",' M13 APR'!E41)</f>
        <v>12</v>
      </c>
      <c r="AQ41" s="174" t="str">
        <f>IF(' M13 APR'!F41="","",' M13 APR'!F41)</f>
        <v/>
      </c>
      <c r="AR41" s="174">
        <f>IF(' M13 APR'!G41="","",' M13 APR'!G41)</f>
        <v>12</v>
      </c>
      <c r="AS41" s="174">
        <f>IF(' M13 APR'!H41="","",' M13 APR'!H41)</f>
        <v>12.425000000000001</v>
      </c>
      <c r="AT41" s="174" t="str">
        <f>IF(' M13 APR'!I41="","",' M13 APR'!I41)</f>
        <v/>
      </c>
      <c r="AU41" s="174">
        <f>IF(' M13 APR'!J41="","",' M13 APR'!J41)</f>
        <v>12.425000000000001</v>
      </c>
      <c r="AV41" s="174">
        <f>IF(' M13 APR'!K41="","",' M13 APR'!K41)</f>
        <v>12.187000000000001</v>
      </c>
      <c r="AW41" s="174" t="str">
        <f>IF(' M13 APR'!L41="","",' M13 APR'!L41)</f>
        <v>V</v>
      </c>
      <c r="AX41" s="176">
        <f>IF(' M14 APR'!E41="","",' M14 APR'!E41)</f>
        <v>8</v>
      </c>
      <c r="AY41" s="176">
        <f>IF(' M14 APR'!F41="","",' M14 APR'!F41)</f>
        <v>12</v>
      </c>
      <c r="AZ41" s="176">
        <f>IF(' M14 APR'!G41="","",' M14 APR'!G41)</f>
        <v>12</v>
      </c>
      <c r="BA41" s="176">
        <f>IF(' M14 APR'!H41="","",' M14 APR'!H41)</f>
        <v>12.25</v>
      </c>
      <c r="BB41" s="176" t="str">
        <f>IF(' M14 APR'!I41="","",' M14 APR'!I41)</f>
        <v/>
      </c>
      <c r="BC41" s="176">
        <f>IF(' M14 APR'!J41="","",' M14 APR'!J41)</f>
        <v>12.25</v>
      </c>
      <c r="BD41" s="176">
        <f>IF(' M14 APR'!K41="","",' M14 APR'!K41)</f>
        <v>12.11</v>
      </c>
      <c r="BE41" s="176" t="str">
        <f>IF(' M14 APR'!L41="","",' M14 APR'!L41)</f>
        <v>VAR</v>
      </c>
      <c r="BF41" s="175">
        <f>IF(' M15 APR'!E41="","",' M15 APR'!E41)</f>
        <v>15</v>
      </c>
      <c r="BG41" s="175" t="str">
        <f>IF(' M15 APR'!F41="","",' M15 APR'!F41)</f>
        <v/>
      </c>
      <c r="BH41" s="175">
        <f>IF(' M15 APR'!G41="","",' M15 APR'!G41)</f>
        <v>15</v>
      </c>
      <c r="BI41" s="175">
        <f>IF(' M15 APR'!H41="","",' M15 APR'!H41)</f>
        <v>14</v>
      </c>
      <c r="BJ41" s="175" t="str">
        <f>IF(' M15 APR'!I41="","",' M15 APR'!I41)</f>
        <v/>
      </c>
      <c r="BK41" s="175">
        <f>IF(' M15 APR'!J41="","",' M15 APR'!J41)</f>
        <v>14</v>
      </c>
      <c r="BL41" s="175">
        <f>IF(' M15 APR'!K41="","",' M15 APR'!K41)</f>
        <v>14.200000000000001</v>
      </c>
      <c r="BM41" s="175" t="str">
        <f>IF(' M15 APR'!L41="","",' M15 APR'!L41)</f>
        <v>V</v>
      </c>
      <c r="BN41" s="14">
        <f>IF(' M16 APR'!E41="","",' M16 APR'!E41)</f>
        <v>15</v>
      </c>
      <c r="BO41" s="14" t="str">
        <f>IF(' M16 APR'!F41="","",' M16 APR'!F41)</f>
        <v/>
      </c>
      <c r="BP41" s="14">
        <f>IF(' M16 APR'!G41="","",' M16 APR'!G41)</f>
        <v>15</v>
      </c>
      <c r="BQ41" s="14">
        <f>IF(' M16 APR'!H41="","",' M16 APR'!H41)</f>
        <v>15</v>
      </c>
      <c r="BR41" s="14" t="str">
        <f>IF(' M16 APR'!I41="","",' M16 APR'!I41)</f>
        <v>V</v>
      </c>
      <c r="BS41" s="177">
        <f t="shared" si="1"/>
        <v>12.935874999999999</v>
      </c>
      <c r="BT41" s="178" t="str">
        <f t="shared" si="0"/>
        <v>Admis(e)</v>
      </c>
      <c r="BU41" s="179" t="str">
        <f t="shared" si="2"/>
        <v>BOUHALMOUCH</v>
      </c>
    </row>
    <row r="42" spans="1:73">
      <c r="A42" s="173">
        <v>33</v>
      </c>
      <c r="B42" s="181" t="s">
        <v>78</v>
      </c>
      <c r="C42" s="182" t="s">
        <v>79</v>
      </c>
      <c r="D42" s="174">
        <f>IF('M9 final  '!D42="","",'M9 final  '!D42)</f>
        <v>15.6</v>
      </c>
      <c r="E42" s="174" t="str">
        <f>IF('M9 final  '!E42="","",'M9 final  '!E42)</f>
        <v/>
      </c>
      <c r="F42" s="174">
        <f>IF('M9 final  '!F42="","",'M9 final  '!F42)</f>
        <v>15.6</v>
      </c>
      <c r="G42" s="174">
        <f>IF('M9 final  '!G42="","",'M9 final  '!G42)</f>
        <v>12</v>
      </c>
      <c r="H42" s="174" t="str">
        <f>IF('M9 final  '!H42="","",'M9 final  '!H42)</f>
        <v/>
      </c>
      <c r="I42" s="174">
        <f>IF('M9 final  '!I42="","",'M9 final  '!I42)</f>
        <v>12</v>
      </c>
      <c r="J42" s="174">
        <f>IF('M9 final  '!J42="","",'M9 final  '!J42)</f>
        <v>13.8</v>
      </c>
      <c r="K42" s="174" t="str">
        <f>IF('M9 final  '!K42="","",'M9 final  '!K42)</f>
        <v>V</v>
      </c>
      <c r="L42" s="174">
        <f>IF(M10FI!E42="","",M10FI!E42)</f>
        <v>13.5</v>
      </c>
      <c r="M42" s="174" t="str">
        <f>IF(M10FI!F42="","",M10FI!F42)</f>
        <v/>
      </c>
      <c r="N42" s="174">
        <f>IF(M10FI!G42="","",M10FI!G42)</f>
        <v>13.5</v>
      </c>
      <c r="O42" s="174">
        <f>IF(M10FI!H42="","",M10FI!H42)</f>
        <v>15.5</v>
      </c>
      <c r="P42" s="174" t="str">
        <f>IF(M10FI!I42="","",M10FI!I42)</f>
        <v/>
      </c>
      <c r="Q42" s="174">
        <f>IF(M10FI!J42="","",M10FI!J42)</f>
        <v>15.5</v>
      </c>
      <c r="R42" s="174">
        <f>IF(M10FI!K42="","",M10FI!K42)</f>
        <v>14.5</v>
      </c>
      <c r="S42" s="174" t="str">
        <f>IF(M10FI!L42="","",M10FI!L42)</f>
        <v/>
      </c>
      <c r="T42" s="174">
        <f>IF(M10FI!M42="","",M10FI!M42)</f>
        <v>14.5</v>
      </c>
      <c r="U42" s="174">
        <f>IF(M10FI!N42="","",M10FI!N42)</f>
        <v>14.6</v>
      </c>
      <c r="V42" s="174" t="str">
        <f>IF(M10FI!O42="","",M10FI!O42)</f>
        <v>V</v>
      </c>
      <c r="W42" s="174">
        <f>IF('M11 final'!D42="","",'M11 final'!D42)</f>
        <v>15</v>
      </c>
      <c r="X42" s="174" t="str">
        <f>IF('M11 final'!E42="","",'M11 final'!E42)</f>
        <v/>
      </c>
      <c r="Y42" s="174">
        <f>IF('M11 final'!F42="","",'M11 final'!F42)</f>
        <v>15</v>
      </c>
      <c r="Z42" s="174">
        <f>IF('M11 final'!G42="","",'M11 final'!G42)</f>
        <v>15.75</v>
      </c>
      <c r="AA42" s="174" t="str">
        <f>IF('M11 final'!H42="","",'M11 final'!H42)</f>
        <v/>
      </c>
      <c r="AB42" s="174">
        <f>IF('M11 final'!I42="","",'M11 final'!I42)</f>
        <v>15.75</v>
      </c>
      <c r="AC42" s="174">
        <f>IF('M11 final'!J42="","",'M11 final'!J42)</f>
        <v>15.375</v>
      </c>
      <c r="AD42" s="174" t="str">
        <f>IF('M11 final'!K42="","",'M11 final'!K42)</f>
        <v>V</v>
      </c>
      <c r="AE42" s="174">
        <f>IF(M12FI!D42="","",M12FI!D42)</f>
        <v>15.5</v>
      </c>
      <c r="AF42" s="174" t="str">
        <f>IF(M12FI!E42="","",M12FI!E42)</f>
        <v/>
      </c>
      <c r="AG42" s="174">
        <f>IF(M12FI!F42="","",M12FI!F42)</f>
        <v>15.5</v>
      </c>
      <c r="AH42" s="174">
        <f>IF(M12FI!G42="","",M12FI!G42)</f>
        <v>19</v>
      </c>
      <c r="AI42" s="174" t="str">
        <f>IF(M12FI!H42="","",M12FI!H42)</f>
        <v/>
      </c>
      <c r="AJ42" s="174">
        <f>IF(M12FI!I42="","",M12FI!I42)</f>
        <v>19</v>
      </c>
      <c r="AK42" s="174">
        <f>IF(M12FI!J42="","",M12FI!J42)</f>
        <v>17.5</v>
      </c>
      <c r="AL42" s="174" t="str">
        <f>IF(M12FI!K42="","",M12FI!K42)</f>
        <v/>
      </c>
      <c r="AM42" s="174">
        <f>IF(M12FI!L42="","",M12FI!L42)</f>
        <v>17.5</v>
      </c>
      <c r="AN42" s="174">
        <f>IF(M12FI!M42="","",M12FI!M42)</f>
        <v>17.39</v>
      </c>
      <c r="AO42" s="174" t="str">
        <f>IF(M12FI!N42="","",M12FI!N42)</f>
        <v>V</v>
      </c>
      <c r="AP42" s="174">
        <f>IF(' M13 APR'!E42="","",' M13 APR'!E42)</f>
        <v>14</v>
      </c>
      <c r="AQ42" s="174" t="str">
        <f>IF(' M13 APR'!F42="","",' M13 APR'!F42)</f>
        <v/>
      </c>
      <c r="AR42" s="174">
        <f>IF(' M13 APR'!G42="","",' M13 APR'!G42)</f>
        <v>14</v>
      </c>
      <c r="AS42" s="174">
        <f>IF(' M13 APR'!H42="","",' M13 APR'!H42)</f>
        <v>18.600000000000001</v>
      </c>
      <c r="AT42" s="174" t="str">
        <f>IF(' M13 APR'!I42="","",' M13 APR'!I42)</f>
        <v/>
      </c>
      <c r="AU42" s="174">
        <f>IF(' M13 APR'!J42="","",' M13 APR'!J42)</f>
        <v>18.600000000000001</v>
      </c>
      <c r="AV42" s="174">
        <f>IF(' M13 APR'!K42="","",' M13 APR'!K42)</f>
        <v>16.024000000000001</v>
      </c>
      <c r="AW42" s="174" t="str">
        <f>IF(' M13 APR'!L42="","",' M13 APR'!L42)</f>
        <v>V</v>
      </c>
      <c r="AX42" s="176">
        <f>IF(' M14 APR'!E42="","",' M14 APR'!E42)</f>
        <v>14.4</v>
      </c>
      <c r="AY42" s="176" t="str">
        <f>IF(' M14 APR'!F42="","",' M14 APR'!F42)</f>
        <v/>
      </c>
      <c r="AZ42" s="176">
        <f>IF(' M14 APR'!G42="","",' M14 APR'!G42)</f>
        <v>14.4</v>
      </c>
      <c r="BA42" s="176">
        <f>IF(' M14 APR'!H42="","",' M14 APR'!H42)</f>
        <v>13.5</v>
      </c>
      <c r="BB42" s="176" t="str">
        <f>IF(' M14 APR'!I42="","",' M14 APR'!I42)</f>
        <v/>
      </c>
      <c r="BC42" s="176">
        <f>IF(' M14 APR'!J42="","",' M14 APR'!J42)</f>
        <v>13.5</v>
      </c>
      <c r="BD42" s="176">
        <f>IF(' M14 APR'!K42="","",' M14 APR'!K42)</f>
        <v>14.004000000000001</v>
      </c>
      <c r="BE42" s="176" t="str">
        <f>IF(' M14 APR'!L42="","",' M14 APR'!L42)</f>
        <v>V</v>
      </c>
      <c r="BF42" s="175">
        <f>IF(' M15 APR'!E42="","",' M15 APR'!E42)</f>
        <v>13.5</v>
      </c>
      <c r="BG42" s="175" t="str">
        <f>IF(' M15 APR'!F42="","",' M15 APR'!F42)</f>
        <v/>
      </c>
      <c r="BH42" s="175">
        <f>IF(' M15 APR'!G42="","",' M15 APR'!G42)</f>
        <v>13.5</v>
      </c>
      <c r="BI42" s="175">
        <f>IF(' M15 APR'!H42="","",' M15 APR'!H42)</f>
        <v>16</v>
      </c>
      <c r="BJ42" s="175" t="str">
        <f>IF(' M15 APR'!I42="","",' M15 APR'!I42)</f>
        <v/>
      </c>
      <c r="BK42" s="175">
        <f>IF(' M15 APR'!J42="","",' M15 APR'!J42)</f>
        <v>16</v>
      </c>
      <c r="BL42" s="175">
        <f>IF(' M15 APR'!K42="","",' M15 APR'!K42)</f>
        <v>15.5</v>
      </c>
      <c r="BM42" s="175" t="str">
        <f>IF(' M15 APR'!L42="","",' M15 APR'!L42)</f>
        <v>V</v>
      </c>
      <c r="BN42" s="14">
        <f>IF(' M16 APR'!E42="","",' M16 APR'!E42)</f>
        <v>15.5</v>
      </c>
      <c r="BO42" s="14" t="str">
        <f>IF(' M16 APR'!F42="","",' M16 APR'!F42)</f>
        <v/>
      </c>
      <c r="BP42" s="14">
        <f>IF(' M16 APR'!G42="","",' M16 APR'!G42)</f>
        <v>15.5</v>
      </c>
      <c r="BQ42" s="14">
        <f>IF(' M16 APR'!H42="","",' M16 APR'!H42)</f>
        <v>15.5</v>
      </c>
      <c r="BR42" s="14" t="str">
        <f>IF(' M16 APR'!I42="","",' M16 APR'!I42)</f>
        <v>V</v>
      </c>
      <c r="BS42" s="177">
        <f t="shared" si="1"/>
        <v>15.274125</v>
      </c>
      <c r="BT42" s="178" t="str">
        <f t="shared" si="0"/>
        <v>Admis(e)</v>
      </c>
      <c r="BU42" s="179" t="str">
        <f t="shared" si="2"/>
        <v>BOUHAOULI</v>
      </c>
    </row>
    <row r="43" spans="1:73">
      <c r="A43" s="173">
        <v>34</v>
      </c>
      <c r="B43" s="183" t="s">
        <v>80</v>
      </c>
      <c r="C43" s="182" t="s">
        <v>81</v>
      </c>
      <c r="D43" s="174">
        <f>IF('M9 final  '!D43="","",'M9 final  '!D43)</f>
        <v>15.1</v>
      </c>
      <c r="E43" s="174" t="str">
        <f>IF('M9 final  '!E43="","",'M9 final  '!E43)</f>
        <v/>
      </c>
      <c r="F43" s="174">
        <f>IF('M9 final  '!F43="","",'M9 final  '!F43)</f>
        <v>15.1</v>
      </c>
      <c r="G43" s="174">
        <f>IF('M9 final  '!G43="","",'M9 final  '!G43)</f>
        <v>10.5</v>
      </c>
      <c r="H43" s="174" t="str">
        <f>IF('M9 final  '!H43="","",'M9 final  '!H43)</f>
        <v/>
      </c>
      <c r="I43" s="174">
        <f>IF('M9 final  '!I43="","",'M9 final  '!I43)</f>
        <v>10.5</v>
      </c>
      <c r="J43" s="174">
        <f>IF('M9 final  '!J43="","",'M9 final  '!J43)</f>
        <v>12.8</v>
      </c>
      <c r="K43" s="174" t="str">
        <f>IF('M9 final  '!K43="","",'M9 final  '!K43)</f>
        <v>V</v>
      </c>
      <c r="L43" s="174">
        <f>IF(M10FI!E43="","",M10FI!E43)</f>
        <v>15.375</v>
      </c>
      <c r="M43" s="174" t="str">
        <f>IF(M10FI!F43="","",M10FI!F43)</f>
        <v/>
      </c>
      <c r="N43" s="174">
        <f>IF(M10FI!G43="","",M10FI!G43)</f>
        <v>15.375</v>
      </c>
      <c r="O43" s="174">
        <f>IF(M10FI!H43="","",M10FI!H43)</f>
        <v>16.75</v>
      </c>
      <c r="P43" s="174" t="str">
        <f>IF(M10FI!I43="","",M10FI!I43)</f>
        <v/>
      </c>
      <c r="Q43" s="174">
        <f>IF(M10FI!J43="","",M10FI!J43)</f>
        <v>16.75</v>
      </c>
      <c r="R43" s="174">
        <f>IF(M10FI!K43="","",M10FI!K43)</f>
        <v>14</v>
      </c>
      <c r="S43" s="174" t="str">
        <f>IF(M10FI!L43="","",M10FI!L43)</f>
        <v/>
      </c>
      <c r="T43" s="174">
        <f>IF(M10FI!M43="","",M10FI!M43)</f>
        <v>14</v>
      </c>
      <c r="U43" s="174">
        <f>IF(M10FI!N43="","",M10FI!N43)</f>
        <v>15.512499999999999</v>
      </c>
      <c r="V43" s="174" t="str">
        <f>IF(M10FI!O43="","",M10FI!O43)</f>
        <v>V</v>
      </c>
      <c r="W43" s="174">
        <f>IF('M11 final'!D43="","",'M11 final'!D43)</f>
        <v>16</v>
      </c>
      <c r="X43" s="174" t="str">
        <f>IF('M11 final'!E43="","",'M11 final'!E43)</f>
        <v/>
      </c>
      <c r="Y43" s="174">
        <f>IF('M11 final'!F43="","",'M11 final'!F43)</f>
        <v>16</v>
      </c>
      <c r="Z43" s="174">
        <f>IF('M11 final'!G43="","",'M11 final'!G43)</f>
        <v>14.75</v>
      </c>
      <c r="AA43" s="174" t="str">
        <f>IF('M11 final'!H43="","",'M11 final'!H43)</f>
        <v/>
      </c>
      <c r="AB43" s="174">
        <f>IF('M11 final'!I43="","",'M11 final'!I43)</f>
        <v>14.75</v>
      </c>
      <c r="AC43" s="174">
        <f>IF('M11 final'!J43="","",'M11 final'!J43)</f>
        <v>15.375</v>
      </c>
      <c r="AD43" s="174" t="str">
        <f>IF('M11 final'!K43="","",'M11 final'!K43)</f>
        <v>V</v>
      </c>
      <c r="AE43" s="174">
        <f>IF(M12FI!D43="","",M12FI!D43)</f>
        <v>17</v>
      </c>
      <c r="AF43" s="174" t="str">
        <f>IF(M12FI!E43="","",M12FI!E43)</f>
        <v/>
      </c>
      <c r="AG43" s="174">
        <f>IF(M12FI!F43="","",M12FI!F43)</f>
        <v>17</v>
      </c>
      <c r="AH43" s="174">
        <f>IF(M12FI!G43="","",M12FI!G43)</f>
        <v>17</v>
      </c>
      <c r="AI43" s="174" t="str">
        <f>IF(M12FI!H43="","",M12FI!H43)</f>
        <v/>
      </c>
      <c r="AJ43" s="174">
        <f>IF(M12FI!I43="","",M12FI!I43)</f>
        <v>17</v>
      </c>
      <c r="AK43" s="174">
        <f>IF(M12FI!J43="","",M12FI!J43)</f>
        <v>18.5</v>
      </c>
      <c r="AL43" s="174" t="str">
        <f>IF(M12FI!K43="","",M12FI!K43)</f>
        <v/>
      </c>
      <c r="AM43" s="174">
        <f>IF(M12FI!L43="","",M12FI!L43)</f>
        <v>18.5</v>
      </c>
      <c r="AN43" s="174">
        <f>IF(M12FI!M43="","",M12FI!M43)</f>
        <v>17.840000000000003</v>
      </c>
      <c r="AO43" s="174" t="str">
        <f>IF(M12FI!N43="","",M12FI!N43)</f>
        <v>V</v>
      </c>
      <c r="AP43" s="174">
        <f>IF(' M13 APR'!E43="","",' M13 APR'!E43)</f>
        <v>15</v>
      </c>
      <c r="AQ43" s="174" t="str">
        <f>IF(' M13 APR'!F43="","",' M13 APR'!F43)</f>
        <v/>
      </c>
      <c r="AR43" s="174">
        <f>IF(' M13 APR'!G43="","",' M13 APR'!G43)</f>
        <v>15</v>
      </c>
      <c r="AS43" s="174">
        <f>IF(' M13 APR'!H43="","",' M13 APR'!H43)</f>
        <v>18.95</v>
      </c>
      <c r="AT43" s="174" t="str">
        <f>IF(' M13 APR'!I43="","",' M13 APR'!I43)</f>
        <v/>
      </c>
      <c r="AU43" s="174">
        <f>IF(' M13 APR'!J43="","",' M13 APR'!J43)</f>
        <v>18.95</v>
      </c>
      <c r="AV43" s="174">
        <f>IF(' M13 APR'!K43="","",' M13 APR'!K43)</f>
        <v>16.738</v>
      </c>
      <c r="AW43" s="174" t="str">
        <f>IF(' M13 APR'!L43="","",' M13 APR'!L43)</f>
        <v>V</v>
      </c>
      <c r="AX43" s="176">
        <f>IF(' M14 APR'!E43="","",' M14 APR'!E43)</f>
        <v>19.200000000000003</v>
      </c>
      <c r="AY43" s="176" t="str">
        <f>IF(' M14 APR'!F43="","",' M14 APR'!F43)</f>
        <v/>
      </c>
      <c r="AZ43" s="176">
        <f>IF(' M14 APR'!G43="","",' M14 APR'!G43)</f>
        <v>19.200000000000003</v>
      </c>
      <c r="BA43" s="176">
        <f>IF(' M14 APR'!H43="","",' M14 APR'!H43)</f>
        <v>14</v>
      </c>
      <c r="BB43" s="176" t="str">
        <f>IF(' M14 APR'!I43="","",' M14 APR'!I43)</f>
        <v/>
      </c>
      <c r="BC43" s="176">
        <f>IF(' M14 APR'!J43="","",' M14 APR'!J43)</f>
        <v>14</v>
      </c>
      <c r="BD43" s="176">
        <f>IF(' M14 APR'!K43="","",' M14 APR'!K43)</f>
        <v>16.912000000000003</v>
      </c>
      <c r="BE43" s="176" t="str">
        <f>IF(' M14 APR'!L43="","",' M14 APR'!L43)</f>
        <v>V</v>
      </c>
      <c r="BF43" s="175">
        <f>IF(' M15 APR'!E43="","",' M15 APR'!E43)</f>
        <v>14.75</v>
      </c>
      <c r="BG43" s="175" t="str">
        <f>IF(' M15 APR'!F43="","",' M15 APR'!F43)</f>
        <v/>
      </c>
      <c r="BH43" s="175">
        <f>IF(' M15 APR'!G43="","",' M15 APR'!G43)</f>
        <v>14.75</v>
      </c>
      <c r="BI43" s="175">
        <f>IF(' M15 APR'!H43="","",' M15 APR'!H43)</f>
        <v>16</v>
      </c>
      <c r="BJ43" s="175" t="str">
        <f>IF(' M15 APR'!I43="","",' M15 APR'!I43)</f>
        <v/>
      </c>
      <c r="BK43" s="175">
        <f>IF(' M15 APR'!J43="","",' M15 APR'!J43)</f>
        <v>16</v>
      </c>
      <c r="BL43" s="175">
        <f>IF(' M15 APR'!K43="","",' M15 APR'!K43)</f>
        <v>15.75</v>
      </c>
      <c r="BM43" s="175" t="str">
        <f>IF(' M15 APR'!L43="","",' M15 APR'!L43)</f>
        <v>V</v>
      </c>
      <c r="BN43" s="14">
        <f>IF(' M16 APR'!E43="","",' M16 APR'!E43)</f>
        <v>15</v>
      </c>
      <c r="BO43" s="14" t="str">
        <f>IF(' M16 APR'!F43="","",' M16 APR'!F43)</f>
        <v/>
      </c>
      <c r="BP43" s="14">
        <f>IF(' M16 APR'!G43="","",' M16 APR'!G43)</f>
        <v>15</v>
      </c>
      <c r="BQ43" s="14">
        <f>IF(' M16 APR'!H43="","",' M16 APR'!H43)</f>
        <v>15</v>
      </c>
      <c r="BR43" s="14" t="str">
        <f>IF(' M16 APR'!I43="","",' M16 APR'!I43)</f>
        <v>V</v>
      </c>
      <c r="BS43" s="177">
        <f t="shared" si="1"/>
        <v>15.740937500000001</v>
      </c>
      <c r="BT43" s="178" t="str">
        <f t="shared" si="0"/>
        <v>Admis(e)</v>
      </c>
      <c r="BU43" s="179" t="str">
        <f t="shared" si="2"/>
        <v>BOUHSINE</v>
      </c>
    </row>
    <row r="44" spans="1:73">
      <c r="A44" s="173">
        <v>35</v>
      </c>
      <c r="B44" s="183" t="s">
        <v>82</v>
      </c>
      <c r="C44" s="182" t="s">
        <v>83</v>
      </c>
      <c r="D44" s="174">
        <f>IF('M9 final  '!D44="","",'M9 final  '!D44)</f>
        <v>15.6</v>
      </c>
      <c r="E44" s="174" t="str">
        <f>IF('M9 final  '!E44="","",'M9 final  '!E44)</f>
        <v/>
      </c>
      <c r="F44" s="174">
        <f>IF('M9 final  '!F44="","",'M9 final  '!F44)</f>
        <v>15.6</v>
      </c>
      <c r="G44" s="174">
        <f>IF('M9 final  '!G44="","",'M9 final  '!G44)</f>
        <v>13</v>
      </c>
      <c r="H44" s="174" t="str">
        <f>IF('M9 final  '!H44="","",'M9 final  '!H44)</f>
        <v/>
      </c>
      <c r="I44" s="174">
        <f>IF('M9 final  '!I44="","",'M9 final  '!I44)</f>
        <v>13</v>
      </c>
      <c r="J44" s="174">
        <f>IF('M9 final  '!J44="","",'M9 final  '!J44)</f>
        <v>14.3</v>
      </c>
      <c r="K44" s="174" t="str">
        <f>IF('M9 final  '!K44="","",'M9 final  '!K44)</f>
        <v>V</v>
      </c>
      <c r="L44" s="174">
        <f>IF(M10FI!E44="","",M10FI!E44)</f>
        <v>9.5</v>
      </c>
      <c r="M44" s="174" t="str">
        <f>IF(M10FI!F44="","",M10FI!F44)</f>
        <v/>
      </c>
      <c r="N44" s="174">
        <f>IF(M10FI!G44="","",M10FI!G44)</f>
        <v>9.5</v>
      </c>
      <c r="O44" s="174">
        <f>IF(M10FI!H44="","",M10FI!H44)</f>
        <v>14.25</v>
      </c>
      <c r="P44" s="174" t="str">
        <f>IF(M10FI!I44="","",M10FI!I44)</f>
        <v/>
      </c>
      <c r="Q44" s="174">
        <f>IF(M10FI!J44="","",M10FI!J44)</f>
        <v>14.25</v>
      </c>
      <c r="R44" s="174">
        <f>IF(M10FI!K44="","",M10FI!K44)</f>
        <v>12.5</v>
      </c>
      <c r="S44" s="174" t="str">
        <f>IF(M10FI!L44="","",M10FI!L44)</f>
        <v/>
      </c>
      <c r="T44" s="174">
        <f>IF(M10FI!M44="","",M10FI!M44)</f>
        <v>12.5</v>
      </c>
      <c r="U44" s="174">
        <f>IF(M10FI!N44="","",M10FI!N44)</f>
        <v>12.3</v>
      </c>
      <c r="V44" s="174" t="str">
        <f>IF(M10FI!O44="","",M10FI!O44)</f>
        <v>V</v>
      </c>
      <c r="W44" s="174">
        <f>IF('M11 final'!D44="","",'M11 final'!D44)</f>
        <v>13.5</v>
      </c>
      <c r="X44" s="174" t="str">
        <f>IF('M11 final'!E44="","",'M11 final'!E44)</f>
        <v/>
      </c>
      <c r="Y44" s="174">
        <f>IF('M11 final'!F44="","",'M11 final'!F44)</f>
        <v>13.5</v>
      </c>
      <c r="Z44" s="174">
        <f>IF('M11 final'!G44="","",'M11 final'!G44)</f>
        <v>18.5</v>
      </c>
      <c r="AA44" s="174" t="str">
        <f>IF('M11 final'!H44="","",'M11 final'!H44)</f>
        <v/>
      </c>
      <c r="AB44" s="174">
        <f>IF('M11 final'!I44="","",'M11 final'!I44)</f>
        <v>18.5</v>
      </c>
      <c r="AC44" s="174">
        <f>IF('M11 final'!J44="","",'M11 final'!J44)</f>
        <v>16</v>
      </c>
      <c r="AD44" s="174" t="str">
        <f>IF('M11 final'!K44="","",'M11 final'!K44)</f>
        <v>V</v>
      </c>
      <c r="AE44" s="174">
        <f>IF(M12FI!D44="","",M12FI!D44)</f>
        <v>17</v>
      </c>
      <c r="AF44" s="174" t="str">
        <f>IF(M12FI!E44="","",M12FI!E44)</f>
        <v/>
      </c>
      <c r="AG44" s="174">
        <f>IF(M12FI!F44="","",M12FI!F44)</f>
        <v>17</v>
      </c>
      <c r="AH44" s="174">
        <f>IF(M12FI!G44="","",M12FI!G44)</f>
        <v>16</v>
      </c>
      <c r="AI44" s="174" t="str">
        <f>IF(M12FI!H44="","",M12FI!H44)</f>
        <v/>
      </c>
      <c r="AJ44" s="174">
        <f>IF(M12FI!I44="","",M12FI!I44)</f>
        <v>16</v>
      </c>
      <c r="AK44" s="174">
        <f>IF(M12FI!J44="","",M12FI!J44)</f>
        <v>11.5</v>
      </c>
      <c r="AL44" s="174" t="str">
        <f>IF(M12FI!K44="","",M12FI!K44)</f>
        <v/>
      </c>
      <c r="AM44" s="174">
        <f>IF(M12FI!L44="","",M12FI!L44)</f>
        <v>11.5</v>
      </c>
      <c r="AN44" s="174">
        <f>IF(M12FI!M44="","",M12FI!M44)</f>
        <v>13.7</v>
      </c>
      <c r="AO44" s="174" t="str">
        <f>IF(M12FI!N44="","",M12FI!N44)</f>
        <v>V</v>
      </c>
      <c r="AP44" s="174">
        <f>IF(' M13 APR'!E44="","",' M13 APR'!E44)</f>
        <v>12</v>
      </c>
      <c r="AQ44" s="174" t="str">
        <f>IF(' M13 APR'!F44="","",' M13 APR'!F44)</f>
        <v/>
      </c>
      <c r="AR44" s="174">
        <f>IF(' M13 APR'!G44="","",' M13 APR'!G44)</f>
        <v>12</v>
      </c>
      <c r="AS44" s="174">
        <f>IF(' M13 APR'!H44="","",' M13 APR'!H44)</f>
        <v>16.95</v>
      </c>
      <c r="AT44" s="174" t="str">
        <f>IF(' M13 APR'!I44="","",' M13 APR'!I44)</f>
        <v/>
      </c>
      <c r="AU44" s="174">
        <f>IF(' M13 APR'!J44="","",' M13 APR'!J44)</f>
        <v>16.95</v>
      </c>
      <c r="AV44" s="174">
        <f>IF(' M13 APR'!K44="","",' M13 APR'!K44)</f>
        <v>14.178000000000001</v>
      </c>
      <c r="AW44" s="174" t="str">
        <f>IF(' M13 APR'!L44="","",' M13 APR'!L44)</f>
        <v>V</v>
      </c>
      <c r="AX44" s="176">
        <f>IF(' M14 APR'!E44="","",' M14 APR'!E44)</f>
        <v>17.600000000000001</v>
      </c>
      <c r="AY44" s="176" t="str">
        <f>IF(' M14 APR'!F44="","",' M14 APR'!F44)</f>
        <v/>
      </c>
      <c r="AZ44" s="176">
        <f>IF(' M14 APR'!G44="","",' M14 APR'!G44)</f>
        <v>17.600000000000001</v>
      </c>
      <c r="BA44" s="176">
        <f>IF(' M14 APR'!H44="","",' M14 APR'!H44)</f>
        <v>13</v>
      </c>
      <c r="BB44" s="176" t="str">
        <f>IF(' M14 APR'!I44="","",' M14 APR'!I44)</f>
        <v/>
      </c>
      <c r="BC44" s="176">
        <f>IF(' M14 APR'!J44="","",' M14 APR'!J44)</f>
        <v>13</v>
      </c>
      <c r="BD44" s="176">
        <f>IF(' M14 APR'!K44="","",' M14 APR'!K44)</f>
        <v>15.576000000000001</v>
      </c>
      <c r="BE44" s="176" t="str">
        <f>IF(' M14 APR'!L44="","",' M14 APR'!L44)</f>
        <v>V</v>
      </c>
      <c r="BF44" s="175">
        <f>IF(' M15 APR'!E44="","",' M15 APR'!E44)</f>
        <v>14.75</v>
      </c>
      <c r="BG44" s="175" t="str">
        <f>IF(' M15 APR'!F44="","",' M15 APR'!F44)</f>
        <v/>
      </c>
      <c r="BH44" s="175">
        <f>IF(' M15 APR'!G44="","",' M15 APR'!G44)</f>
        <v>14.75</v>
      </c>
      <c r="BI44" s="175">
        <f>IF(' M15 APR'!H44="","",' M15 APR'!H44)</f>
        <v>15.5</v>
      </c>
      <c r="BJ44" s="175" t="str">
        <f>IF(' M15 APR'!I44="","",' M15 APR'!I44)</f>
        <v/>
      </c>
      <c r="BK44" s="175">
        <f>IF(' M15 APR'!J44="","",' M15 APR'!J44)</f>
        <v>15.5</v>
      </c>
      <c r="BL44" s="175">
        <f>IF(' M15 APR'!K44="","",' M15 APR'!K44)</f>
        <v>15.350000000000001</v>
      </c>
      <c r="BM44" s="175" t="str">
        <f>IF(' M15 APR'!L44="","",' M15 APR'!L44)</f>
        <v>V</v>
      </c>
      <c r="BN44" s="14">
        <f>IF(' M16 APR'!E44="","",' M16 APR'!E44)</f>
        <v>16</v>
      </c>
      <c r="BO44" s="14" t="str">
        <f>IF(' M16 APR'!F44="","",' M16 APR'!F44)</f>
        <v/>
      </c>
      <c r="BP44" s="14">
        <f>IF(' M16 APR'!G44="","",' M16 APR'!G44)</f>
        <v>16</v>
      </c>
      <c r="BQ44" s="14">
        <f>IF(' M16 APR'!H44="","",' M16 APR'!H44)</f>
        <v>16</v>
      </c>
      <c r="BR44" s="14" t="str">
        <f>IF(' M16 APR'!I44="","",' M16 APR'!I44)</f>
        <v>V</v>
      </c>
      <c r="BS44" s="177">
        <f t="shared" si="1"/>
        <v>14.6755</v>
      </c>
      <c r="BT44" s="178" t="str">
        <f t="shared" si="0"/>
        <v>Admis(e)</v>
      </c>
      <c r="BU44" s="179" t="str">
        <f t="shared" si="2"/>
        <v xml:space="preserve">BOUNISSER       </v>
      </c>
    </row>
    <row r="45" spans="1:73">
      <c r="A45" s="173">
        <v>36</v>
      </c>
      <c r="B45" s="183" t="s">
        <v>84</v>
      </c>
      <c r="C45" s="182" t="s">
        <v>85</v>
      </c>
      <c r="D45" s="174">
        <f>IF('M9 final  '!D45="","",'M9 final  '!D45)</f>
        <v>14.600000000000001</v>
      </c>
      <c r="E45" s="174" t="str">
        <f>IF('M9 final  '!E45="","",'M9 final  '!E45)</f>
        <v/>
      </c>
      <c r="F45" s="174">
        <f>IF('M9 final  '!F45="","",'M9 final  '!F45)</f>
        <v>14.600000000000001</v>
      </c>
      <c r="G45" s="174">
        <f>IF('M9 final  '!G45="","",'M9 final  '!G45)</f>
        <v>14</v>
      </c>
      <c r="H45" s="174" t="str">
        <f>IF('M9 final  '!H45="","",'M9 final  '!H45)</f>
        <v/>
      </c>
      <c r="I45" s="174">
        <f>IF('M9 final  '!I45="","",'M9 final  '!I45)</f>
        <v>14</v>
      </c>
      <c r="J45" s="174">
        <f>IF('M9 final  '!J45="","",'M9 final  '!J45)</f>
        <v>14.3</v>
      </c>
      <c r="K45" s="174" t="str">
        <f>IF('M9 final  '!K45="","",'M9 final  '!K45)</f>
        <v>V</v>
      </c>
      <c r="L45" s="174">
        <f>IF(M10FI!E45="","",M10FI!E45)</f>
        <v>14.5</v>
      </c>
      <c r="M45" s="174" t="str">
        <f>IF(M10FI!F45="","",M10FI!F45)</f>
        <v/>
      </c>
      <c r="N45" s="174">
        <f>IF(M10FI!G45="","",M10FI!G45)</f>
        <v>14.5</v>
      </c>
      <c r="O45" s="174">
        <f>IF(M10FI!H45="","",M10FI!H45)</f>
        <v>13</v>
      </c>
      <c r="P45" s="174" t="str">
        <f>IF(M10FI!I45="","",M10FI!I45)</f>
        <v/>
      </c>
      <c r="Q45" s="174">
        <f>IF(M10FI!J45="","",M10FI!J45)</f>
        <v>13</v>
      </c>
      <c r="R45" s="174">
        <f>IF(M10FI!K45="","",M10FI!K45)</f>
        <v>13.5</v>
      </c>
      <c r="S45" s="174" t="str">
        <f>IF(M10FI!L45="","",M10FI!L45)</f>
        <v/>
      </c>
      <c r="T45" s="174">
        <f>IF(M10FI!M45="","",M10FI!M45)</f>
        <v>13.5</v>
      </c>
      <c r="U45" s="174">
        <f>IF(M10FI!N45="","",M10FI!N45)</f>
        <v>13.600000000000001</v>
      </c>
      <c r="V45" s="174" t="str">
        <f>IF(M10FI!O45="","",M10FI!O45)</f>
        <v>V</v>
      </c>
      <c r="W45" s="174">
        <f>IF('M11 final'!D45="","",'M11 final'!D45)</f>
        <v>15.5</v>
      </c>
      <c r="X45" s="174" t="str">
        <f>IF('M11 final'!E45="","",'M11 final'!E45)</f>
        <v/>
      </c>
      <c r="Y45" s="174">
        <f>IF('M11 final'!F45="","",'M11 final'!F45)</f>
        <v>15.5</v>
      </c>
      <c r="Z45" s="174">
        <f>IF('M11 final'!G45="","",'M11 final'!G45)</f>
        <v>18</v>
      </c>
      <c r="AA45" s="174" t="str">
        <f>IF('M11 final'!H45="","",'M11 final'!H45)</f>
        <v/>
      </c>
      <c r="AB45" s="174">
        <f>IF('M11 final'!I45="","",'M11 final'!I45)</f>
        <v>18</v>
      </c>
      <c r="AC45" s="174">
        <f>IF('M11 final'!J45="","",'M11 final'!J45)</f>
        <v>16.75</v>
      </c>
      <c r="AD45" s="174" t="str">
        <f>IF('M11 final'!K45="","",'M11 final'!K45)</f>
        <v>V</v>
      </c>
      <c r="AE45" s="174">
        <f>IF(M12FI!D45="","",M12FI!D45)</f>
        <v>18</v>
      </c>
      <c r="AF45" s="174" t="str">
        <f>IF(M12FI!E45="","",M12FI!E45)</f>
        <v/>
      </c>
      <c r="AG45" s="174">
        <f>IF(M12FI!F45="","",M12FI!F45)</f>
        <v>18</v>
      </c>
      <c r="AH45" s="174">
        <f>IF(M12FI!G45="","",M12FI!G45)</f>
        <v>14</v>
      </c>
      <c r="AI45" s="174" t="str">
        <f>IF(M12FI!H45="","",M12FI!H45)</f>
        <v/>
      </c>
      <c r="AJ45" s="174">
        <f>IF(M12FI!I45="","",M12FI!I45)</f>
        <v>14</v>
      </c>
      <c r="AK45" s="174">
        <f>IF(M12FI!J45="","",M12FI!J45)</f>
        <v>7.5</v>
      </c>
      <c r="AL45" s="174">
        <f>IF(M12FI!K45="","",M12FI!K45)</f>
        <v>0</v>
      </c>
      <c r="AM45" s="174">
        <f>IF(M12FI!L45="","",M12FI!L45)</f>
        <v>7.5</v>
      </c>
      <c r="AN45" s="174">
        <f>IF(M12FI!M45="","",M12FI!M45)</f>
        <v>11.24</v>
      </c>
      <c r="AO45" s="174" t="str">
        <f>IF(M12FI!N45="","",M12FI!N45)</f>
        <v>NV</v>
      </c>
      <c r="AP45" s="174">
        <f>IF(' M13 APR'!E45="","",' M13 APR'!E45)</f>
        <v>13</v>
      </c>
      <c r="AQ45" s="174" t="str">
        <f>IF(' M13 APR'!F45="","",' M13 APR'!F45)</f>
        <v/>
      </c>
      <c r="AR45" s="174">
        <f>IF(' M13 APR'!G45="","",' M13 APR'!G45)</f>
        <v>13</v>
      </c>
      <c r="AS45" s="174">
        <f>IF(' M13 APR'!H45="","",' M13 APR'!H45)</f>
        <v>16.424999999999997</v>
      </c>
      <c r="AT45" s="174" t="str">
        <f>IF(' M13 APR'!I45="","",' M13 APR'!I45)</f>
        <v/>
      </c>
      <c r="AU45" s="174">
        <f>IF(' M13 APR'!J45="","",' M13 APR'!J45)</f>
        <v>16.424999999999997</v>
      </c>
      <c r="AV45" s="174">
        <f>IF(' M13 APR'!K45="","",' M13 APR'!K45)</f>
        <v>14.507</v>
      </c>
      <c r="AW45" s="174" t="str">
        <f>IF(' M13 APR'!L45="","",' M13 APR'!L45)</f>
        <v>V</v>
      </c>
      <c r="AX45" s="176">
        <f>IF(' M14 APR'!E45="","",' M14 APR'!E45)</f>
        <v>17.600000000000001</v>
      </c>
      <c r="AY45" s="176" t="str">
        <f>IF(' M14 APR'!F45="","",' M14 APR'!F45)</f>
        <v/>
      </c>
      <c r="AZ45" s="176">
        <f>IF(' M14 APR'!G45="","",' M14 APR'!G45)</f>
        <v>17.600000000000001</v>
      </c>
      <c r="BA45" s="176">
        <f>IF(' M14 APR'!H45="","",' M14 APR'!H45)</f>
        <v>13.5</v>
      </c>
      <c r="BB45" s="176" t="str">
        <f>IF(' M14 APR'!I45="","",' M14 APR'!I45)</f>
        <v/>
      </c>
      <c r="BC45" s="176">
        <f>IF(' M14 APR'!J45="","",' M14 APR'!J45)</f>
        <v>13.5</v>
      </c>
      <c r="BD45" s="176">
        <f>IF(' M14 APR'!K45="","",' M14 APR'!K45)</f>
        <v>15.796000000000003</v>
      </c>
      <c r="BE45" s="176" t="str">
        <f>IF(' M14 APR'!L45="","",' M14 APR'!L45)</f>
        <v>V</v>
      </c>
      <c r="BF45" s="175">
        <f>IF(' M15 APR'!E45="","",' M15 APR'!E45)</f>
        <v>15.5</v>
      </c>
      <c r="BG45" s="175" t="str">
        <f>IF(' M15 APR'!F45="","",' M15 APR'!F45)</f>
        <v/>
      </c>
      <c r="BH45" s="175">
        <f>IF(' M15 APR'!G45="","",' M15 APR'!G45)</f>
        <v>15.5</v>
      </c>
      <c r="BI45" s="175">
        <f>IF(' M15 APR'!H45="","",' M15 APR'!H45)</f>
        <v>16</v>
      </c>
      <c r="BJ45" s="175" t="str">
        <f>IF(' M15 APR'!I45="","",' M15 APR'!I45)</f>
        <v/>
      </c>
      <c r="BK45" s="175">
        <f>IF(' M15 APR'!J45="","",' M15 APR'!J45)</f>
        <v>16</v>
      </c>
      <c r="BL45" s="175">
        <f>IF(' M15 APR'!K45="","",' M15 APR'!K45)</f>
        <v>15.9</v>
      </c>
      <c r="BM45" s="175" t="str">
        <f>IF(' M15 APR'!L45="","",' M15 APR'!L45)</f>
        <v>V</v>
      </c>
      <c r="BN45" s="14">
        <f>IF(' M16 APR'!E45="","",' M16 APR'!E45)</f>
        <v>15.5</v>
      </c>
      <c r="BO45" s="14" t="str">
        <f>IF(' M16 APR'!F45="","",' M16 APR'!F45)</f>
        <v/>
      </c>
      <c r="BP45" s="14">
        <f>IF(' M16 APR'!G45="","",' M16 APR'!G45)</f>
        <v>15.5</v>
      </c>
      <c r="BQ45" s="14">
        <f>IF(' M16 APR'!H45="","",' M16 APR'!H45)</f>
        <v>15.5</v>
      </c>
      <c r="BR45" s="14" t="str">
        <f>IF(' M16 APR'!I45="","",' M16 APR'!I45)</f>
        <v>V</v>
      </c>
      <c r="BS45" s="177">
        <f t="shared" si="1"/>
        <v>14.699125000000002</v>
      </c>
      <c r="BT45" s="178" t="str">
        <f t="shared" si="0"/>
        <v>Admis(e)</v>
      </c>
      <c r="BU45" s="179" t="str">
        <f t="shared" si="2"/>
        <v xml:space="preserve">BOUOTMAN </v>
      </c>
    </row>
    <row r="46" spans="1:73">
      <c r="A46" s="173">
        <v>37</v>
      </c>
      <c r="B46" s="183" t="s">
        <v>86</v>
      </c>
      <c r="C46" s="182" t="s">
        <v>87</v>
      </c>
      <c r="D46" s="174">
        <f>IF('M9 final  '!D46="","",'M9 final  '!D46)</f>
        <v>14.600000000000001</v>
      </c>
      <c r="E46" s="174" t="str">
        <f>IF('M9 final  '!E46="","",'M9 final  '!E46)</f>
        <v/>
      </c>
      <c r="F46" s="174">
        <f>IF('M9 final  '!F46="","",'M9 final  '!F46)</f>
        <v>14.600000000000001</v>
      </c>
      <c r="G46" s="174">
        <f>IF('M9 final  '!G46="","",'M9 final  '!G46)</f>
        <v>14.5</v>
      </c>
      <c r="H46" s="174" t="str">
        <f>IF('M9 final  '!H46="","",'M9 final  '!H46)</f>
        <v/>
      </c>
      <c r="I46" s="174">
        <f>IF('M9 final  '!I46="","",'M9 final  '!I46)</f>
        <v>14.5</v>
      </c>
      <c r="J46" s="174">
        <f>IF('M9 final  '!J46="","",'M9 final  '!J46)</f>
        <v>14.55</v>
      </c>
      <c r="K46" s="174" t="str">
        <f>IF('M9 final  '!K46="","",'M9 final  '!K46)</f>
        <v>V</v>
      </c>
      <c r="L46" s="174">
        <f>IF(M10FI!E46="","",M10FI!E46)</f>
        <v>16.75</v>
      </c>
      <c r="M46" s="174" t="str">
        <f>IF(M10FI!F46="","",M10FI!F46)</f>
        <v/>
      </c>
      <c r="N46" s="174">
        <f>IF(M10FI!G46="","",M10FI!G46)</f>
        <v>16.75</v>
      </c>
      <c r="O46" s="174">
        <f>IF(M10FI!H46="","",M10FI!H46)</f>
        <v>14.5</v>
      </c>
      <c r="P46" s="174" t="str">
        <f>IF(M10FI!I46="","",M10FI!I46)</f>
        <v/>
      </c>
      <c r="Q46" s="174">
        <f>IF(M10FI!J46="","",M10FI!J46)</f>
        <v>14.5</v>
      </c>
      <c r="R46" s="174">
        <f>IF(M10FI!K46="","",M10FI!K46)</f>
        <v>13.5</v>
      </c>
      <c r="S46" s="174" t="str">
        <f>IF(M10FI!L46="","",M10FI!L46)</f>
        <v/>
      </c>
      <c r="T46" s="174">
        <f>IF(M10FI!M46="","",M10FI!M46)</f>
        <v>13.5</v>
      </c>
      <c r="U46" s="174">
        <f>IF(M10FI!N46="","",M10FI!N46)</f>
        <v>14.875</v>
      </c>
      <c r="V46" s="174" t="str">
        <f>IF(M10FI!O46="","",M10FI!O46)</f>
        <v>V</v>
      </c>
      <c r="W46" s="174">
        <f>IF('M11 final'!D46="","",'M11 final'!D46)</f>
        <v>14.25</v>
      </c>
      <c r="X46" s="174" t="str">
        <f>IF('M11 final'!E46="","",'M11 final'!E46)</f>
        <v/>
      </c>
      <c r="Y46" s="174">
        <f>IF('M11 final'!F46="","",'M11 final'!F46)</f>
        <v>14.25</v>
      </c>
      <c r="Z46" s="174">
        <f>IF('M11 final'!G46="","",'M11 final'!G46)</f>
        <v>16.25</v>
      </c>
      <c r="AA46" s="174" t="str">
        <f>IF('M11 final'!H46="","",'M11 final'!H46)</f>
        <v/>
      </c>
      <c r="AB46" s="174">
        <f>IF('M11 final'!I46="","",'M11 final'!I46)</f>
        <v>16.25</v>
      </c>
      <c r="AC46" s="174">
        <f>IF('M11 final'!J46="","",'M11 final'!J46)</f>
        <v>15.25</v>
      </c>
      <c r="AD46" s="174" t="str">
        <f>IF('M11 final'!K46="","",'M11 final'!K46)</f>
        <v>V</v>
      </c>
      <c r="AE46" s="174">
        <f>IF(M12FI!D46="","",M12FI!D46)</f>
        <v>16.5</v>
      </c>
      <c r="AF46" s="174" t="str">
        <f>IF(M12FI!E46="","",M12FI!E46)</f>
        <v/>
      </c>
      <c r="AG46" s="174">
        <f>IF(M12FI!F46="","",M12FI!F46)</f>
        <v>16.5</v>
      </c>
      <c r="AH46" s="174">
        <f>IF(M12FI!G46="","",M12FI!G46)</f>
        <v>15</v>
      </c>
      <c r="AI46" s="174" t="str">
        <f>IF(M12FI!H46="","",M12FI!H46)</f>
        <v/>
      </c>
      <c r="AJ46" s="174">
        <f>IF(M12FI!I46="","",M12FI!I46)</f>
        <v>15</v>
      </c>
      <c r="AK46" s="174">
        <f>IF(M12FI!J46="","",M12FI!J46)</f>
        <v>17.5</v>
      </c>
      <c r="AL46" s="174" t="str">
        <f>IF(M12FI!K46="","",M12FI!K46)</f>
        <v/>
      </c>
      <c r="AM46" s="174">
        <f>IF(M12FI!L46="","",M12FI!L46)</f>
        <v>17.5</v>
      </c>
      <c r="AN46" s="174">
        <f>IF(M12FI!M46="","",M12FI!M46)</f>
        <v>16.73</v>
      </c>
      <c r="AO46" s="174" t="str">
        <f>IF(M12FI!N46="","",M12FI!N46)</f>
        <v>V</v>
      </c>
      <c r="AP46" s="174">
        <f>IF(' M13 APR'!E46="","",' M13 APR'!E46)</f>
        <v>16</v>
      </c>
      <c r="AQ46" s="174" t="str">
        <f>IF(' M13 APR'!F46="","",' M13 APR'!F46)</f>
        <v/>
      </c>
      <c r="AR46" s="174">
        <f>IF(' M13 APR'!G46="","",' M13 APR'!G46)</f>
        <v>16</v>
      </c>
      <c r="AS46" s="174">
        <f>IF(' M13 APR'!H46="","",' M13 APR'!H46)</f>
        <v>18.474999999999998</v>
      </c>
      <c r="AT46" s="174" t="str">
        <f>IF(' M13 APR'!I46="","",' M13 APR'!I46)</f>
        <v/>
      </c>
      <c r="AU46" s="174">
        <f>IF(' M13 APR'!J46="","",' M13 APR'!J46)</f>
        <v>18.474999999999998</v>
      </c>
      <c r="AV46" s="174">
        <f>IF(' M13 APR'!K46="","",' M13 APR'!K46)</f>
        <v>17.088999999999999</v>
      </c>
      <c r="AW46" s="174" t="str">
        <f>IF(' M13 APR'!L46="","",' M13 APR'!L46)</f>
        <v>V</v>
      </c>
      <c r="AX46" s="176">
        <f>IF(' M14 APR'!E46="","",' M14 APR'!E46)</f>
        <v>18.8</v>
      </c>
      <c r="AY46" s="176" t="str">
        <f>IF(' M14 APR'!F46="","",' M14 APR'!F46)</f>
        <v/>
      </c>
      <c r="AZ46" s="176">
        <f>IF(' M14 APR'!G46="","",' M14 APR'!G46)</f>
        <v>18.8</v>
      </c>
      <c r="BA46" s="176">
        <f>IF(' M14 APR'!H46="","",' M14 APR'!H46)</f>
        <v>14</v>
      </c>
      <c r="BB46" s="176" t="str">
        <f>IF(' M14 APR'!I46="","",' M14 APR'!I46)</f>
        <v/>
      </c>
      <c r="BC46" s="176">
        <f>IF(' M14 APR'!J46="","",' M14 APR'!J46)</f>
        <v>14</v>
      </c>
      <c r="BD46" s="176">
        <f>IF(' M14 APR'!K46="","",' M14 APR'!K46)</f>
        <v>16.688000000000002</v>
      </c>
      <c r="BE46" s="176" t="str">
        <f>IF(' M14 APR'!L46="","",' M14 APR'!L46)</f>
        <v>V</v>
      </c>
      <c r="BF46" s="175">
        <f>IF(' M15 APR'!E46="","",' M15 APR'!E46)</f>
        <v>16.25</v>
      </c>
      <c r="BG46" s="175" t="str">
        <f>IF(' M15 APR'!F46="","",' M15 APR'!F46)</f>
        <v/>
      </c>
      <c r="BH46" s="175">
        <f>IF(' M15 APR'!G46="","",' M15 APR'!G46)</f>
        <v>16.25</v>
      </c>
      <c r="BI46" s="175">
        <f>IF(' M15 APR'!H46="","",' M15 APR'!H46)</f>
        <v>16.5</v>
      </c>
      <c r="BJ46" s="175" t="str">
        <f>IF(' M15 APR'!I46="","",' M15 APR'!I46)</f>
        <v/>
      </c>
      <c r="BK46" s="175">
        <f>IF(' M15 APR'!J46="","",' M15 APR'!J46)</f>
        <v>16.5</v>
      </c>
      <c r="BL46" s="175">
        <f>IF(' M15 APR'!K46="","",' M15 APR'!K46)</f>
        <v>16.450000000000003</v>
      </c>
      <c r="BM46" s="175" t="str">
        <f>IF(' M15 APR'!L46="","",' M15 APR'!L46)</f>
        <v>V</v>
      </c>
      <c r="BN46" s="14">
        <f>IF(' M16 APR'!E46="","",' M16 APR'!E46)</f>
        <v>16.5</v>
      </c>
      <c r="BO46" s="14" t="str">
        <f>IF(' M16 APR'!F46="","",' M16 APR'!F46)</f>
        <v/>
      </c>
      <c r="BP46" s="14">
        <f>IF(' M16 APR'!G46="","",' M16 APR'!G46)</f>
        <v>16.5</v>
      </c>
      <c r="BQ46" s="14">
        <f>IF(' M16 APR'!H46="","",' M16 APR'!H46)</f>
        <v>16.5</v>
      </c>
      <c r="BR46" s="14" t="str">
        <f>IF(' M16 APR'!I46="","",' M16 APR'!I46)</f>
        <v>V</v>
      </c>
      <c r="BS46" s="177">
        <f t="shared" si="1"/>
        <v>16.016500000000001</v>
      </c>
      <c r="BT46" s="178" t="str">
        <f t="shared" si="0"/>
        <v>Admis(e)</v>
      </c>
      <c r="BU46" s="179" t="str">
        <f t="shared" si="2"/>
        <v xml:space="preserve">BOURFI           </v>
      </c>
    </row>
    <row r="47" spans="1:73">
      <c r="A47" s="173">
        <v>38</v>
      </c>
      <c r="B47" s="183" t="s">
        <v>88</v>
      </c>
      <c r="C47" s="182" t="s">
        <v>89</v>
      </c>
      <c r="D47" s="174">
        <f>IF('M9 final  '!D47="","",'M9 final  '!D47)</f>
        <v>15.6</v>
      </c>
      <c r="E47" s="174" t="str">
        <f>IF('M9 final  '!E47="","",'M9 final  '!E47)</f>
        <v/>
      </c>
      <c r="F47" s="174">
        <f>IF('M9 final  '!F47="","",'M9 final  '!F47)</f>
        <v>15.6</v>
      </c>
      <c r="G47" s="174">
        <f>IF('M9 final  '!G47="","",'M9 final  '!G47)</f>
        <v>12</v>
      </c>
      <c r="H47" s="174" t="str">
        <f>IF('M9 final  '!H47="","",'M9 final  '!H47)</f>
        <v/>
      </c>
      <c r="I47" s="174">
        <f>IF('M9 final  '!I47="","",'M9 final  '!I47)</f>
        <v>12</v>
      </c>
      <c r="J47" s="174">
        <f>IF('M9 final  '!J47="","",'M9 final  '!J47)</f>
        <v>13.8</v>
      </c>
      <c r="K47" s="174" t="str">
        <f>IF('M9 final  '!K47="","",'M9 final  '!K47)</f>
        <v>V</v>
      </c>
      <c r="L47" s="174">
        <f>IF(M10FI!E47="","",M10FI!E47)</f>
        <v>12.375</v>
      </c>
      <c r="M47" s="174" t="str">
        <f>IF(M10FI!F47="","",M10FI!F47)</f>
        <v/>
      </c>
      <c r="N47" s="174">
        <f>IF(M10FI!G47="","",M10FI!G47)</f>
        <v>12.375</v>
      </c>
      <c r="O47" s="174">
        <f>IF(M10FI!H47="","",M10FI!H47)</f>
        <v>12.75</v>
      </c>
      <c r="P47" s="174" t="str">
        <f>IF(M10FI!I47="","",M10FI!I47)</f>
        <v/>
      </c>
      <c r="Q47" s="174">
        <f>IF(M10FI!J47="","",M10FI!J47)</f>
        <v>12.75</v>
      </c>
      <c r="R47" s="174">
        <f>IF(M10FI!K47="","",M10FI!K47)</f>
        <v>13.5</v>
      </c>
      <c r="S47" s="174" t="str">
        <f>IF(M10FI!L47="","",M10FI!L47)</f>
        <v/>
      </c>
      <c r="T47" s="174">
        <f>IF(M10FI!M47="","",M10FI!M47)</f>
        <v>13.5</v>
      </c>
      <c r="U47" s="174">
        <f>IF(M10FI!N47="","",M10FI!N47)</f>
        <v>12.862500000000001</v>
      </c>
      <c r="V47" s="174" t="str">
        <f>IF(M10FI!O47="","",M10FI!O47)</f>
        <v>V</v>
      </c>
      <c r="W47" s="174">
        <f>IF('M11 final'!D47="","",'M11 final'!D47)</f>
        <v>12.25</v>
      </c>
      <c r="X47" s="174" t="str">
        <f>IF('M11 final'!E47="","",'M11 final'!E47)</f>
        <v/>
      </c>
      <c r="Y47" s="174">
        <f>IF('M11 final'!F47="","",'M11 final'!F47)</f>
        <v>12.25</v>
      </c>
      <c r="Z47" s="174">
        <f>IF('M11 final'!G47="","",'M11 final'!G47)</f>
        <v>16</v>
      </c>
      <c r="AA47" s="174" t="str">
        <f>IF('M11 final'!H47="","",'M11 final'!H47)</f>
        <v/>
      </c>
      <c r="AB47" s="174">
        <f>IF('M11 final'!I47="","",'M11 final'!I47)</f>
        <v>16</v>
      </c>
      <c r="AC47" s="174">
        <f>IF('M11 final'!J47="","",'M11 final'!J47)</f>
        <v>14.125</v>
      </c>
      <c r="AD47" s="174" t="str">
        <f>IF('M11 final'!K47="","",'M11 final'!K47)</f>
        <v>V</v>
      </c>
      <c r="AE47" s="174">
        <f>IF(M12FI!D47="","",M12FI!D47)</f>
        <v>14.5</v>
      </c>
      <c r="AF47" s="174" t="str">
        <f>IF(M12FI!E47="","",M12FI!E47)</f>
        <v/>
      </c>
      <c r="AG47" s="174">
        <f>IF(M12FI!F47="","",M12FI!F47)</f>
        <v>14.5</v>
      </c>
      <c r="AH47" s="174">
        <f>IF(M12FI!G47="","",M12FI!G47)</f>
        <v>14</v>
      </c>
      <c r="AI47" s="174" t="str">
        <f>IF(M12FI!H47="","",M12FI!H47)</f>
        <v/>
      </c>
      <c r="AJ47" s="174">
        <f>IF(M12FI!I47="","",M12FI!I47)</f>
        <v>14</v>
      </c>
      <c r="AK47" s="174">
        <f>IF(M12FI!J47="","",M12FI!J47)</f>
        <v>10</v>
      </c>
      <c r="AL47" s="174">
        <f>IF(M12FI!K47="","",M12FI!K47)</f>
        <v>0</v>
      </c>
      <c r="AM47" s="174">
        <f>IF(M12FI!L47="","",M12FI!L47)</f>
        <v>10</v>
      </c>
      <c r="AN47" s="174">
        <f>IF(M12FI!M47="","",M12FI!M47)</f>
        <v>11.870000000000001</v>
      </c>
      <c r="AO47" s="174" t="str">
        <f>IF(M12FI!N47="","",M12FI!N47)</f>
        <v>NV</v>
      </c>
      <c r="AP47" s="174">
        <f>IF(' M13 APR'!E47="","",' M13 APR'!E47)</f>
        <v>12</v>
      </c>
      <c r="AQ47" s="174" t="str">
        <f>IF(' M13 APR'!F47="","",' M13 APR'!F47)</f>
        <v/>
      </c>
      <c r="AR47" s="174">
        <f>IF(' M13 APR'!G47="","",' M13 APR'!G47)</f>
        <v>12</v>
      </c>
      <c r="AS47" s="174">
        <f>IF(' M13 APR'!H47="","",' M13 APR'!H47)</f>
        <v>16.799999999999997</v>
      </c>
      <c r="AT47" s="174" t="str">
        <f>IF(' M13 APR'!I47="","",' M13 APR'!I47)</f>
        <v/>
      </c>
      <c r="AU47" s="174">
        <f>IF(' M13 APR'!J47="","",' M13 APR'!J47)</f>
        <v>16.799999999999997</v>
      </c>
      <c r="AV47" s="174">
        <f>IF(' M13 APR'!K47="","",' M13 APR'!K47)</f>
        <v>14.111999999999998</v>
      </c>
      <c r="AW47" s="174" t="str">
        <f>IF(' M13 APR'!L47="","",' M13 APR'!L47)</f>
        <v>V</v>
      </c>
      <c r="AX47" s="176">
        <f>IF(' M14 APR'!E47="","",' M14 APR'!E47)</f>
        <v>17.200000000000003</v>
      </c>
      <c r="AY47" s="176" t="str">
        <f>IF(' M14 APR'!F47="","",' M14 APR'!F47)</f>
        <v/>
      </c>
      <c r="AZ47" s="176">
        <f>IF(' M14 APR'!G47="","",' M14 APR'!G47)</f>
        <v>17.200000000000003</v>
      </c>
      <c r="BA47" s="176">
        <f>IF(' M14 APR'!H47="","",' M14 APR'!H47)</f>
        <v>12.75</v>
      </c>
      <c r="BB47" s="176" t="str">
        <f>IF(' M14 APR'!I47="","",' M14 APR'!I47)</f>
        <v/>
      </c>
      <c r="BC47" s="176">
        <f>IF(' M14 APR'!J47="","",' M14 APR'!J47)</f>
        <v>12.75</v>
      </c>
      <c r="BD47" s="176">
        <f>IF(' M14 APR'!K47="","",' M14 APR'!K47)</f>
        <v>15.242000000000004</v>
      </c>
      <c r="BE47" s="176" t="str">
        <f>IF(' M14 APR'!L47="","",' M14 APR'!L47)</f>
        <v>V</v>
      </c>
      <c r="BF47" s="175">
        <f>IF(' M15 APR'!E47="","",' M15 APR'!E47)</f>
        <v>14</v>
      </c>
      <c r="BG47" s="175" t="str">
        <f>IF(' M15 APR'!F47="","",' M15 APR'!F47)</f>
        <v/>
      </c>
      <c r="BH47" s="175">
        <f>IF(' M15 APR'!G47="","",' M15 APR'!G47)</f>
        <v>14</v>
      </c>
      <c r="BI47" s="175">
        <f>IF(' M15 APR'!H47="","",' M15 APR'!H47)</f>
        <v>15.5</v>
      </c>
      <c r="BJ47" s="175" t="str">
        <f>IF(' M15 APR'!I47="","",' M15 APR'!I47)</f>
        <v/>
      </c>
      <c r="BK47" s="175">
        <f>IF(' M15 APR'!J47="","",' M15 APR'!J47)</f>
        <v>15.5</v>
      </c>
      <c r="BL47" s="175">
        <f>IF(' M15 APR'!K47="","",' M15 APR'!K47)</f>
        <v>15.200000000000001</v>
      </c>
      <c r="BM47" s="175" t="str">
        <f>IF(' M15 APR'!L47="","",' M15 APR'!L47)</f>
        <v>V</v>
      </c>
      <c r="BN47" s="14">
        <f>IF(' M16 APR'!E47="","",' M16 APR'!E47)</f>
        <v>16.5</v>
      </c>
      <c r="BO47" s="14" t="str">
        <f>IF(' M16 APR'!F47="","",' M16 APR'!F47)</f>
        <v/>
      </c>
      <c r="BP47" s="14">
        <f>IF(' M16 APR'!G47="","",' M16 APR'!G47)</f>
        <v>16.5</v>
      </c>
      <c r="BQ47" s="14">
        <f>IF(' M16 APR'!H47="","",' M16 APR'!H47)</f>
        <v>16.5</v>
      </c>
      <c r="BR47" s="14" t="str">
        <f>IF(' M16 APR'!I47="","",' M16 APR'!I47)</f>
        <v>V</v>
      </c>
      <c r="BS47" s="177">
        <f t="shared" si="1"/>
        <v>14.2139375</v>
      </c>
      <c r="BT47" s="178" t="str">
        <f t="shared" si="0"/>
        <v>Admis(e)</v>
      </c>
      <c r="BU47" s="179" t="str">
        <f t="shared" si="2"/>
        <v>BOUZANGAD</v>
      </c>
    </row>
    <row r="48" spans="1:73">
      <c r="A48" s="173">
        <v>39</v>
      </c>
      <c r="B48" s="181" t="s">
        <v>90</v>
      </c>
      <c r="C48" s="182" t="s">
        <v>51</v>
      </c>
      <c r="D48" s="174">
        <f>IF('M9 final  '!D48="","",'M9 final  '!D48)</f>
        <v>15.1</v>
      </c>
      <c r="E48" s="174" t="str">
        <f>IF('M9 final  '!E48="","",'M9 final  '!E48)</f>
        <v/>
      </c>
      <c r="F48" s="174">
        <f>IF('M9 final  '!F48="","",'M9 final  '!F48)</f>
        <v>15.1</v>
      </c>
      <c r="G48" s="174">
        <f>IF('M9 final  '!G48="","",'M9 final  '!G48)</f>
        <v>14</v>
      </c>
      <c r="H48" s="174" t="str">
        <f>IF('M9 final  '!H48="","",'M9 final  '!H48)</f>
        <v/>
      </c>
      <c r="I48" s="174">
        <f>IF('M9 final  '!I48="","",'M9 final  '!I48)</f>
        <v>14</v>
      </c>
      <c r="J48" s="174">
        <f>IF('M9 final  '!J48="","",'M9 final  '!J48)</f>
        <v>14.55</v>
      </c>
      <c r="K48" s="174" t="str">
        <f>IF('M9 final  '!K48="","",'M9 final  '!K48)</f>
        <v>V</v>
      </c>
      <c r="L48" s="174">
        <f>IF(M10FI!E48="","",M10FI!E48)</f>
        <v>13.875</v>
      </c>
      <c r="M48" s="174" t="str">
        <f>IF(M10FI!F48="","",M10FI!F48)</f>
        <v/>
      </c>
      <c r="N48" s="174">
        <f>IF(M10FI!G48="","",M10FI!G48)</f>
        <v>13.875</v>
      </c>
      <c r="O48" s="174">
        <f>IF(M10FI!H48="","",M10FI!H48)</f>
        <v>12.5</v>
      </c>
      <c r="P48" s="174" t="str">
        <f>IF(M10FI!I48="","",M10FI!I48)</f>
        <v/>
      </c>
      <c r="Q48" s="174">
        <f>IF(M10FI!J48="","",M10FI!J48)</f>
        <v>12.5</v>
      </c>
      <c r="R48" s="174">
        <f>IF(M10FI!K48="","",M10FI!K48)</f>
        <v>12.5</v>
      </c>
      <c r="S48" s="174" t="str">
        <f>IF(M10FI!L48="","",M10FI!L48)</f>
        <v/>
      </c>
      <c r="T48" s="174">
        <f>IF(M10FI!M48="","",M10FI!M48)</f>
        <v>12.5</v>
      </c>
      <c r="U48" s="174">
        <f>IF(M10FI!N48="","",M10FI!N48)</f>
        <v>12.9125</v>
      </c>
      <c r="V48" s="174" t="str">
        <f>IF(M10FI!O48="","",M10FI!O48)</f>
        <v>V</v>
      </c>
      <c r="W48" s="174">
        <f>IF('M11 final'!D48="","",'M11 final'!D48)</f>
        <v>16.5</v>
      </c>
      <c r="X48" s="174" t="str">
        <f>IF('M11 final'!E48="","",'M11 final'!E48)</f>
        <v/>
      </c>
      <c r="Y48" s="174">
        <f>IF('M11 final'!F48="","",'M11 final'!F48)</f>
        <v>16.5</v>
      </c>
      <c r="Z48" s="174">
        <f>IF('M11 final'!G48="","",'M11 final'!G48)</f>
        <v>9.75</v>
      </c>
      <c r="AA48" s="174" t="str">
        <f>IF('M11 final'!H48="","",'M11 final'!H48)</f>
        <v/>
      </c>
      <c r="AB48" s="174">
        <f>IF('M11 final'!I48="","",'M11 final'!I48)</f>
        <v>9.75</v>
      </c>
      <c r="AC48" s="174">
        <f>IF('M11 final'!J48="","",'M11 final'!J48)</f>
        <v>13.125</v>
      </c>
      <c r="AD48" s="174" t="str">
        <f>IF('M11 final'!K48="","",'M11 final'!K48)</f>
        <v>V</v>
      </c>
      <c r="AE48" s="174">
        <f>IF(M12FI!D48="","",M12FI!D48)</f>
        <v>20</v>
      </c>
      <c r="AF48" s="174" t="str">
        <f>IF(M12FI!E48="","",M12FI!E48)</f>
        <v/>
      </c>
      <c r="AG48" s="174">
        <f>IF(M12FI!F48="","",M12FI!F48)</f>
        <v>20</v>
      </c>
      <c r="AH48" s="174">
        <f>IF(M12FI!G48="","",M12FI!G48)</f>
        <v>19</v>
      </c>
      <c r="AI48" s="174" t="str">
        <f>IF(M12FI!H48="","",M12FI!H48)</f>
        <v/>
      </c>
      <c r="AJ48" s="174">
        <f>IF(M12FI!I48="","",M12FI!I48)</f>
        <v>19</v>
      </c>
      <c r="AK48" s="174">
        <f>IF(M12FI!J48="","",M12FI!J48)</f>
        <v>17</v>
      </c>
      <c r="AL48" s="174" t="str">
        <f>IF(M12FI!K48="","",M12FI!K48)</f>
        <v/>
      </c>
      <c r="AM48" s="174">
        <f>IF(M12FI!L48="","",M12FI!L48)</f>
        <v>17</v>
      </c>
      <c r="AN48" s="174">
        <f>IF(M12FI!M48="","",M12FI!M48)</f>
        <v>18.100000000000001</v>
      </c>
      <c r="AO48" s="174" t="str">
        <f>IF(M12FI!N48="","",M12FI!N48)</f>
        <v>V</v>
      </c>
      <c r="AP48" s="174">
        <f>IF(' M13 APR'!E48="","",' M13 APR'!E48)</f>
        <v>14</v>
      </c>
      <c r="AQ48" s="174" t="str">
        <f>IF(' M13 APR'!F48="","",' M13 APR'!F48)</f>
        <v/>
      </c>
      <c r="AR48" s="174">
        <f>IF(' M13 APR'!G48="","",' M13 APR'!G48)</f>
        <v>14</v>
      </c>
      <c r="AS48" s="174">
        <f>IF(' M13 APR'!H48="","",' M13 APR'!H48)</f>
        <v>17.125</v>
      </c>
      <c r="AT48" s="174" t="str">
        <f>IF(' M13 APR'!I48="","",' M13 APR'!I48)</f>
        <v/>
      </c>
      <c r="AU48" s="174">
        <f>IF(' M13 APR'!J48="","",' M13 APR'!J48)</f>
        <v>17.125</v>
      </c>
      <c r="AV48" s="174">
        <f>IF(' M13 APR'!K48="","",' M13 APR'!K48)</f>
        <v>15.375</v>
      </c>
      <c r="AW48" s="174" t="str">
        <f>IF(' M13 APR'!L48="","",' M13 APR'!L48)</f>
        <v>V</v>
      </c>
      <c r="AX48" s="176">
        <f>IF(' M14 APR'!E48="","",' M14 APR'!E48)</f>
        <v>19.200000000000003</v>
      </c>
      <c r="AY48" s="176" t="str">
        <f>IF(' M14 APR'!F48="","",' M14 APR'!F48)</f>
        <v/>
      </c>
      <c r="AZ48" s="176">
        <f>IF(' M14 APR'!G48="","",' M14 APR'!G48)</f>
        <v>19.200000000000003</v>
      </c>
      <c r="BA48" s="176">
        <f>IF(' M14 APR'!H48="","",' M14 APR'!H48)</f>
        <v>14.5</v>
      </c>
      <c r="BB48" s="176" t="str">
        <f>IF(' M14 APR'!I48="","",' M14 APR'!I48)</f>
        <v/>
      </c>
      <c r="BC48" s="176">
        <f>IF(' M14 APR'!J48="","",' M14 APR'!J48)</f>
        <v>14.5</v>
      </c>
      <c r="BD48" s="176">
        <f>IF(' M14 APR'!K48="","",' M14 APR'!K48)</f>
        <v>17.132000000000001</v>
      </c>
      <c r="BE48" s="176" t="str">
        <f>IF(' M14 APR'!L48="","",' M14 APR'!L48)</f>
        <v>V</v>
      </c>
      <c r="BF48" s="175">
        <f>IF(' M15 APR'!E48="","",' M15 APR'!E48)</f>
        <v>15.5</v>
      </c>
      <c r="BG48" s="175" t="str">
        <f>IF(' M15 APR'!F48="","",' M15 APR'!F48)</f>
        <v/>
      </c>
      <c r="BH48" s="175">
        <f>IF(' M15 APR'!G48="","",' M15 APR'!G48)</f>
        <v>15.5</v>
      </c>
      <c r="BI48" s="175">
        <f>IF(' M15 APR'!H48="","",' M15 APR'!H48)</f>
        <v>15.5</v>
      </c>
      <c r="BJ48" s="175" t="str">
        <f>IF(' M15 APR'!I48="","",' M15 APR'!I48)</f>
        <v/>
      </c>
      <c r="BK48" s="175">
        <f>IF(' M15 APR'!J48="","",' M15 APR'!J48)</f>
        <v>15.5</v>
      </c>
      <c r="BL48" s="175">
        <f>IF(' M15 APR'!K48="","",' M15 APR'!K48)</f>
        <v>15.5</v>
      </c>
      <c r="BM48" s="175" t="str">
        <f>IF(' M15 APR'!L48="","",' M15 APR'!L48)</f>
        <v>V</v>
      </c>
      <c r="BN48" s="14">
        <f>IF(' M16 APR'!E48="","",' M16 APR'!E48)</f>
        <v>16.25</v>
      </c>
      <c r="BO48" s="14" t="str">
        <f>IF(' M16 APR'!F48="","",' M16 APR'!F48)</f>
        <v/>
      </c>
      <c r="BP48" s="14">
        <f>IF(' M16 APR'!G48="","",' M16 APR'!G48)</f>
        <v>16.25</v>
      </c>
      <c r="BQ48" s="14">
        <f>IF(' M16 APR'!H48="","",' M16 APR'!H48)</f>
        <v>16.25</v>
      </c>
      <c r="BR48" s="14" t="str">
        <f>IF(' M16 APR'!I48="","",' M16 APR'!I48)</f>
        <v>V</v>
      </c>
      <c r="BS48" s="177">
        <f t="shared" si="1"/>
        <v>15.368062500000001</v>
      </c>
      <c r="BT48" s="178" t="str">
        <f t="shared" si="0"/>
        <v>Admis(e)</v>
      </c>
      <c r="BU48" s="179" t="str">
        <f t="shared" si="2"/>
        <v>BOUZIANE</v>
      </c>
    </row>
    <row r="49" spans="1:73">
      <c r="A49" s="173">
        <v>40</v>
      </c>
      <c r="B49" s="183" t="s">
        <v>91</v>
      </c>
      <c r="C49" s="182" t="s">
        <v>92</v>
      </c>
      <c r="D49" s="174">
        <f>IF('M9 final  '!D49="","",'M9 final  '!D49)</f>
        <v>14.600000000000001</v>
      </c>
      <c r="E49" s="174" t="str">
        <f>IF('M9 final  '!E49="","",'M9 final  '!E49)</f>
        <v/>
      </c>
      <c r="F49" s="174">
        <f>IF('M9 final  '!F49="","",'M9 final  '!F49)</f>
        <v>14.600000000000001</v>
      </c>
      <c r="G49" s="174">
        <f>IF('M9 final  '!G49="","",'M9 final  '!G49)</f>
        <v>12</v>
      </c>
      <c r="H49" s="174" t="str">
        <f>IF('M9 final  '!H49="","",'M9 final  '!H49)</f>
        <v/>
      </c>
      <c r="I49" s="174">
        <f>IF('M9 final  '!I49="","",'M9 final  '!I49)</f>
        <v>12</v>
      </c>
      <c r="J49" s="174">
        <f>IF('M9 final  '!J49="","",'M9 final  '!J49)</f>
        <v>13.3</v>
      </c>
      <c r="K49" s="174" t="str">
        <f>IF('M9 final  '!K49="","",'M9 final  '!K49)</f>
        <v>V</v>
      </c>
      <c r="L49" s="174">
        <f>IF(M10FI!E49="","",M10FI!E49)</f>
        <v>11.625</v>
      </c>
      <c r="M49" s="174">
        <f>IF(M10FI!F49="","",M10FI!F49)</f>
        <v>12</v>
      </c>
      <c r="N49" s="174">
        <f>IF(M10FI!G49="","",M10FI!G49)</f>
        <v>12</v>
      </c>
      <c r="O49" s="174">
        <f>IF(M10FI!H49="","",M10FI!H49)</f>
        <v>10.25</v>
      </c>
      <c r="P49" s="174">
        <f>IF(M10FI!I49="","",M10FI!I49)</f>
        <v>10.5</v>
      </c>
      <c r="Q49" s="174">
        <f>IF(M10FI!J49="","",M10FI!J49)</f>
        <v>10.5</v>
      </c>
      <c r="R49" s="174">
        <f>IF(M10FI!K49="","",M10FI!K49)</f>
        <v>13</v>
      </c>
      <c r="S49" s="174" t="str">
        <f>IF(M10FI!L49="","",M10FI!L49)</f>
        <v/>
      </c>
      <c r="T49" s="174">
        <f>IF(M10FI!M49="","",M10FI!M49)</f>
        <v>13</v>
      </c>
      <c r="U49" s="174">
        <f>IF(M10FI!N49="","",M10FI!N49)</f>
        <v>11.7</v>
      </c>
      <c r="V49" s="174" t="str">
        <f>IF(M10FI!O49="","",M10FI!O49)</f>
        <v>NV</v>
      </c>
      <c r="W49" s="174">
        <f>IF('M11 final'!D49="","",'M11 final'!D49)</f>
        <v>15.5</v>
      </c>
      <c r="X49" s="174" t="str">
        <f>IF('M11 final'!E49="","",'M11 final'!E49)</f>
        <v/>
      </c>
      <c r="Y49" s="174">
        <f>IF('M11 final'!F49="","",'M11 final'!F49)</f>
        <v>15.5</v>
      </c>
      <c r="Z49" s="174">
        <f>IF('M11 final'!G49="","",'M11 final'!G49)</f>
        <v>14.5</v>
      </c>
      <c r="AA49" s="174" t="str">
        <f>IF('M11 final'!H49="","",'M11 final'!H49)</f>
        <v/>
      </c>
      <c r="AB49" s="174">
        <f>IF('M11 final'!I49="","",'M11 final'!I49)</f>
        <v>14.5</v>
      </c>
      <c r="AC49" s="174">
        <f>IF('M11 final'!J49="","",'M11 final'!J49)</f>
        <v>15</v>
      </c>
      <c r="AD49" s="174" t="str">
        <f>IF('M11 final'!K49="","",'M11 final'!K49)</f>
        <v>V</v>
      </c>
      <c r="AE49" s="174">
        <f>IF(M12FI!D49="","",M12FI!D49)</f>
        <v>17</v>
      </c>
      <c r="AF49" s="174" t="str">
        <f>IF(M12FI!E49="","",M12FI!E49)</f>
        <v/>
      </c>
      <c r="AG49" s="174">
        <f>IF(M12FI!F49="","",M12FI!F49)</f>
        <v>17</v>
      </c>
      <c r="AH49" s="174">
        <f>IF(M12FI!G49="","",M12FI!G49)</f>
        <v>14</v>
      </c>
      <c r="AI49" s="174" t="str">
        <f>IF(M12FI!H49="","",M12FI!H49)</f>
        <v/>
      </c>
      <c r="AJ49" s="174">
        <f>IF(M12FI!I49="","",M12FI!I49)</f>
        <v>14</v>
      </c>
      <c r="AK49" s="174">
        <f>IF(M12FI!J49="","",M12FI!J49)</f>
        <v>12.5</v>
      </c>
      <c r="AL49" s="174" t="str">
        <f>IF(M12FI!K49="","",M12FI!K49)</f>
        <v/>
      </c>
      <c r="AM49" s="174">
        <f>IF(M12FI!L49="","",M12FI!L49)</f>
        <v>12.5</v>
      </c>
      <c r="AN49" s="174">
        <f>IF(M12FI!M49="","",M12FI!M49)</f>
        <v>13.82</v>
      </c>
      <c r="AO49" s="174" t="str">
        <f>IF(M12FI!N49="","",M12FI!N49)</f>
        <v>V</v>
      </c>
      <c r="AP49" s="174">
        <f>IF(' M13 APR'!E49="","",' M13 APR'!E49)</f>
        <v>12</v>
      </c>
      <c r="AQ49" s="174" t="str">
        <f>IF(' M13 APR'!F49="","",' M13 APR'!F49)</f>
        <v/>
      </c>
      <c r="AR49" s="174">
        <f>IF(' M13 APR'!G49="","",' M13 APR'!G49)</f>
        <v>12</v>
      </c>
      <c r="AS49" s="174">
        <f>IF(' M13 APR'!H49="","",' M13 APR'!H49)</f>
        <v>15.899999999999999</v>
      </c>
      <c r="AT49" s="174" t="str">
        <f>IF(' M13 APR'!I49="","",' M13 APR'!I49)</f>
        <v/>
      </c>
      <c r="AU49" s="174">
        <f>IF(' M13 APR'!J49="","",' M13 APR'!J49)</f>
        <v>15.899999999999999</v>
      </c>
      <c r="AV49" s="174">
        <f>IF(' M13 APR'!K49="","",' M13 APR'!K49)</f>
        <v>13.716000000000001</v>
      </c>
      <c r="AW49" s="174" t="str">
        <f>IF(' M13 APR'!L49="","",' M13 APR'!L49)</f>
        <v>V</v>
      </c>
      <c r="AX49" s="176">
        <f>IF(' M14 APR'!E49="","",' M14 APR'!E49)</f>
        <v>18.399999999999999</v>
      </c>
      <c r="AY49" s="176" t="str">
        <f>IF(' M14 APR'!F49="","",' M14 APR'!F49)</f>
        <v/>
      </c>
      <c r="AZ49" s="176">
        <f>IF(' M14 APR'!G49="","",' M14 APR'!G49)</f>
        <v>18.399999999999999</v>
      </c>
      <c r="BA49" s="176">
        <f>IF(' M14 APR'!H49="","",' M14 APR'!H49)</f>
        <v>14.25</v>
      </c>
      <c r="BB49" s="176" t="str">
        <f>IF(' M14 APR'!I49="","",' M14 APR'!I49)</f>
        <v/>
      </c>
      <c r="BC49" s="176">
        <f>IF(' M14 APR'!J49="","",' M14 APR'!J49)</f>
        <v>14.25</v>
      </c>
      <c r="BD49" s="176">
        <f>IF(' M14 APR'!K49="","",' M14 APR'!K49)</f>
        <v>16.574000000000002</v>
      </c>
      <c r="BE49" s="176" t="str">
        <f>IF(' M14 APR'!L49="","",' M14 APR'!L49)</f>
        <v>V</v>
      </c>
      <c r="BF49" s="175">
        <f>IF(' M15 APR'!E49="","",' M15 APR'!E49)</f>
        <v>15.5</v>
      </c>
      <c r="BG49" s="175" t="str">
        <f>IF(' M15 APR'!F49="","",' M15 APR'!F49)</f>
        <v/>
      </c>
      <c r="BH49" s="175">
        <f>IF(' M15 APR'!G49="","",' M15 APR'!G49)</f>
        <v>15.5</v>
      </c>
      <c r="BI49" s="175">
        <f>IF(' M15 APR'!H49="","",' M15 APR'!H49)</f>
        <v>15</v>
      </c>
      <c r="BJ49" s="175" t="str">
        <f>IF(' M15 APR'!I49="","",' M15 APR'!I49)</f>
        <v/>
      </c>
      <c r="BK49" s="175">
        <f>IF(' M15 APR'!J49="","",' M15 APR'!J49)</f>
        <v>15</v>
      </c>
      <c r="BL49" s="175">
        <f>IF(' M15 APR'!K49="","",' M15 APR'!K49)</f>
        <v>15.1</v>
      </c>
      <c r="BM49" s="175" t="str">
        <f>IF(' M15 APR'!L49="","",' M15 APR'!L49)</f>
        <v>V</v>
      </c>
      <c r="BN49" s="14">
        <f>IF(' M16 APR'!E49="","",' M16 APR'!E49)</f>
        <v>13</v>
      </c>
      <c r="BO49" s="14" t="str">
        <f>IF(' M16 APR'!F49="","",' M16 APR'!F49)</f>
        <v/>
      </c>
      <c r="BP49" s="14">
        <f>IF(' M16 APR'!G49="","",' M16 APR'!G49)</f>
        <v>13</v>
      </c>
      <c r="BQ49" s="14">
        <f>IF(' M16 APR'!H49="","",' M16 APR'!H49)</f>
        <v>13</v>
      </c>
      <c r="BR49" s="14" t="str">
        <f>IF(' M16 APR'!I49="","",' M16 APR'!I49)</f>
        <v>V</v>
      </c>
      <c r="BS49" s="177">
        <f t="shared" si="1"/>
        <v>14.026249999999999</v>
      </c>
      <c r="BT49" s="178" t="str">
        <f t="shared" si="0"/>
        <v>Admis(e)</v>
      </c>
      <c r="BU49" s="179" t="str">
        <f t="shared" si="2"/>
        <v xml:space="preserve">BYERI  </v>
      </c>
    </row>
    <row r="50" spans="1:73">
      <c r="A50" s="173">
        <v>41</v>
      </c>
      <c r="B50" s="183" t="s">
        <v>93</v>
      </c>
      <c r="C50" s="182" t="s">
        <v>53</v>
      </c>
      <c r="D50" s="174">
        <f>IF('M9 final  '!D50="","",'M9 final  '!D50)</f>
        <v>15.6</v>
      </c>
      <c r="E50" s="174" t="str">
        <f>IF('M9 final  '!E50="","",'M9 final  '!E50)</f>
        <v/>
      </c>
      <c r="F50" s="174">
        <f>IF('M9 final  '!F50="","",'M9 final  '!F50)</f>
        <v>15.6</v>
      </c>
      <c r="G50" s="174">
        <f>IF('M9 final  '!G50="","",'M9 final  '!G50)</f>
        <v>14</v>
      </c>
      <c r="H50" s="174" t="str">
        <f>IF('M9 final  '!H50="","",'M9 final  '!H50)</f>
        <v/>
      </c>
      <c r="I50" s="174">
        <f>IF('M9 final  '!I50="","",'M9 final  '!I50)</f>
        <v>14</v>
      </c>
      <c r="J50" s="174">
        <f>IF('M9 final  '!J50="","",'M9 final  '!J50)</f>
        <v>14.8</v>
      </c>
      <c r="K50" s="174" t="str">
        <f>IF('M9 final  '!K50="","",'M9 final  '!K50)</f>
        <v>V</v>
      </c>
      <c r="L50" s="174">
        <f>IF(M10FI!E50="","",M10FI!E50)</f>
        <v>11.75</v>
      </c>
      <c r="M50" s="174">
        <f>IF(M10FI!F50="","",M10FI!F50)</f>
        <v>12</v>
      </c>
      <c r="N50" s="174">
        <f>IF(M10FI!G50="","",M10FI!G50)</f>
        <v>12</v>
      </c>
      <c r="O50" s="174">
        <f>IF(M10FI!H50="","",M10FI!H50)</f>
        <v>7.75</v>
      </c>
      <c r="P50" s="174">
        <f>IF(M10FI!I50="","",M10FI!I50)</f>
        <v>5.5</v>
      </c>
      <c r="Q50" s="174">
        <f>IF(M10FI!J50="","",M10FI!J50)</f>
        <v>7.75</v>
      </c>
      <c r="R50" s="174">
        <f>IF(M10FI!K50="","",M10FI!K50)</f>
        <v>12.5</v>
      </c>
      <c r="S50" s="174" t="str">
        <f>IF(M10FI!L50="","",M10FI!L50)</f>
        <v/>
      </c>
      <c r="T50" s="174">
        <f>IF(M10FI!M50="","",M10FI!M50)</f>
        <v>12.5</v>
      </c>
      <c r="U50" s="174">
        <f>IF(M10FI!N50="","",M10FI!N50)</f>
        <v>10.45</v>
      </c>
      <c r="V50" s="174" t="str">
        <f>IF(M10FI!O50="","",M10FI!O50)</f>
        <v>NV</v>
      </c>
      <c r="W50" s="174">
        <f>IF('M11 final'!D50="","",'M11 final'!D50)</f>
        <v>15.75</v>
      </c>
      <c r="X50" s="174" t="str">
        <f>IF('M11 final'!E50="","",'M11 final'!E50)</f>
        <v/>
      </c>
      <c r="Y50" s="174">
        <f>IF('M11 final'!F50="","",'M11 final'!F50)</f>
        <v>15.75</v>
      </c>
      <c r="Z50" s="174">
        <f>IF('M11 final'!G50="","",'M11 final'!G50)</f>
        <v>7.5</v>
      </c>
      <c r="AA50" s="174">
        <f>IF('M11 final'!H50="","",'M11 final'!H50)</f>
        <v>9.25</v>
      </c>
      <c r="AB50" s="174">
        <f>IF('M11 final'!I50="","",'M11 final'!I50)</f>
        <v>9.25</v>
      </c>
      <c r="AC50" s="174">
        <f>IF('M11 final'!J50="","",'M11 final'!J50)</f>
        <v>12.5</v>
      </c>
      <c r="AD50" s="174" t="str">
        <f>IF('M11 final'!K50="","",'M11 final'!K50)</f>
        <v>VAR</v>
      </c>
      <c r="AE50" s="174">
        <f>IF(M12FI!D50="","",M12FI!D50)</f>
        <v>12</v>
      </c>
      <c r="AF50" s="174" t="str">
        <f>IF(M12FI!E50="","",M12FI!E50)</f>
        <v/>
      </c>
      <c r="AG50" s="174">
        <f>IF(M12FI!F50="","",M12FI!F50)</f>
        <v>12</v>
      </c>
      <c r="AH50" s="174">
        <f>IF(M12FI!G50="","",M12FI!G50)</f>
        <v>8</v>
      </c>
      <c r="AI50" s="174">
        <f>IF(M12FI!H50="","",M12FI!H50)</f>
        <v>11</v>
      </c>
      <c r="AJ50" s="174">
        <f>IF(M12FI!I50="","",M12FI!I50)</f>
        <v>11</v>
      </c>
      <c r="AK50" s="174">
        <f>IF(M12FI!J50="","",M12FI!J50)</f>
        <v>7.5</v>
      </c>
      <c r="AL50" s="174">
        <f>IF(M12FI!K50="","",M12FI!K50)</f>
        <v>12</v>
      </c>
      <c r="AM50" s="174">
        <f>IF(M12FI!L50="","",M12FI!L50)</f>
        <v>12</v>
      </c>
      <c r="AN50" s="174">
        <f>IF(M12FI!M50="","",M12FI!M50)</f>
        <v>11.780000000000001</v>
      </c>
      <c r="AO50" s="174" t="str">
        <f>IF(M12FI!N50="","",M12FI!N50)</f>
        <v>NV</v>
      </c>
      <c r="AP50" s="174">
        <f>IF(' M13 APR'!E50="","",' M13 APR'!E50)</f>
        <v>10</v>
      </c>
      <c r="AQ50" s="174">
        <f>IF(' M13 APR'!F50="","",' M13 APR'!F50)</f>
        <v>0</v>
      </c>
      <c r="AR50" s="174">
        <f>IF(' M13 APR'!G50="","",' M13 APR'!G50)</f>
        <v>10</v>
      </c>
      <c r="AS50" s="174">
        <f>IF(' M13 APR'!H50="","",' M13 APR'!H50)</f>
        <v>12.375</v>
      </c>
      <c r="AT50" s="174" t="str">
        <f>IF(' M13 APR'!I50="","",' M13 APR'!I50)</f>
        <v/>
      </c>
      <c r="AU50" s="174">
        <f>IF(' M13 APR'!J50="","",' M13 APR'!J50)</f>
        <v>12.375</v>
      </c>
      <c r="AV50" s="174">
        <f>IF(' M13 APR'!K50="","",' M13 APR'!K50)</f>
        <v>11.045000000000002</v>
      </c>
      <c r="AW50" s="174" t="str">
        <f>IF(' M13 APR'!L50="","",' M13 APR'!L50)</f>
        <v>NV</v>
      </c>
      <c r="AX50" s="176">
        <f>IF(' M14 APR'!E50="","",' M14 APR'!E50)</f>
        <v>12.4</v>
      </c>
      <c r="AY50" s="176" t="str">
        <f>IF(' M14 APR'!F50="","",' M14 APR'!F50)</f>
        <v/>
      </c>
      <c r="AZ50" s="176">
        <f>IF(' M14 APR'!G50="","",' M14 APR'!G50)</f>
        <v>12.4</v>
      </c>
      <c r="BA50" s="176">
        <f>IF(' M14 APR'!H50="","",' M14 APR'!H50)</f>
        <v>13.5</v>
      </c>
      <c r="BB50" s="176" t="str">
        <f>IF(' M14 APR'!I50="","",' M14 APR'!I50)</f>
        <v/>
      </c>
      <c r="BC50" s="176">
        <f>IF(' M14 APR'!J50="","",' M14 APR'!J50)</f>
        <v>13.5</v>
      </c>
      <c r="BD50" s="176">
        <f>IF(' M14 APR'!K50="","",' M14 APR'!K50)</f>
        <v>12.884</v>
      </c>
      <c r="BE50" s="176" t="str">
        <f>IF(' M14 APR'!L50="","",' M14 APR'!L50)</f>
        <v>V</v>
      </c>
      <c r="BF50" s="175">
        <f>IF(' M15 APR'!E50="","",' M15 APR'!E50)</f>
        <v>15</v>
      </c>
      <c r="BG50" s="175" t="str">
        <f>IF(' M15 APR'!F50="","",' M15 APR'!F50)</f>
        <v/>
      </c>
      <c r="BH50" s="175">
        <f>IF(' M15 APR'!G50="","",' M15 APR'!G50)</f>
        <v>15</v>
      </c>
      <c r="BI50" s="175">
        <f>IF(' M15 APR'!H50="","",' M15 APR'!H50)</f>
        <v>17</v>
      </c>
      <c r="BJ50" s="175" t="str">
        <f>IF(' M15 APR'!I50="","",' M15 APR'!I50)</f>
        <v/>
      </c>
      <c r="BK50" s="175">
        <f>IF(' M15 APR'!J50="","",' M15 APR'!J50)</f>
        <v>17</v>
      </c>
      <c r="BL50" s="175">
        <f>IF(' M15 APR'!K50="","",' M15 APR'!K50)</f>
        <v>16.600000000000001</v>
      </c>
      <c r="BM50" s="175" t="str">
        <f>IF(' M15 APR'!L50="","",' M15 APR'!L50)</f>
        <v>V</v>
      </c>
      <c r="BN50" s="14">
        <f>IF(' M16 APR'!E50="","",' M16 APR'!E50)</f>
        <v>16.5</v>
      </c>
      <c r="BO50" s="14" t="str">
        <f>IF(' M16 APR'!F50="","",' M16 APR'!F50)</f>
        <v/>
      </c>
      <c r="BP50" s="14">
        <f>IF(' M16 APR'!G50="","",' M16 APR'!G50)</f>
        <v>16.5</v>
      </c>
      <c r="BQ50" s="14">
        <f>IF(' M16 APR'!H50="","",' M16 APR'!H50)</f>
        <v>16.5</v>
      </c>
      <c r="BR50" s="14" t="str">
        <f>IF(' M16 APR'!I50="","",' M16 APR'!I50)</f>
        <v>V</v>
      </c>
      <c r="BS50" s="177">
        <f t="shared" si="1"/>
        <v>13.319875</v>
      </c>
      <c r="BT50" s="178" t="str">
        <f t="shared" si="0"/>
        <v>Admis(e)</v>
      </c>
      <c r="BU50" s="179" t="str">
        <f t="shared" si="2"/>
        <v xml:space="preserve">CHAKI    </v>
      </c>
    </row>
    <row r="51" spans="1:73">
      <c r="A51" s="173">
        <v>42</v>
      </c>
      <c r="B51" s="183" t="s">
        <v>94</v>
      </c>
      <c r="C51" s="182" t="s">
        <v>95</v>
      </c>
      <c r="D51" s="174">
        <f>IF('M9 final  '!D51="","",'M9 final  '!D51)</f>
        <v>14.600000000000001</v>
      </c>
      <c r="E51" s="174" t="str">
        <f>IF('M9 final  '!E51="","",'M9 final  '!E51)</f>
        <v/>
      </c>
      <c r="F51" s="174">
        <f>IF('M9 final  '!F51="","",'M9 final  '!F51)</f>
        <v>14.600000000000001</v>
      </c>
      <c r="G51" s="174">
        <f>IF('M9 final  '!G51="","",'M9 final  '!G51)</f>
        <v>13</v>
      </c>
      <c r="H51" s="174" t="str">
        <f>IF('M9 final  '!H51="","",'M9 final  '!H51)</f>
        <v/>
      </c>
      <c r="I51" s="174">
        <f>IF('M9 final  '!I51="","",'M9 final  '!I51)</f>
        <v>13</v>
      </c>
      <c r="J51" s="174">
        <f>IF('M9 final  '!J51="","",'M9 final  '!J51)</f>
        <v>13.8</v>
      </c>
      <c r="K51" s="174" t="str">
        <f>IF('M9 final  '!K51="","",'M9 final  '!K51)</f>
        <v>V</v>
      </c>
      <c r="L51" s="174">
        <f>IF(M10FI!E51="","",M10FI!E51)</f>
        <v>13.75</v>
      </c>
      <c r="M51" s="174" t="str">
        <f>IF(M10FI!F51="","",M10FI!F51)</f>
        <v/>
      </c>
      <c r="N51" s="174">
        <f>IF(M10FI!G51="","",M10FI!G51)</f>
        <v>13.75</v>
      </c>
      <c r="O51" s="174">
        <f>IF(M10FI!H51="","",M10FI!H51)</f>
        <v>15</v>
      </c>
      <c r="P51" s="174" t="str">
        <f>IF(M10FI!I51="","",M10FI!I51)</f>
        <v/>
      </c>
      <c r="Q51" s="174">
        <f>IF(M10FI!J51="","",M10FI!J51)</f>
        <v>15</v>
      </c>
      <c r="R51" s="174">
        <f>IF(M10FI!K51="","",M10FI!K51)</f>
        <v>13</v>
      </c>
      <c r="S51" s="174" t="str">
        <f>IF(M10FI!L51="","",M10FI!L51)</f>
        <v/>
      </c>
      <c r="T51" s="174">
        <f>IF(M10FI!M51="","",M10FI!M51)</f>
        <v>13</v>
      </c>
      <c r="U51" s="174">
        <f>IF(M10FI!N51="","",M10FI!N51)</f>
        <v>14.025</v>
      </c>
      <c r="V51" s="174" t="str">
        <f>IF(M10FI!O51="","",M10FI!O51)</f>
        <v>V</v>
      </c>
      <c r="W51" s="174">
        <f>IF('M11 final'!D51="","",'M11 final'!D51)</f>
        <v>15.25</v>
      </c>
      <c r="X51" s="174" t="str">
        <f>IF('M11 final'!E51="","",'M11 final'!E51)</f>
        <v/>
      </c>
      <c r="Y51" s="174">
        <f>IF('M11 final'!F51="","",'M11 final'!F51)</f>
        <v>15.25</v>
      </c>
      <c r="Z51" s="174">
        <f>IF('M11 final'!G51="","",'M11 final'!G51)</f>
        <v>15.5</v>
      </c>
      <c r="AA51" s="174" t="str">
        <f>IF('M11 final'!H51="","",'M11 final'!H51)</f>
        <v/>
      </c>
      <c r="AB51" s="174">
        <f>IF('M11 final'!I51="","",'M11 final'!I51)</f>
        <v>15.5</v>
      </c>
      <c r="AC51" s="174">
        <f>IF('M11 final'!J51="","",'M11 final'!J51)</f>
        <v>15.375</v>
      </c>
      <c r="AD51" s="174" t="str">
        <f>IF('M11 final'!K51="","",'M11 final'!K51)</f>
        <v>V</v>
      </c>
      <c r="AE51" s="174">
        <f>IF(M12FI!D51="","",M12FI!D51)</f>
        <v>18.5</v>
      </c>
      <c r="AF51" s="174" t="str">
        <f>IF(M12FI!E51="","",M12FI!E51)</f>
        <v/>
      </c>
      <c r="AG51" s="174">
        <f>IF(M12FI!F51="","",M12FI!F51)</f>
        <v>18.5</v>
      </c>
      <c r="AH51" s="174">
        <f>IF(M12FI!G51="","",M12FI!G51)</f>
        <v>14</v>
      </c>
      <c r="AI51" s="174" t="str">
        <f>IF(M12FI!H51="","",M12FI!H51)</f>
        <v/>
      </c>
      <c r="AJ51" s="174">
        <f>IF(M12FI!I51="","",M12FI!I51)</f>
        <v>14</v>
      </c>
      <c r="AK51" s="174">
        <f>IF(M12FI!J51="","",M12FI!J51)</f>
        <v>17.5</v>
      </c>
      <c r="AL51" s="174" t="str">
        <f>IF(M12FI!K51="","",M12FI!K51)</f>
        <v/>
      </c>
      <c r="AM51" s="174">
        <f>IF(M12FI!L51="","",M12FI!L51)</f>
        <v>17.5</v>
      </c>
      <c r="AN51" s="174">
        <f>IF(M12FI!M51="","",M12FI!M51)</f>
        <v>16.950000000000003</v>
      </c>
      <c r="AO51" s="174" t="str">
        <f>IF(M12FI!N51="","",M12FI!N51)</f>
        <v>V</v>
      </c>
      <c r="AP51" s="174">
        <f>IF(' M13 APR'!E51="","",' M13 APR'!E51)</f>
        <v>12</v>
      </c>
      <c r="AQ51" s="174" t="str">
        <f>IF(' M13 APR'!F51="","",' M13 APR'!F51)</f>
        <v/>
      </c>
      <c r="AR51" s="174">
        <f>IF(' M13 APR'!G51="","",' M13 APR'!G51)</f>
        <v>12</v>
      </c>
      <c r="AS51" s="174">
        <f>IF(' M13 APR'!H51="","",' M13 APR'!H51)</f>
        <v>17.649999999999999</v>
      </c>
      <c r="AT51" s="174" t="str">
        <f>IF(' M13 APR'!I51="","",' M13 APR'!I51)</f>
        <v/>
      </c>
      <c r="AU51" s="174">
        <f>IF(' M13 APR'!J51="","",' M13 APR'!J51)</f>
        <v>17.649999999999999</v>
      </c>
      <c r="AV51" s="174">
        <f>IF(' M13 APR'!K51="","",' M13 APR'!K51)</f>
        <v>14.486000000000001</v>
      </c>
      <c r="AW51" s="174" t="str">
        <f>IF(' M13 APR'!L51="","",' M13 APR'!L51)</f>
        <v>V</v>
      </c>
      <c r="AX51" s="176">
        <f>IF(' M14 APR'!E51="","",' M14 APR'!E51)</f>
        <v>17.600000000000001</v>
      </c>
      <c r="AY51" s="176" t="str">
        <f>IF(' M14 APR'!F51="","",' M14 APR'!F51)</f>
        <v/>
      </c>
      <c r="AZ51" s="176">
        <f>IF(' M14 APR'!G51="","",' M14 APR'!G51)</f>
        <v>17.600000000000001</v>
      </c>
      <c r="BA51" s="176">
        <f>IF(' M14 APR'!H51="","",' M14 APR'!H51)</f>
        <v>13.25</v>
      </c>
      <c r="BB51" s="176" t="str">
        <f>IF(' M14 APR'!I51="","",' M14 APR'!I51)</f>
        <v/>
      </c>
      <c r="BC51" s="176">
        <f>IF(' M14 APR'!J51="","",' M14 APR'!J51)</f>
        <v>13.25</v>
      </c>
      <c r="BD51" s="176">
        <f>IF(' M14 APR'!K51="","",' M14 APR'!K51)</f>
        <v>15.686000000000002</v>
      </c>
      <c r="BE51" s="176" t="str">
        <f>IF(' M14 APR'!L51="","",' M14 APR'!L51)</f>
        <v>V</v>
      </c>
      <c r="BF51" s="175">
        <f>IF(' M15 APR'!E51="","",' M15 APR'!E51)</f>
        <v>13.5</v>
      </c>
      <c r="BG51" s="175" t="str">
        <f>IF(' M15 APR'!F51="","",' M15 APR'!F51)</f>
        <v/>
      </c>
      <c r="BH51" s="175">
        <f>IF(' M15 APR'!G51="","",' M15 APR'!G51)</f>
        <v>13.5</v>
      </c>
      <c r="BI51" s="175">
        <f>IF(' M15 APR'!H51="","",' M15 APR'!H51)</f>
        <v>15</v>
      </c>
      <c r="BJ51" s="175" t="str">
        <f>IF(' M15 APR'!I51="","",' M15 APR'!I51)</f>
        <v/>
      </c>
      <c r="BK51" s="175">
        <f>IF(' M15 APR'!J51="","",' M15 APR'!J51)</f>
        <v>15</v>
      </c>
      <c r="BL51" s="175">
        <f>IF(' M15 APR'!K51="","",' M15 APR'!K51)</f>
        <v>14.7</v>
      </c>
      <c r="BM51" s="175" t="str">
        <f>IF(' M15 APR'!L51="","",' M15 APR'!L51)</f>
        <v>V</v>
      </c>
      <c r="BN51" s="14">
        <f>IF(' M16 APR'!E51="","",' M16 APR'!E51)</f>
        <v>14.5</v>
      </c>
      <c r="BO51" s="14" t="str">
        <f>IF(' M16 APR'!F51="","",' M16 APR'!F51)</f>
        <v/>
      </c>
      <c r="BP51" s="14">
        <f>IF(' M16 APR'!G51="","",' M16 APR'!G51)</f>
        <v>14.5</v>
      </c>
      <c r="BQ51" s="14">
        <f>IF(' M16 APR'!H51="","",' M16 APR'!H51)</f>
        <v>14.5</v>
      </c>
      <c r="BR51" s="14" t="str">
        <f>IF(' M16 APR'!I51="","",' M16 APR'!I51)</f>
        <v>V</v>
      </c>
      <c r="BS51" s="177">
        <f t="shared" si="1"/>
        <v>14.940250000000002</v>
      </c>
      <c r="BT51" s="178" t="str">
        <f t="shared" si="0"/>
        <v>Admis(e)</v>
      </c>
      <c r="BU51" s="179" t="str">
        <f t="shared" si="2"/>
        <v xml:space="preserve">CHEHAL        </v>
      </c>
    </row>
    <row r="52" spans="1:73">
      <c r="A52" s="173">
        <v>43</v>
      </c>
      <c r="B52" s="183" t="s">
        <v>96</v>
      </c>
      <c r="C52" s="182" t="s">
        <v>97</v>
      </c>
      <c r="D52" s="174">
        <f>IF('M9 final  '!D52="","",'M9 final  '!D52)</f>
        <v>16.100000000000001</v>
      </c>
      <c r="E52" s="174" t="str">
        <f>IF('M9 final  '!E52="","",'M9 final  '!E52)</f>
        <v/>
      </c>
      <c r="F52" s="174">
        <f>IF('M9 final  '!F52="","",'M9 final  '!F52)</f>
        <v>16.100000000000001</v>
      </c>
      <c r="G52" s="174">
        <f>IF('M9 final  '!G52="","",'M9 final  '!G52)</f>
        <v>12</v>
      </c>
      <c r="H52" s="174" t="str">
        <f>IF('M9 final  '!H52="","",'M9 final  '!H52)</f>
        <v/>
      </c>
      <c r="I52" s="174">
        <f>IF('M9 final  '!I52="","",'M9 final  '!I52)</f>
        <v>12</v>
      </c>
      <c r="J52" s="174">
        <f>IF('M9 final  '!J52="","",'M9 final  '!J52)</f>
        <v>14.05</v>
      </c>
      <c r="K52" s="174" t="str">
        <f>IF('M9 final  '!K52="","",'M9 final  '!K52)</f>
        <v>V</v>
      </c>
      <c r="L52" s="174">
        <f>IF(M10FI!E52="","",M10FI!E52)</f>
        <v>13.625</v>
      </c>
      <c r="M52" s="174" t="str">
        <f>IF(M10FI!F52="","",M10FI!F52)</f>
        <v/>
      </c>
      <c r="N52" s="174">
        <f>IF(M10FI!G52="","",M10FI!G52)</f>
        <v>13.625</v>
      </c>
      <c r="O52" s="174">
        <f>IF(M10FI!H52="","",M10FI!H52)</f>
        <v>14.75</v>
      </c>
      <c r="P52" s="174" t="str">
        <f>IF(M10FI!I52="","",M10FI!I52)</f>
        <v/>
      </c>
      <c r="Q52" s="174">
        <f>IF(M10FI!J52="","",M10FI!J52)</f>
        <v>14.75</v>
      </c>
      <c r="R52" s="174">
        <f>IF(M10FI!K52="","",M10FI!K52)</f>
        <v>12.5</v>
      </c>
      <c r="S52" s="174" t="str">
        <f>IF(M10FI!L52="","",M10FI!L52)</f>
        <v/>
      </c>
      <c r="T52" s="174">
        <f>IF(M10FI!M52="","",M10FI!M52)</f>
        <v>12.5</v>
      </c>
      <c r="U52" s="174">
        <f>IF(M10FI!N52="","",M10FI!N52)</f>
        <v>13.737500000000001</v>
      </c>
      <c r="V52" s="174" t="str">
        <f>IF(M10FI!O52="","",M10FI!O52)</f>
        <v>V</v>
      </c>
      <c r="W52" s="174">
        <f>IF('M11 final'!D52="","",'M11 final'!D52)</f>
        <v>11.5</v>
      </c>
      <c r="X52" s="174" t="str">
        <f>IF('M11 final'!E52="","",'M11 final'!E52)</f>
        <v/>
      </c>
      <c r="Y52" s="174">
        <f>IF('M11 final'!F52="","",'M11 final'!F52)</f>
        <v>11.5</v>
      </c>
      <c r="Z52" s="174">
        <f>IF('M11 final'!G52="","",'M11 final'!G52)</f>
        <v>17.25</v>
      </c>
      <c r="AA52" s="174" t="str">
        <f>IF('M11 final'!H52="","",'M11 final'!H52)</f>
        <v/>
      </c>
      <c r="AB52" s="174">
        <f>IF('M11 final'!I52="","",'M11 final'!I52)</f>
        <v>17.25</v>
      </c>
      <c r="AC52" s="174">
        <f>IF('M11 final'!J52="","",'M11 final'!J52)</f>
        <v>14.375</v>
      </c>
      <c r="AD52" s="174" t="str">
        <f>IF('M11 final'!K52="","",'M11 final'!K52)</f>
        <v>V</v>
      </c>
      <c r="AE52" s="174">
        <f>IF(M12FI!D52="","",M12FI!D52)</f>
        <v>12</v>
      </c>
      <c r="AF52" s="174" t="str">
        <f>IF(M12FI!E52="","",M12FI!E52)</f>
        <v/>
      </c>
      <c r="AG52" s="174">
        <f>IF(M12FI!F52="","",M12FI!F52)</f>
        <v>12</v>
      </c>
      <c r="AH52" s="174">
        <f>IF(M12FI!G52="","",M12FI!G52)</f>
        <v>12</v>
      </c>
      <c r="AI52" s="174" t="str">
        <f>IF(M12FI!H52="","",M12FI!H52)</f>
        <v/>
      </c>
      <c r="AJ52" s="174">
        <f>IF(M12FI!I52="","",M12FI!I52)</f>
        <v>12</v>
      </c>
      <c r="AK52" s="174">
        <f>IF(M12FI!J52="","",M12FI!J52)</f>
        <v>10</v>
      </c>
      <c r="AL52" s="174">
        <f>IF(M12FI!K52="","",M12FI!K52)</f>
        <v>12</v>
      </c>
      <c r="AM52" s="174">
        <f>IF(M12FI!L52="","",M12FI!L52)</f>
        <v>12</v>
      </c>
      <c r="AN52" s="174">
        <f>IF(M12FI!M52="","",M12FI!M52)</f>
        <v>12</v>
      </c>
      <c r="AO52" s="174" t="str">
        <f>IF(M12FI!N52="","",M12FI!N52)</f>
        <v>VAR</v>
      </c>
      <c r="AP52" s="174">
        <f>IF(' M13 APR'!E52="","",' M13 APR'!E52)</f>
        <v>13</v>
      </c>
      <c r="AQ52" s="174" t="str">
        <f>IF(' M13 APR'!F52="","",' M13 APR'!F52)</f>
        <v/>
      </c>
      <c r="AR52" s="174">
        <f>IF(' M13 APR'!G52="","",' M13 APR'!G52)</f>
        <v>13</v>
      </c>
      <c r="AS52" s="174">
        <f>IF(' M13 APR'!H52="","",' M13 APR'!H52)</f>
        <v>14.8</v>
      </c>
      <c r="AT52" s="174" t="str">
        <f>IF(' M13 APR'!I52="","",' M13 APR'!I52)</f>
        <v/>
      </c>
      <c r="AU52" s="174">
        <f>IF(' M13 APR'!J52="","",' M13 APR'!J52)</f>
        <v>14.8</v>
      </c>
      <c r="AV52" s="174">
        <f>IF(' M13 APR'!K52="","",' M13 APR'!K52)</f>
        <v>13.792000000000002</v>
      </c>
      <c r="AW52" s="174" t="str">
        <f>IF(' M13 APR'!L52="","",' M13 APR'!L52)</f>
        <v>V</v>
      </c>
      <c r="AX52" s="176">
        <f>IF(' M14 APR'!E52="","",' M14 APR'!E52)</f>
        <v>13.200000000000001</v>
      </c>
      <c r="AY52" s="176" t="str">
        <f>IF(' M14 APR'!F52="","",' M14 APR'!F52)</f>
        <v/>
      </c>
      <c r="AZ52" s="176">
        <f>IF(' M14 APR'!G52="","",' M14 APR'!G52)</f>
        <v>13.200000000000001</v>
      </c>
      <c r="BA52" s="176">
        <f>IF(' M14 APR'!H52="","",' M14 APR'!H52)</f>
        <v>14</v>
      </c>
      <c r="BB52" s="176" t="str">
        <f>IF(' M14 APR'!I52="","",' M14 APR'!I52)</f>
        <v/>
      </c>
      <c r="BC52" s="176">
        <f>IF(' M14 APR'!J52="","",' M14 APR'!J52)</f>
        <v>14</v>
      </c>
      <c r="BD52" s="176">
        <f>IF(' M14 APR'!K52="","",' M14 APR'!K52)</f>
        <v>13.552000000000001</v>
      </c>
      <c r="BE52" s="176" t="str">
        <f>IF(' M14 APR'!L52="","",' M14 APR'!L52)</f>
        <v>V</v>
      </c>
      <c r="BF52" s="175">
        <f>IF(' M15 APR'!E52="","",' M15 APR'!E52)</f>
        <v>15</v>
      </c>
      <c r="BG52" s="175" t="str">
        <f>IF(' M15 APR'!F52="","",' M15 APR'!F52)</f>
        <v/>
      </c>
      <c r="BH52" s="175">
        <f>IF(' M15 APR'!G52="","",' M15 APR'!G52)</f>
        <v>15</v>
      </c>
      <c r="BI52" s="175">
        <f>IF(' M15 APR'!H52="","",' M15 APR'!H52)</f>
        <v>15.5</v>
      </c>
      <c r="BJ52" s="175" t="str">
        <f>IF(' M15 APR'!I52="","",' M15 APR'!I52)</f>
        <v/>
      </c>
      <c r="BK52" s="175">
        <f>IF(' M15 APR'!J52="","",' M15 APR'!J52)</f>
        <v>15.5</v>
      </c>
      <c r="BL52" s="175">
        <f>IF(' M15 APR'!K52="","",' M15 APR'!K52)</f>
        <v>15.4</v>
      </c>
      <c r="BM52" s="175" t="str">
        <f>IF(' M15 APR'!L52="","",' M15 APR'!L52)</f>
        <v>V</v>
      </c>
      <c r="BN52" s="14">
        <f>IF(' M16 APR'!E52="","",' M16 APR'!E52)</f>
        <v>15</v>
      </c>
      <c r="BO52" s="14" t="str">
        <f>IF(' M16 APR'!F52="","",' M16 APR'!F52)</f>
        <v/>
      </c>
      <c r="BP52" s="14">
        <f>IF(' M16 APR'!G52="","",' M16 APR'!G52)</f>
        <v>15</v>
      </c>
      <c r="BQ52" s="14">
        <f>IF(' M16 APR'!H52="","",' M16 APR'!H52)</f>
        <v>15</v>
      </c>
      <c r="BR52" s="14" t="str">
        <f>IF(' M16 APR'!I52="","",' M16 APR'!I52)</f>
        <v>V</v>
      </c>
      <c r="BS52" s="177">
        <f t="shared" si="1"/>
        <v>13.988312500000001</v>
      </c>
      <c r="BT52" s="178" t="str">
        <f t="shared" si="0"/>
        <v>Admis(e)</v>
      </c>
      <c r="BU52" s="179" t="str">
        <f t="shared" si="2"/>
        <v>CHENITFA</v>
      </c>
    </row>
    <row r="53" spans="1:73" s="110" customFormat="1">
      <c r="A53" s="173">
        <v>44</v>
      </c>
      <c r="B53" s="183" t="s">
        <v>98</v>
      </c>
      <c r="C53" s="182" t="s">
        <v>99</v>
      </c>
      <c r="D53" s="174">
        <f>IF('M9 final  '!D53="","",'M9 final  '!D53)</f>
        <v>14.1</v>
      </c>
      <c r="E53" s="174" t="str">
        <f>IF('M9 final  '!E53="","",'M9 final  '!E53)</f>
        <v/>
      </c>
      <c r="F53" s="174">
        <f>IF('M9 final  '!F53="","",'M9 final  '!F53)</f>
        <v>14.1</v>
      </c>
      <c r="G53" s="174">
        <f>IF('M9 final  '!G53="","",'M9 final  '!G53)</f>
        <v>13.5</v>
      </c>
      <c r="H53" s="174" t="str">
        <f>IF('M9 final  '!H53="","",'M9 final  '!H53)</f>
        <v/>
      </c>
      <c r="I53" s="174">
        <f>IF('M9 final  '!I53="","",'M9 final  '!I53)</f>
        <v>13.5</v>
      </c>
      <c r="J53" s="174">
        <f>IF('M9 final  '!J53="","",'M9 final  '!J53)</f>
        <v>13.8</v>
      </c>
      <c r="K53" s="174" t="str">
        <f>IF('M9 final  '!K53="","",'M9 final  '!K53)</f>
        <v>V</v>
      </c>
      <c r="L53" s="174">
        <f>IF(M10FI!E53="","",M10FI!E53)</f>
        <v>13.75</v>
      </c>
      <c r="M53" s="174" t="str">
        <f>IF(M10FI!F53="","",M10FI!F53)</f>
        <v/>
      </c>
      <c r="N53" s="174">
        <f>IF(M10FI!G53="","",M10FI!G53)</f>
        <v>13.75</v>
      </c>
      <c r="O53" s="174">
        <f>IF(M10FI!H53="","",M10FI!H53)</f>
        <v>14</v>
      </c>
      <c r="P53" s="174" t="str">
        <f>IF(M10FI!I53="","",M10FI!I53)</f>
        <v/>
      </c>
      <c r="Q53" s="174">
        <f>IF(M10FI!J53="","",M10FI!J53)</f>
        <v>14</v>
      </c>
      <c r="R53" s="174">
        <f>IF(M10FI!K53="","",M10FI!K53)</f>
        <v>13</v>
      </c>
      <c r="S53" s="174" t="str">
        <f>IF(M10FI!L53="","",M10FI!L53)</f>
        <v/>
      </c>
      <c r="T53" s="174">
        <f>IF(M10FI!M53="","",M10FI!M53)</f>
        <v>13</v>
      </c>
      <c r="U53" s="174">
        <f>IF(M10FI!N53="","",M10FI!N53)</f>
        <v>13.625000000000002</v>
      </c>
      <c r="V53" s="174" t="str">
        <f>IF(M10FI!O53="","",M10FI!O53)</f>
        <v>V</v>
      </c>
      <c r="W53" s="174">
        <f>IF('M11 final'!D53="","",'M11 final'!D53)</f>
        <v>15.75</v>
      </c>
      <c r="X53" s="174" t="str">
        <f>IF('M11 final'!E53="","",'M11 final'!E53)</f>
        <v/>
      </c>
      <c r="Y53" s="174">
        <f>IF('M11 final'!F53="","",'M11 final'!F53)</f>
        <v>15.75</v>
      </c>
      <c r="Z53" s="174">
        <f>IF('M11 final'!G53="","",'M11 final'!G53)</f>
        <v>18.25</v>
      </c>
      <c r="AA53" s="174" t="str">
        <f>IF('M11 final'!H53="","",'M11 final'!H53)</f>
        <v/>
      </c>
      <c r="AB53" s="174">
        <f>IF('M11 final'!I53="","",'M11 final'!I53)</f>
        <v>18.25</v>
      </c>
      <c r="AC53" s="174">
        <f>IF('M11 final'!J53="","",'M11 final'!J53)</f>
        <v>17</v>
      </c>
      <c r="AD53" s="174" t="str">
        <f>IF('M11 final'!K53="","",'M11 final'!K53)</f>
        <v>V</v>
      </c>
      <c r="AE53" s="174">
        <f>IF(M12FI!D53="","",M12FI!D53)</f>
        <v>20</v>
      </c>
      <c r="AF53" s="174" t="str">
        <f>IF(M12FI!E53="","",M12FI!E53)</f>
        <v/>
      </c>
      <c r="AG53" s="174">
        <f>IF(M12FI!F53="","",M12FI!F53)</f>
        <v>20</v>
      </c>
      <c r="AH53" s="174">
        <f>IF(M12FI!G53="","",M12FI!G53)</f>
        <v>20</v>
      </c>
      <c r="AI53" s="174" t="str">
        <f>IF(M12FI!H53="","",M12FI!H53)</f>
        <v/>
      </c>
      <c r="AJ53" s="174">
        <f>IF(M12FI!I53="","",M12FI!I53)</f>
        <v>20</v>
      </c>
      <c r="AK53" s="174">
        <f>IF(M12FI!J53="","",M12FI!J53)</f>
        <v>16.5</v>
      </c>
      <c r="AL53" s="174" t="str">
        <f>IF(M12FI!K53="","",M12FI!K53)</f>
        <v/>
      </c>
      <c r="AM53" s="174">
        <f>IF(M12FI!L53="","",M12FI!L53)</f>
        <v>16.5</v>
      </c>
      <c r="AN53" s="174">
        <f>IF(M12FI!M53="","",M12FI!M53)</f>
        <v>18.04</v>
      </c>
      <c r="AO53" s="174" t="str">
        <f>IF(M12FI!N53="","",M12FI!N53)</f>
        <v>V</v>
      </c>
      <c r="AP53" s="174">
        <f>IF(' M13 APR'!E53="","",' M13 APR'!E53)</f>
        <v>16</v>
      </c>
      <c r="AQ53" s="174" t="str">
        <f>IF(' M13 APR'!F53="","",' M13 APR'!F53)</f>
        <v/>
      </c>
      <c r="AR53" s="174">
        <f>IF(' M13 APR'!G53="","",' M13 APR'!G53)</f>
        <v>16</v>
      </c>
      <c r="AS53" s="174">
        <f>IF(' M13 APR'!H53="","",' M13 APR'!H53)</f>
        <v>19.049999999999997</v>
      </c>
      <c r="AT53" s="174" t="str">
        <f>IF(' M13 APR'!I53="","",' M13 APR'!I53)</f>
        <v/>
      </c>
      <c r="AU53" s="174">
        <f>IF(' M13 APR'!J53="","",' M13 APR'!J53)</f>
        <v>19.049999999999997</v>
      </c>
      <c r="AV53" s="174">
        <f>IF(' M13 APR'!K53="","",' M13 APR'!K53)</f>
        <v>17.341999999999999</v>
      </c>
      <c r="AW53" s="174" t="str">
        <f>IF(' M13 APR'!L53="","",' M13 APR'!L53)</f>
        <v>V</v>
      </c>
      <c r="AX53" s="176">
        <f>IF(' M14 APR'!E53="","",' M14 APR'!E53)</f>
        <v>18.399999999999999</v>
      </c>
      <c r="AY53" s="176" t="str">
        <f>IF(' M14 APR'!F53="","",' M14 APR'!F53)</f>
        <v/>
      </c>
      <c r="AZ53" s="176">
        <f>IF(' M14 APR'!G53="","",' M14 APR'!G53)</f>
        <v>18.399999999999999</v>
      </c>
      <c r="BA53" s="176">
        <f>IF(' M14 APR'!H53="","",' M14 APR'!H53)</f>
        <v>14</v>
      </c>
      <c r="BB53" s="176" t="str">
        <f>IF(' M14 APR'!I53="","",' M14 APR'!I53)</f>
        <v/>
      </c>
      <c r="BC53" s="176">
        <f>IF(' M14 APR'!J53="","",' M14 APR'!J53)</f>
        <v>14</v>
      </c>
      <c r="BD53" s="176">
        <f>IF(' M14 APR'!K53="","",' M14 APR'!K53)</f>
        <v>16.463999999999999</v>
      </c>
      <c r="BE53" s="176" t="str">
        <f>IF(' M14 APR'!L53="","",' M14 APR'!L53)</f>
        <v>V</v>
      </c>
      <c r="BF53" s="175">
        <f>IF(' M15 APR'!E53="","",' M15 APR'!E53)</f>
        <v>14.5</v>
      </c>
      <c r="BG53" s="175" t="str">
        <f>IF(' M15 APR'!F53="","",' M15 APR'!F53)</f>
        <v/>
      </c>
      <c r="BH53" s="175">
        <f>IF(' M15 APR'!G53="","",' M15 APR'!G53)</f>
        <v>14.5</v>
      </c>
      <c r="BI53" s="175">
        <f>IF(' M15 APR'!H53="","",' M15 APR'!H53)</f>
        <v>15</v>
      </c>
      <c r="BJ53" s="175" t="str">
        <f>IF(' M15 APR'!I53="","",' M15 APR'!I53)</f>
        <v/>
      </c>
      <c r="BK53" s="175">
        <f>IF(' M15 APR'!J53="","",' M15 APR'!J53)</f>
        <v>15</v>
      </c>
      <c r="BL53" s="175">
        <f>IF(' M15 APR'!K53="","",' M15 APR'!K53)</f>
        <v>14.9</v>
      </c>
      <c r="BM53" s="175" t="str">
        <f>IF(' M15 APR'!L53="","",' M15 APR'!L53)</f>
        <v>V</v>
      </c>
      <c r="BN53" s="14">
        <f>IF(' M16 APR'!E53="","",' M16 APR'!E53)</f>
        <v>14</v>
      </c>
      <c r="BO53" s="14" t="str">
        <f>IF(' M16 APR'!F53="","",' M16 APR'!F53)</f>
        <v/>
      </c>
      <c r="BP53" s="14">
        <f>IF(' M16 APR'!G53="","",' M16 APR'!G53)</f>
        <v>14</v>
      </c>
      <c r="BQ53" s="14">
        <f>IF(' M16 APR'!H53="","",' M16 APR'!H53)</f>
        <v>14</v>
      </c>
      <c r="BR53" s="14" t="str">
        <f>IF(' M16 APR'!I53="","",' M16 APR'!I53)</f>
        <v>V</v>
      </c>
      <c r="BS53" s="177">
        <f t="shared" si="1"/>
        <v>15.646375000000001</v>
      </c>
      <c r="BT53" s="178" t="str">
        <f t="shared" si="0"/>
        <v>Admis(e)</v>
      </c>
      <c r="BU53" s="179" t="str">
        <f t="shared" si="2"/>
        <v xml:space="preserve">CHNIDIR           </v>
      </c>
    </row>
    <row r="54" spans="1:73">
      <c r="A54" s="173">
        <v>45</v>
      </c>
      <c r="B54" s="183" t="s">
        <v>100</v>
      </c>
      <c r="C54" s="182" t="s">
        <v>101</v>
      </c>
      <c r="D54" s="174">
        <f>IF('M9 final  '!D54="","",'M9 final  '!D54)</f>
        <v>15.1</v>
      </c>
      <c r="E54" s="174" t="str">
        <f>IF('M9 final  '!E54="","",'M9 final  '!E54)</f>
        <v/>
      </c>
      <c r="F54" s="174">
        <f>IF('M9 final  '!F54="","",'M9 final  '!F54)</f>
        <v>15.1</v>
      </c>
      <c r="G54" s="174">
        <f>IF('M9 final  '!G54="","",'M9 final  '!G54)</f>
        <v>12</v>
      </c>
      <c r="H54" s="174" t="str">
        <f>IF('M9 final  '!H54="","",'M9 final  '!H54)</f>
        <v/>
      </c>
      <c r="I54" s="174">
        <f>IF('M9 final  '!I54="","",'M9 final  '!I54)</f>
        <v>12</v>
      </c>
      <c r="J54" s="174">
        <f>IF('M9 final  '!J54="","",'M9 final  '!J54)</f>
        <v>13.55</v>
      </c>
      <c r="K54" s="174" t="str">
        <f>IF('M9 final  '!K54="","",'M9 final  '!K54)</f>
        <v>V</v>
      </c>
      <c r="L54" s="174">
        <f>IF(M10FI!E54="","",M10FI!E54)</f>
        <v>13.875</v>
      </c>
      <c r="M54" s="174" t="str">
        <f>IF(M10FI!F54="","",M10FI!F54)</f>
        <v/>
      </c>
      <c r="N54" s="174">
        <f>IF(M10FI!G54="","",M10FI!G54)</f>
        <v>13.875</v>
      </c>
      <c r="O54" s="174">
        <f>IF(M10FI!H54="","",M10FI!H54)</f>
        <v>14</v>
      </c>
      <c r="P54" s="174" t="str">
        <f>IF(M10FI!I54="","",M10FI!I54)</f>
        <v/>
      </c>
      <c r="Q54" s="174">
        <f>IF(M10FI!J54="","",M10FI!J54)</f>
        <v>14</v>
      </c>
      <c r="R54" s="174">
        <f>IF(M10FI!K54="","",M10FI!K54)</f>
        <v>12.5</v>
      </c>
      <c r="S54" s="174" t="str">
        <f>IF(M10FI!L54="","",M10FI!L54)</f>
        <v/>
      </c>
      <c r="T54" s="174">
        <f>IF(M10FI!M54="","",M10FI!M54)</f>
        <v>12.5</v>
      </c>
      <c r="U54" s="174">
        <f>IF(M10FI!N54="","",M10FI!N54)</f>
        <v>13.512499999999999</v>
      </c>
      <c r="V54" s="174" t="str">
        <f>IF(M10FI!O54="","",M10FI!O54)</f>
        <v>V</v>
      </c>
      <c r="W54" s="174">
        <f>IF('M11 final'!D54="","",'M11 final'!D54)</f>
        <v>17</v>
      </c>
      <c r="X54" s="174" t="str">
        <f>IF('M11 final'!E54="","",'M11 final'!E54)</f>
        <v/>
      </c>
      <c r="Y54" s="174">
        <f>IF('M11 final'!F54="","",'M11 final'!F54)</f>
        <v>17</v>
      </c>
      <c r="Z54" s="174">
        <f>IF('M11 final'!G54="","",'M11 final'!G54)</f>
        <v>19.75</v>
      </c>
      <c r="AA54" s="174" t="str">
        <f>IF('M11 final'!H54="","",'M11 final'!H54)</f>
        <v/>
      </c>
      <c r="AB54" s="174">
        <f>IF('M11 final'!I54="","",'M11 final'!I54)</f>
        <v>19.75</v>
      </c>
      <c r="AC54" s="174">
        <f>IF('M11 final'!J54="","",'M11 final'!J54)</f>
        <v>18.375</v>
      </c>
      <c r="AD54" s="174" t="str">
        <f>IF('M11 final'!K54="","",'M11 final'!K54)</f>
        <v>V</v>
      </c>
      <c r="AE54" s="174">
        <f>IF(M12FI!D54="","",M12FI!D54)</f>
        <v>18.5</v>
      </c>
      <c r="AF54" s="174" t="str">
        <f>IF(M12FI!E54="","",M12FI!E54)</f>
        <v/>
      </c>
      <c r="AG54" s="174">
        <f>IF(M12FI!F54="","",M12FI!F54)</f>
        <v>18.5</v>
      </c>
      <c r="AH54" s="174">
        <f>IF(M12FI!G54="","",M12FI!G54)</f>
        <v>15</v>
      </c>
      <c r="AI54" s="174" t="str">
        <f>IF(M12FI!H54="","",M12FI!H54)</f>
        <v/>
      </c>
      <c r="AJ54" s="174">
        <f>IF(M12FI!I54="","",M12FI!I54)</f>
        <v>15</v>
      </c>
      <c r="AK54" s="174">
        <f>IF(M12FI!J54="","",M12FI!J54)</f>
        <v>18</v>
      </c>
      <c r="AL54" s="174" t="str">
        <f>IF(M12FI!K54="","",M12FI!K54)</f>
        <v/>
      </c>
      <c r="AM54" s="174">
        <f>IF(M12FI!L54="","",M12FI!L54)</f>
        <v>18</v>
      </c>
      <c r="AN54" s="174">
        <f>IF(M12FI!M54="","",M12FI!M54)</f>
        <v>17.450000000000003</v>
      </c>
      <c r="AO54" s="174" t="str">
        <f>IF(M12FI!N54="","",M12FI!N54)</f>
        <v>V</v>
      </c>
      <c r="AP54" s="174">
        <f>IF(' M13 APR'!E54="","",' M13 APR'!E54)</f>
        <v>14</v>
      </c>
      <c r="AQ54" s="174" t="str">
        <f>IF(' M13 APR'!F54="","",' M13 APR'!F54)</f>
        <v/>
      </c>
      <c r="AR54" s="174">
        <f>IF(' M13 APR'!G54="","",' M13 APR'!G54)</f>
        <v>14</v>
      </c>
      <c r="AS54" s="174">
        <f>IF(' M13 APR'!H54="","",' M13 APR'!H54)</f>
        <v>15.724999999999998</v>
      </c>
      <c r="AT54" s="174" t="str">
        <f>IF(' M13 APR'!I54="","",' M13 APR'!I54)</f>
        <v/>
      </c>
      <c r="AU54" s="174">
        <f>IF(' M13 APR'!J54="","",' M13 APR'!J54)</f>
        <v>15.724999999999998</v>
      </c>
      <c r="AV54" s="174">
        <f>IF(' M13 APR'!K54="","",' M13 APR'!K54)</f>
        <v>14.759</v>
      </c>
      <c r="AW54" s="174" t="str">
        <f>IF(' M13 APR'!L54="","",' M13 APR'!L54)</f>
        <v>V</v>
      </c>
      <c r="AX54" s="176">
        <f>IF(' M14 APR'!E54="","",' M14 APR'!E54)</f>
        <v>18.399999999999999</v>
      </c>
      <c r="AY54" s="176" t="str">
        <f>IF(' M14 APR'!F54="","",' M14 APR'!F54)</f>
        <v/>
      </c>
      <c r="AZ54" s="176">
        <f>IF(' M14 APR'!G54="","",' M14 APR'!G54)</f>
        <v>18.399999999999999</v>
      </c>
      <c r="BA54" s="176">
        <f>IF(' M14 APR'!H54="","",' M14 APR'!H54)</f>
        <v>13.5</v>
      </c>
      <c r="BB54" s="176" t="str">
        <f>IF(' M14 APR'!I54="","",' M14 APR'!I54)</f>
        <v/>
      </c>
      <c r="BC54" s="176">
        <f>IF(' M14 APR'!J54="","",' M14 APR'!J54)</f>
        <v>13.5</v>
      </c>
      <c r="BD54" s="176">
        <f>IF(' M14 APR'!K54="","",' M14 APR'!K54)</f>
        <v>16.244</v>
      </c>
      <c r="BE54" s="176" t="str">
        <f>IF(' M14 APR'!L54="","",' M14 APR'!L54)</f>
        <v>V</v>
      </c>
      <c r="BF54" s="175">
        <f>IF(' M15 APR'!E54="","",' M15 APR'!E54)</f>
        <v>15</v>
      </c>
      <c r="BG54" s="175" t="str">
        <f>IF(' M15 APR'!F54="","",' M15 APR'!F54)</f>
        <v/>
      </c>
      <c r="BH54" s="175">
        <f>IF(' M15 APR'!G54="","",' M15 APR'!G54)</f>
        <v>15</v>
      </c>
      <c r="BI54" s="175">
        <f>IF(' M15 APR'!H54="","",' M15 APR'!H54)</f>
        <v>15</v>
      </c>
      <c r="BJ54" s="175" t="str">
        <f>IF(' M15 APR'!I54="","",' M15 APR'!I54)</f>
        <v/>
      </c>
      <c r="BK54" s="175">
        <f>IF(' M15 APR'!J54="","",' M15 APR'!J54)</f>
        <v>15</v>
      </c>
      <c r="BL54" s="175">
        <f>IF(' M15 APR'!K54="","",' M15 APR'!K54)</f>
        <v>15</v>
      </c>
      <c r="BM54" s="175" t="str">
        <f>IF(' M15 APR'!L54="","",' M15 APR'!L54)</f>
        <v>V</v>
      </c>
      <c r="BN54" s="14">
        <f>IF(' M16 APR'!E54="","",' M16 APR'!E54)</f>
        <v>14</v>
      </c>
      <c r="BO54" s="14" t="str">
        <f>IF(' M16 APR'!F54="","",' M16 APR'!F54)</f>
        <v/>
      </c>
      <c r="BP54" s="14">
        <f>IF(' M16 APR'!G54="","",' M16 APR'!G54)</f>
        <v>14</v>
      </c>
      <c r="BQ54" s="14">
        <f>IF(' M16 APR'!H54="","",' M16 APR'!H54)</f>
        <v>14</v>
      </c>
      <c r="BR54" s="14" t="str">
        <f>IF(' M16 APR'!I54="","",' M16 APR'!I54)</f>
        <v>V</v>
      </c>
      <c r="BS54" s="177">
        <f t="shared" si="1"/>
        <v>15.3613125</v>
      </c>
      <c r="BT54" s="178" t="str">
        <f t="shared" si="0"/>
        <v>Admis(e)</v>
      </c>
      <c r="BU54" s="179" t="str">
        <f t="shared" si="2"/>
        <v xml:space="preserve">DRAIGUI        </v>
      </c>
    </row>
    <row r="55" spans="1:73">
      <c r="A55" s="173">
        <v>46</v>
      </c>
      <c r="B55" s="181" t="s">
        <v>102</v>
      </c>
      <c r="C55" s="182" t="s">
        <v>103</v>
      </c>
      <c r="D55" s="174">
        <f>IF('M9 final  '!D55="","",'M9 final  '!D55)</f>
        <v>15.1</v>
      </c>
      <c r="E55" s="174" t="str">
        <f>IF('M9 final  '!E55="","",'M9 final  '!E55)</f>
        <v/>
      </c>
      <c r="F55" s="174">
        <f>IF('M9 final  '!F55="","",'M9 final  '!F55)</f>
        <v>15.1</v>
      </c>
      <c r="G55" s="174">
        <f>IF('M9 final  '!G55="","",'M9 final  '!G55)</f>
        <v>14</v>
      </c>
      <c r="H55" s="174" t="str">
        <f>IF('M9 final  '!H55="","",'M9 final  '!H55)</f>
        <v/>
      </c>
      <c r="I55" s="174">
        <f>IF('M9 final  '!I55="","",'M9 final  '!I55)</f>
        <v>14</v>
      </c>
      <c r="J55" s="174">
        <f>IF('M9 final  '!J55="","",'M9 final  '!J55)</f>
        <v>14.55</v>
      </c>
      <c r="K55" s="174" t="str">
        <f>IF('M9 final  '!K55="","",'M9 final  '!K55)</f>
        <v>V</v>
      </c>
      <c r="L55" s="174">
        <f>IF(M10FI!E55="","",M10FI!E55)</f>
        <v>12.5</v>
      </c>
      <c r="M55" s="174" t="str">
        <f>IF(M10FI!F55="","",M10FI!F55)</f>
        <v/>
      </c>
      <c r="N55" s="174">
        <f>IF(M10FI!G55="","",M10FI!G55)</f>
        <v>12.5</v>
      </c>
      <c r="O55" s="174">
        <f>IF(M10FI!H55="","",M10FI!H55)</f>
        <v>14</v>
      </c>
      <c r="P55" s="174" t="str">
        <f>IF(M10FI!I55="","",M10FI!I55)</f>
        <v/>
      </c>
      <c r="Q55" s="174">
        <f>IF(M10FI!J55="","",M10FI!J55)</f>
        <v>14</v>
      </c>
      <c r="R55" s="174">
        <f>IF(M10FI!K55="","",M10FI!K55)</f>
        <v>10.5</v>
      </c>
      <c r="S55" s="174" t="str">
        <f>IF(M10FI!L55="","",M10FI!L55)</f>
        <v/>
      </c>
      <c r="T55" s="174">
        <f>IF(M10FI!M55="","",M10FI!M55)</f>
        <v>10.5</v>
      </c>
      <c r="U55" s="174">
        <f>IF(M10FI!N55="","",M10FI!N55)</f>
        <v>12.500000000000002</v>
      </c>
      <c r="V55" s="174" t="str">
        <f>IF(M10FI!O55="","",M10FI!O55)</f>
        <v>V</v>
      </c>
      <c r="W55" s="174">
        <f>IF('M11 final'!D55="","",'M11 final'!D55)</f>
        <v>11</v>
      </c>
      <c r="X55" s="174">
        <f>IF('M11 final'!E55="","",'M11 final'!E55)</f>
        <v>12</v>
      </c>
      <c r="Y55" s="174">
        <f>IF('M11 final'!F55="","",'M11 final'!F55)</f>
        <v>12</v>
      </c>
      <c r="Z55" s="174">
        <f>IF('M11 final'!G55="","",'M11 final'!G55)</f>
        <v>10.25</v>
      </c>
      <c r="AA55" s="174">
        <f>IF('M11 final'!H55="","",'M11 final'!H55)</f>
        <v>12</v>
      </c>
      <c r="AB55" s="174">
        <f>IF('M11 final'!I55="","",'M11 final'!I55)</f>
        <v>12</v>
      </c>
      <c r="AC55" s="174">
        <f>IF('M11 final'!J55="","",'M11 final'!J55)</f>
        <v>12</v>
      </c>
      <c r="AD55" s="174" t="str">
        <f>IF('M11 final'!K55="","",'M11 final'!K55)</f>
        <v>VAR</v>
      </c>
      <c r="AE55" s="174">
        <f>IF(M12FI!D55="","",M12FI!D55)</f>
        <v>13.5</v>
      </c>
      <c r="AF55" s="174" t="str">
        <f>IF(M12FI!E55="","",M12FI!E55)</f>
        <v/>
      </c>
      <c r="AG55" s="174">
        <f>IF(M12FI!F55="","",M12FI!F55)</f>
        <v>13.5</v>
      </c>
      <c r="AH55" s="174">
        <f>IF(M12FI!G55="","",M12FI!G55)</f>
        <v>17</v>
      </c>
      <c r="AI55" s="174" t="str">
        <f>IF(M12FI!H55="","",M12FI!H55)</f>
        <v/>
      </c>
      <c r="AJ55" s="174">
        <f>IF(M12FI!I55="","",M12FI!I55)</f>
        <v>17</v>
      </c>
      <c r="AK55" s="174">
        <f>IF(M12FI!J55="","",M12FI!J55)</f>
        <v>16.5</v>
      </c>
      <c r="AL55" s="174" t="str">
        <f>IF(M12FI!K55="","",M12FI!K55)</f>
        <v/>
      </c>
      <c r="AM55" s="174">
        <f>IF(M12FI!L55="","",M12FI!L55)</f>
        <v>16.5</v>
      </c>
      <c r="AN55" s="174">
        <f>IF(M12FI!M55="","",M12FI!M55)</f>
        <v>15.950000000000001</v>
      </c>
      <c r="AO55" s="174" t="str">
        <f>IF(M12FI!N55="","",M12FI!N55)</f>
        <v>V</v>
      </c>
      <c r="AP55" s="174">
        <f>IF(' M13 APR'!E55="","",' M13 APR'!E55)</f>
        <v>14</v>
      </c>
      <c r="AQ55" s="174" t="str">
        <f>IF(' M13 APR'!F55="","",' M13 APR'!F55)</f>
        <v/>
      </c>
      <c r="AR55" s="174">
        <f>IF(' M13 APR'!G55="","",' M13 APR'!G55)</f>
        <v>14</v>
      </c>
      <c r="AS55" s="174">
        <f>IF(' M13 APR'!H55="","",' M13 APR'!H55)</f>
        <v>16.95</v>
      </c>
      <c r="AT55" s="174" t="str">
        <f>IF(' M13 APR'!I55="","",' M13 APR'!I55)</f>
        <v/>
      </c>
      <c r="AU55" s="174">
        <f>IF(' M13 APR'!J55="","",' M13 APR'!J55)</f>
        <v>16.95</v>
      </c>
      <c r="AV55" s="174">
        <f>IF(' M13 APR'!K55="","",' M13 APR'!K55)</f>
        <v>15.298</v>
      </c>
      <c r="AW55" s="174" t="str">
        <f>IF(' M13 APR'!L55="","",' M13 APR'!L55)</f>
        <v>V</v>
      </c>
      <c r="AX55" s="176">
        <f>IF(' M14 APR'!E55="","",' M14 APR'!E55)</f>
        <v>14.4</v>
      </c>
      <c r="AY55" s="176" t="str">
        <f>IF(' M14 APR'!F55="","",' M14 APR'!F55)</f>
        <v/>
      </c>
      <c r="AZ55" s="176">
        <f>IF(' M14 APR'!G55="","",' M14 APR'!G55)</f>
        <v>14.4</v>
      </c>
      <c r="BA55" s="176">
        <f>IF(' M14 APR'!H55="","",' M14 APR'!H55)</f>
        <v>13</v>
      </c>
      <c r="BB55" s="176" t="str">
        <f>IF(' M14 APR'!I55="","",' M14 APR'!I55)</f>
        <v/>
      </c>
      <c r="BC55" s="176">
        <f>IF(' M14 APR'!J55="","",' M14 APR'!J55)</f>
        <v>13</v>
      </c>
      <c r="BD55" s="176">
        <f>IF(' M14 APR'!K55="","",' M14 APR'!K55)</f>
        <v>13.784000000000002</v>
      </c>
      <c r="BE55" s="176" t="str">
        <f>IF(' M14 APR'!L55="","",' M14 APR'!L55)</f>
        <v>V</v>
      </c>
      <c r="BF55" s="175">
        <f>IF(' M15 APR'!E55="","",' M15 APR'!E55)</f>
        <v>14.5</v>
      </c>
      <c r="BG55" s="175" t="str">
        <f>IF(' M15 APR'!F55="","",' M15 APR'!F55)</f>
        <v/>
      </c>
      <c r="BH55" s="175">
        <f>IF(' M15 APR'!G55="","",' M15 APR'!G55)</f>
        <v>14.5</v>
      </c>
      <c r="BI55" s="175">
        <f>IF(' M15 APR'!H55="","",' M15 APR'!H55)</f>
        <v>15.5</v>
      </c>
      <c r="BJ55" s="175" t="str">
        <f>IF(' M15 APR'!I55="","",' M15 APR'!I55)</f>
        <v/>
      </c>
      <c r="BK55" s="175">
        <f>IF(' M15 APR'!J55="","",' M15 APR'!J55)</f>
        <v>15.5</v>
      </c>
      <c r="BL55" s="175">
        <f>IF(' M15 APR'!K55="","",' M15 APR'!K55)</f>
        <v>15.3</v>
      </c>
      <c r="BM55" s="175" t="str">
        <f>IF(' M15 APR'!L55="","",' M15 APR'!L55)</f>
        <v>V</v>
      </c>
      <c r="BN55" s="14">
        <f>IF(' M16 APR'!E55="","",' M16 APR'!E55)</f>
        <v>15</v>
      </c>
      <c r="BO55" s="14" t="str">
        <f>IF(' M16 APR'!F55="","",' M16 APR'!F55)</f>
        <v/>
      </c>
      <c r="BP55" s="14">
        <f>IF(' M16 APR'!G55="","",' M16 APR'!G55)</f>
        <v>15</v>
      </c>
      <c r="BQ55" s="14">
        <f>IF(' M16 APR'!H55="","",' M16 APR'!H55)</f>
        <v>15</v>
      </c>
      <c r="BR55" s="14" t="str">
        <f>IF(' M16 APR'!I55="","",' M16 APR'!I55)</f>
        <v>V</v>
      </c>
      <c r="BS55" s="177">
        <f t="shared" si="1"/>
        <v>14.297750000000001</v>
      </c>
      <c r="BT55" s="178" t="str">
        <f t="shared" si="0"/>
        <v>Admis(e)</v>
      </c>
      <c r="BU55" s="179" t="str">
        <f t="shared" si="2"/>
        <v xml:space="preserve">EL IBRAHIMI    </v>
      </c>
    </row>
    <row r="56" spans="1:73">
      <c r="A56" s="173">
        <v>47</v>
      </c>
      <c r="B56" s="181" t="s">
        <v>104</v>
      </c>
      <c r="C56" s="182" t="s">
        <v>105</v>
      </c>
      <c r="D56" s="174">
        <f>IF('M9 final  '!D56="","",'M9 final  '!D56)</f>
        <v>16.100000000000001</v>
      </c>
      <c r="E56" s="174" t="str">
        <f>IF('M9 final  '!E56="","",'M9 final  '!E56)</f>
        <v/>
      </c>
      <c r="F56" s="174">
        <f>IF('M9 final  '!F56="","",'M9 final  '!F56)</f>
        <v>16.100000000000001</v>
      </c>
      <c r="G56" s="174">
        <f>IF('M9 final  '!G56="","",'M9 final  '!G56)</f>
        <v>13.5</v>
      </c>
      <c r="H56" s="174" t="str">
        <f>IF('M9 final  '!H56="","",'M9 final  '!H56)</f>
        <v/>
      </c>
      <c r="I56" s="174">
        <f>IF('M9 final  '!I56="","",'M9 final  '!I56)</f>
        <v>13.5</v>
      </c>
      <c r="J56" s="174">
        <f>IF('M9 final  '!J56="","",'M9 final  '!J56)</f>
        <v>14.8</v>
      </c>
      <c r="K56" s="174" t="str">
        <f>IF('M9 final  '!K56="","",'M9 final  '!K56)</f>
        <v>V</v>
      </c>
      <c r="L56" s="174">
        <f>IF(M10FI!E56="","",M10FI!E56)</f>
        <v>12.375</v>
      </c>
      <c r="M56" s="174" t="str">
        <f>IF(M10FI!F56="","",M10FI!F56)</f>
        <v/>
      </c>
      <c r="N56" s="174">
        <f>IF(M10FI!G56="","",M10FI!G56)</f>
        <v>12.375</v>
      </c>
      <c r="O56" s="174">
        <f>IF(M10FI!H56="","",M10FI!H56)</f>
        <v>13.75</v>
      </c>
      <c r="P56" s="174" t="str">
        <f>IF(M10FI!I56="","",M10FI!I56)</f>
        <v/>
      </c>
      <c r="Q56" s="174">
        <f>IF(M10FI!J56="","",M10FI!J56)</f>
        <v>13.75</v>
      </c>
      <c r="R56" s="174">
        <f>IF(M10FI!K56="","",M10FI!K56)</f>
        <v>13.5</v>
      </c>
      <c r="S56" s="174" t="str">
        <f>IF(M10FI!L56="","",M10FI!L56)</f>
        <v/>
      </c>
      <c r="T56" s="174">
        <f>IF(M10FI!M56="","",M10FI!M56)</f>
        <v>13.5</v>
      </c>
      <c r="U56" s="174">
        <f>IF(M10FI!N56="","",M10FI!N56)</f>
        <v>13.262499999999999</v>
      </c>
      <c r="V56" s="174" t="str">
        <f>IF(M10FI!O56="","",M10FI!O56)</f>
        <v>V</v>
      </c>
      <c r="W56" s="174">
        <f>IF('M11 final'!D56="","",'M11 final'!D56)</f>
        <v>13</v>
      </c>
      <c r="X56" s="174" t="str">
        <f>IF('M11 final'!E56="","",'M11 final'!E56)</f>
        <v/>
      </c>
      <c r="Y56" s="174">
        <f>IF('M11 final'!F56="","",'M11 final'!F56)</f>
        <v>13</v>
      </c>
      <c r="Z56" s="174">
        <f>IF('M11 final'!G56="","",'M11 final'!G56)</f>
        <v>15.25</v>
      </c>
      <c r="AA56" s="174" t="str">
        <f>IF('M11 final'!H56="","",'M11 final'!H56)</f>
        <v/>
      </c>
      <c r="AB56" s="174">
        <f>IF('M11 final'!I56="","",'M11 final'!I56)</f>
        <v>15.25</v>
      </c>
      <c r="AC56" s="174">
        <f>IF('M11 final'!J56="","",'M11 final'!J56)</f>
        <v>14.125</v>
      </c>
      <c r="AD56" s="174" t="str">
        <f>IF('M11 final'!K56="","",'M11 final'!K56)</f>
        <v>V</v>
      </c>
      <c r="AE56" s="174">
        <f>IF(M12FI!D56="","",M12FI!D56)</f>
        <v>19</v>
      </c>
      <c r="AF56" s="174" t="str">
        <f>IF(M12FI!E56="","",M12FI!E56)</f>
        <v/>
      </c>
      <c r="AG56" s="174">
        <f>IF(M12FI!F56="","",M12FI!F56)</f>
        <v>19</v>
      </c>
      <c r="AH56" s="174">
        <f>IF(M12FI!G56="","",M12FI!G56)</f>
        <v>8</v>
      </c>
      <c r="AI56" s="174">
        <f>IF(M12FI!H56="","",M12FI!H56)</f>
        <v>12</v>
      </c>
      <c r="AJ56" s="174">
        <f>IF(M12FI!I56="","",M12FI!I56)</f>
        <v>12</v>
      </c>
      <c r="AK56" s="174">
        <f>IF(M12FI!J56="","",M12FI!J56)</f>
        <v>10.5</v>
      </c>
      <c r="AL56" s="174">
        <f>IF(M12FI!K56="","",M12FI!K56)</f>
        <v>12</v>
      </c>
      <c r="AM56" s="174">
        <f>IF(M12FI!L56="","",M12FI!L56)</f>
        <v>12</v>
      </c>
      <c r="AN56" s="174">
        <f>IF(M12FI!M56="","",M12FI!M56)</f>
        <v>13.540000000000001</v>
      </c>
      <c r="AO56" s="174" t="str">
        <f>IF(M12FI!N56="","",M12FI!N56)</f>
        <v>VAR</v>
      </c>
      <c r="AP56" s="174">
        <f>IF(' M13 APR'!E56="","",' M13 APR'!E56)</f>
        <v>11</v>
      </c>
      <c r="AQ56" s="174" t="str">
        <f>IF(' M13 APR'!F56="","",' M13 APR'!F56)</f>
        <v/>
      </c>
      <c r="AR56" s="174">
        <f>IF(' M13 APR'!G56="","",' M13 APR'!G56)</f>
        <v>11</v>
      </c>
      <c r="AS56" s="174">
        <f>IF(' M13 APR'!H56="","",' M13 APR'!H56)</f>
        <v>15.849999999999998</v>
      </c>
      <c r="AT56" s="174" t="str">
        <f>IF(' M13 APR'!I56="","",' M13 APR'!I56)</f>
        <v/>
      </c>
      <c r="AU56" s="174">
        <f>IF(' M13 APR'!J56="","",' M13 APR'!J56)</f>
        <v>15.849999999999998</v>
      </c>
      <c r="AV56" s="174">
        <f>IF(' M13 APR'!K56="","",' M13 APR'!K56)</f>
        <v>13.134</v>
      </c>
      <c r="AW56" s="174" t="str">
        <f>IF(' M13 APR'!L56="","",' M13 APR'!L56)</f>
        <v>V</v>
      </c>
      <c r="AX56" s="176">
        <f>IF(' M14 APR'!E56="","",' M14 APR'!E56)</f>
        <v>14</v>
      </c>
      <c r="AY56" s="176" t="str">
        <f>IF(' M14 APR'!F56="","",' M14 APR'!F56)</f>
        <v/>
      </c>
      <c r="AZ56" s="176">
        <f>IF(' M14 APR'!G56="","",' M14 APR'!G56)</f>
        <v>14</v>
      </c>
      <c r="BA56" s="176">
        <f>IF(' M14 APR'!H56="","",' M14 APR'!H56)</f>
        <v>14</v>
      </c>
      <c r="BB56" s="176" t="str">
        <f>IF(' M14 APR'!I56="","",' M14 APR'!I56)</f>
        <v/>
      </c>
      <c r="BC56" s="176">
        <f>IF(' M14 APR'!J56="","",' M14 APR'!J56)</f>
        <v>14</v>
      </c>
      <c r="BD56" s="176">
        <f>IF(' M14 APR'!K56="","",' M14 APR'!K56)</f>
        <v>14</v>
      </c>
      <c r="BE56" s="176" t="str">
        <f>IF(' M14 APR'!L56="","",' M14 APR'!L56)</f>
        <v>V</v>
      </c>
      <c r="BF56" s="175">
        <f>IF(' M15 APR'!E56="","",' M15 APR'!E56)</f>
        <v>15</v>
      </c>
      <c r="BG56" s="175" t="str">
        <f>IF(' M15 APR'!F56="","",' M15 APR'!F56)</f>
        <v/>
      </c>
      <c r="BH56" s="175">
        <f>IF(' M15 APR'!G56="","",' M15 APR'!G56)</f>
        <v>15</v>
      </c>
      <c r="BI56" s="175">
        <f>IF(' M15 APR'!H56="","",' M15 APR'!H56)</f>
        <v>15.5</v>
      </c>
      <c r="BJ56" s="175" t="str">
        <f>IF(' M15 APR'!I56="","",' M15 APR'!I56)</f>
        <v/>
      </c>
      <c r="BK56" s="175">
        <f>IF(' M15 APR'!J56="","",' M15 APR'!J56)</f>
        <v>15.5</v>
      </c>
      <c r="BL56" s="175">
        <f>IF(' M15 APR'!K56="","",' M15 APR'!K56)</f>
        <v>15.4</v>
      </c>
      <c r="BM56" s="175" t="str">
        <f>IF(' M15 APR'!L56="","",' M15 APR'!L56)</f>
        <v>V</v>
      </c>
      <c r="BN56" s="14">
        <f>IF(' M16 APR'!E56="","",' M16 APR'!E56)</f>
        <v>15.5</v>
      </c>
      <c r="BO56" s="14" t="str">
        <f>IF(' M16 APR'!F56="","",' M16 APR'!F56)</f>
        <v/>
      </c>
      <c r="BP56" s="14">
        <f>IF(' M16 APR'!G56="","",' M16 APR'!G56)</f>
        <v>15.5</v>
      </c>
      <c r="BQ56" s="14">
        <f>IF(' M16 APR'!H56="","",' M16 APR'!H56)</f>
        <v>15.5</v>
      </c>
      <c r="BR56" s="14" t="str">
        <f>IF(' M16 APR'!I56="","",' M16 APR'!I56)</f>
        <v>V</v>
      </c>
      <c r="BS56" s="177">
        <f t="shared" si="1"/>
        <v>14.220187500000002</v>
      </c>
      <c r="BT56" s="178" t="str">
        <f t="shared" si="0"/>
        <v>Admis(e)</v>
      </c>
      <c r="BU56" s="179" t="str">
        <f t="shared" si="2"/>
        <v xml:space="preserve">EL OMARI     </v>
      </c>
    </row>
    <row r="57" spans="1:73">
      <c r="A57" s="173">
        <v>48</v>
      </c>
      <c r="B57" s="183" t="s">
        <v>106</v>
      </c>
      <c r="C57" s="182" t="s">
        <v>107</v>
      </c>
      <c r="D57" s="174">
        <f>IF('M9 final  '!D57="","",'M9 final  '!D57)</f>
        <v>15.6</v>
      </c>
      <c r="E57" s="174" t="str">
        <f>IF('M9 final  '!E57="","",'M9 final  '!E57)</f>
        <v/>
      </c>
      <c r="F57" s="174">
        <f>IF('M9 final  '!F57="","",'M9 final  '!F57)</f>
        <v>15.6</v>
      </c>
      <c r="G57" s="174">
        <f>IF('M9 final  '!G57="","",'M9 final  '!G57)</f>
        <v>14</v>
      </c>
      <c r="H57" s="174" t="str">
        <f>IF('M9 final  '!H57="","",'M9 final  '!H57)</f>
        <v/>
      </c>
      <c r="I57" s="174">
        <f>IF('M9 final  '!I57="","",'M9 final  '!I57)</f>
        <v>14</v>
      </c>
      <c r="J57" s="174">
        <f>IF('M9 final  '!J57="","",'M9 final  '!J57)</f>
        <v>14.8</v>
      </c>
      <c r="K57" s="174" t="str">
        <f>IF('M9 final  '!K57="","",'M9 final  '!K57)</f>
        <v>V</v>
      </c>
      <c r="L57" s="174">
        <f>IF(M10FI!E57="","",M10FI!E57)</f>
        <v>12.25</v>
      </c>
      <c r="M57" s="174" t="str">
        <f>IF(M10FI!F57="","",M10FI!F57)</f>
        <v/>
      </c>
      <c r="N57" s="174">
        <f>IF(M10FI!G57="","",M10FI!G57)</f>
        <v>12.25</v>
      </c>
      <c r="O57" s="174">
        <f>IF(M10FI!H57="","",M10FI!H57)</f>
        <v>14.5</v>
      </c>
      <c r="P57" s="174" t="str">
        <f>IF(M10FI!I57="","",M10FI!I57)</f>
        <v/>
      </c>
      <c r="Q57" s="174">
        <f>IF(M10FI!J57="","",M10FI!J57)</f>
        <v>14.5</v>
      </c>
      <c r="R57" s="174">
        <f>IF(M10FI!K57="","",M10FI!K57)</f>
        <v>11.5</v>
      </c>
      <c r="S57" s="174" t="str">
        <f>IF(M10FI!L57="","",M10FI!L57)</f>
        <v/>
      </c>
      <c r="T57" s="174">
        <f>IF(M10FI!M57="","",M10FI!M57)</f>
        <v>11.5</v>
      </c>
      <c r="U57" s="174">
        <f>IF(M10FI!N57="","",M10FI!N57)</f>
        <v>12.925000000000001</v>
      </c>
      <c r="V57" s="174" t="str">
        <f>IF(M10FI!O57="","",M10FI!O57)</f>
        <v>V</v>
      </c>
      <c r="W57" s="174">
        <f>IF('M11 final'!D57="","",'M11 final'!D57)</f>
        <v>14.75</v>
      </c>
      <c r="X57" s="174" t="str">
        <f>IF('M11 final'!E57="","",'M11 final'!E57)</f>
        <v/>
      </c>
      <c r="Y57" s="174">
        <f>IF('M11 final'!F57="","",'M11 final'!F57)</f>
        <v>14.75</v>
      </c>
      <c r="Z57" s="174">
        <f>IF('M11 final'!G57="","",'M11 final'!G57)</f>
        <v>12</v>
      </c>
      <c r="AA57" s="174" t="str">
        <f>IF('M11 final'!H57="","",'M11 final'!H57)</f>
        <v/>
      </c>
      <c r="AB57" s="174">
        <f>IF('M11 final'!I57="","",'M11 final'!I57)</f>
        <v>12</v>
      </c>
      <c r="AC57" s="174">
        <f>IF('M11 final'!J57="","",'M11 final'!J57)</f>
        <v>13.375</v>
      </c>
      <c r="AD57" s="174" t="str">
        <f>IF('M11 final'!K57="","",'M11 final'!K57)</f>
        <v>V</v>
      </c>
      <c r="AE57" s="174">
        <f>IF(M12FI!D57="","",M12FI!D57)</f>
        <v>16</v>
      </c>
      <c r="AF57" s="174" t="str">
        <f>IF(M12FI!E57="","",M12FI!E57)</f>
        <v/>
      </c>
      <c r="AG57" s="174">
        <f>IF(M12FI!F57="","",M12FI!F57)</f>
        <v>16</v>
      </c>
      <c r="AH57" s="174">
        <f>IF(M12FI!G57="","",M12FI!G57)</f>
        <v>15</v>
      </c>
      <c r="AI57" s="174" t="str">
        <f>IF(M12FI!H57="","",M12FI!H57)</f>
        <v/>
      </c>
      <c r="AJ57" s="174">
        <f>IF(M12FI!I57="","",M12FI!I57)</f>
        <v>15</v>
      </c>
      <c r="AK57" s="174">
        <f>IF(M12FI!J57="","",M12FI!J57)</f>
        <v>12</v>
      </c>
      <c r="AL57" s="174" t="str">
        <f>IF(M12FI!K57="","",M12FI!K57)</f>
        <v/>
      </c>
      <c r="AM57" s="174">
        <f>IF(M12FI!L57="","",M12FI!L57)</f>
        <v>12</v>
      </c>
      <c r="AN57" s="174">
        <f>IF(M12FI!M57="","",M12FI!M57)</f>
        <v>13.540000000000001</v>
      </c>
      <c r="AO57" s="174" t="str">
        <f>IF(M12FI!N57="","",M12FI!N57)</f>
        <v>V</v>
      </c>
      <c r="AP57" s="174">
        <f>IF(' M13 APR'!E57="","",' M13 APR'!E57)</f>
        <v>12</v>
      </c>
      <c r="AQ57" s="174" t="str">
        <f>IF(' M13 APR'!F57="","",' M13 APR'!F57)</f>
        <v/>
      </c>
      <c r="AR57" s="174">
        <f>IF(' M13 APR'!G57="","",' M13 APR'!G57)</f>
        <v>12</v>
      </c>
      <c r="AS57" s="174">
        <f>IF(' M13 APR'!H57="","",' M13 APR'!H57)</f>
        <v>14.5</v>
      </c>
      <c r="AT57" s="174" t="str">
        <f>IF(' M13 APR'!I57="","",' M13 APR'!I57)</f>
        <v/>
      </c>
      <c r="AU57" s="174">
        <f>IF(' M13 APR'!J57="","",' M13 APR'!J57)</f>
        <v>14.5</v>
      </c>
      <c r="AV57" s="174">
        <f>IF(' M13 APR'!K57="","",' M13 APR'!K57)</f>
        <v>13.100000000000001</v>
      </c>
      <c r="AW57" s="174" t="str">
        <f>IF(' M13 APR'!L57="","",' M13 APR'!L57)</f>
        <v>V</v>
      </c>
      <c r="AX57" s="176">
        <f>IF(' M14 APR'!E57="","",' M14 APR'!E57)</f>
        <v>15.600000000000001</v>
      </c>
      <c r="AY57" s="176" t="str">
        <f>IF(' M14 APR'!F57="","",' M14 APR'!F57)</f>
        <v/>
      </c>
      <c r="AZ57" s="176">
        <f>IF(' M14 APR'!G57="","",' M14 APR'!G57)</f>
        <v>15.600000000000001</v>
      </c>
      <c r="BA57" s="176">
        <f>IF(' M14 APR'!H57="","",' M14 APR'!H57)</f>
        <v>14</v>
      </c>
      <c r="BB57" s="176" t="str">
        <f>IF(' M14 APR'!I57="","",' M14 APR'!I57)</f>
        <v/>
      </c>
      <c r="BC57" s="176">
        <f>IF(' M14 APR'!J57="","",' M14 APR'!J57)</f>
        <v>14</v>
      </c>
      <c r="BD57" s="176">
        <f>IF(' M14 APR'!K57="","",' M14 APR'!K57)</f>
        <v>14.896000000000003</v>
      </c>
      <c r="BE57" s="176" t="str">
        <f>IF(' M14 APR'!L57="","",' M14 APR'!L57)</f>
        <v>V</v>
      </c>
      <c r="BF57" s="175">
        <f>IF(' M15 APR'!E57="","",' M15 APR'!E57)</f>
        <v>15.5</v>
      </c>
      <c r="BG57" s="175" t="str">
        <f>IF(' M15 APR'!F57="","",' M15 APR'!F57)</f>
        <v/>
      </c>
      <c r="BH57" s="175">
        <f>IF(' M15 APR'!G57="","",' M15 APR'!G57)</f>
        <v>15.5</v>
      </c>
      <c r="BI57" s="175">
        <f>IF(' M15 APR'!H57="","",' M15 APR'!H57)</f>
        <v>15.5</v>
      </c>
      <c r="BJ57" s="175" t="str">
        <f>IF(' M15 APR'!I57="","",' M15 APR'!I57)</f>
        <v/>
      </c>
      <c r="BK57" s="175">
        <f>IF(' M15 APR'!J57="","",' M15 APR'!J57)</f>
        <v>15.5</v>
      </c>
      <c r="BL57" s="175">
        <f>IF(' M15 APR'!K57="","",' M15 APR'!K57)</f>
        <v>15.5</v>
      </c>
      <c r="BM57" s="175" t="str">
        <f>IF(' M15 APR'!L57="","",' M15 APR'!L57)</f>
        <v>V</v>
      </c>
      <c r="BN57" s="14">
        <f>IF(' M16 APR'!E57="","",' M16 APR'!E57)</f>
        <v>16.25</v>
      </c>
      <c r="BO57" s="14" t="str">
        <f>IF(' M16 APR'!F57="","",' M16 APR'!F57)</f>
        <v/>
      </c>
      <c r="BP57" s="14">
        <f>IF(' M16 APR'!G57="","",' M16 APR'!G57)</f>
        <v>16.25</v>
      </c>
      <c r="BQ57" s="14">
        <f>IF(' M16 APR'!H57="","",' M16 APR'!H57)</f>
        <v>16.25</v>
      </c>
      <c r="BR57" s="14" t="str">
        <f>IF(' M16 APR'!I57="","",' M16 APR'!I57)</f>
        <v>V</v>
      </c>
      <c r="BS57" s="177">
        <f t="shared" si="1"/>
        <v>14.298250000000001</v>
      </c>
      <c r="BT57" s="178" t="str">
        <f t="shared" si="0"/>
        <v>Admis(e)</v>
      </c>
      <c r="BU57" s="179" t="str">
        <f t="shared" si="2"/>
        <v xml:space="preserve">ELAJAMI      </v>
      </c>
    </row>
    <row r="58" spans="1:73">
      <c r="A58" s="173">
        <v>49</v>
      </c>
      <c r="B58" s="183" t="s">
        <v>108</v>
      </c>
      <c r="C58" s="182" t="s">
        <v>109</v>
      </c>
      <c r="D58" s="174">
        <f>IF('M9 final  '!D58="","",'M9 final  '!D58)</f>
        <v>13.600000000000001</v>
      </c>
      <c r="E58" s="174" t="str">
        <f>IF('M9 final  '!E58="","",'M9 final  '!E58)</f>
        <v/>
      </c>
      <c r="F58" s="174">
        <f>IF('M9 final  '!F58="","",'M9 final  '!F58)</f>
        <v>13.600000000000001</v>
      </c>
      <c r="G58" s="174">
        <f>IF('M9 final  '!G58="","",'M9 final  '!G58)</f>
        <v>14</v>
      </c>
      <c r="H58" s="174" t="str">
        <f>IF('M9 final  '!H58="","",'M9 final  '!H58)</f>
        <v/>
      </c>
      <c r="I58" s="174">
        <f>IF('M9 final  '!I58="","",'M9 final  '!I58)</f>
        <v>14</v>
      </c>
      <c r="J58" s="174">
        <f>IF('M9 final  '!J58="","",'M9 final  '!J58)</f>
        <v>13.8</v>
      </c>
      <c r="K58" s="174" t="str">
        <f>IF('M9 final  '!K58="","",'M9 final  '!K58)</f>
        <v>V</v>
      </c>
      <c r="L58" s="174">
        <f>IF(M10FI!E58="","",M10FI!E58)</f>
        <v>15.5</v>
      </c>
      <c r="M58" s="174" t="str">
        <f>IF(M10FI!F58="","",M10FI!F58)</f>
        <v/>
      </c>
      <c r="N58" s="174">
        <f>IF(M10FI!G58="","",M10FI!G58)</f>
        <v>15.5</v>
      </c>
      <c r="O58" s="174">
        <f>IF(M10FI!H58="","",M10FI!H58)</f>
        <v>12.5</v>
      </c>
      <c r="P58" s="174" t="str">
        <f>IF(M10FI!I58="","",M10FI!I58)</f>
        <v/>
      </c>
      <c r="Q58" s="174">
        <f>IF(M10FI!J58="","",M10FI!J58)</f>
        <v>12.5</v>
      </c>
      <c r="R58" s="174">
        <f>IF(M10FI!K58="","",M10FI!K58)</f>
        <v>12.5</v>
      </c>
      <c r="S58" s="174" t="str">
        <f>IF(M10FI!L58="","",M10FI!L58)</f>
        <v/>
      </c>
      <c r="T58" s="174">
        <f>IF(M10FI!M58="","",M10FI!M58)</f>
        <v>12.5</v>
      </c>
      <c r="U58" s="174">
        <f>IF(M10FI!N58="","",M10FI!N58)</f>
        <v>13.399999999999999</v>
      </c>
      <c r="V58" s="174" t="str">
        <f>IF(M10FI!O58="","",M10FI!O58)</f>
        <v>V</v>
      </c>
      <c r="W58" s="174">
        <f>IF('M11 final'!D58="","",'M11 final'!D58)</f>
        <v>13.25</v>
      </c>
      <c r="X58" s="174" t="str">
        <f>IF('M11 final'!E58="","",'M11 final'!E58)</f>
        <v/>
      </c>
      <c r="Y58" s="174">
        <f>IF('M11 final'!F58="","",'M11 final'!F58)</f>
        <v>13.25</v>
      </c>
      <c r="Z58" s="174">
        <f>IF('M11 final'!G58="","",'M11 final'!G58)</f>
        <v>13.25</v>
      </c>
      <c r="AA58" s="174" t="str">
        <f>IF('M11 final'!H58="","",'M11 final'!H58)</f>
        <v/>
      </c>
      <c r="AB58" s="174">
        <f>IF('M11 final'!I58="","",'M11 final'!I58)</f>
        <v>13.25</v>
      </c>
      <c r="AC58" s="174">
        <f>IF('M11 final'!J58="","",'M11 final'!J58)</f>
        <v>13.25</v>
      </c>
      <c r="AD58" s="174" t="str">
        <f>IF('M11 final'!K58="","",'M11 final'!K58)</f>
        <v>V</v>
      </c>
      <c r="AE58" s="174">
        <f>IF(M12FI!D58="","",M12FI!D58)</f>
        <v>19</v>
      </c>
      <c r="AF58" s="174" t="str">
        <f>IF(M12FI!E58="","",M12FI!E58)</f>
        <v/>
      </c>
      <c r="AG58" s="174">
        <f>IF(M12FI!F58="","",M12FI!F58)</f>
        <v>19</v>
      </c>
      <c r="AH58" s="174">
        <f>IF(M12FI!G58="","",M12FI!G58)</f>
        <v>16</v>
      </c>
      <c r="AI58" s="174" t="str">
        <f>IF(M12FI!H58="","",M12FI!H58)</f>
        <v/>
      </c>
      <c r="AJ58" s="174">
        <f>IF(M12FI!I58="","",M12FI!I58)</f>
        <v>16</v>
      </c>
      <c r="AK58" s="174">
        <f>IF(M12FI!J58="","",M12FI!J58)</f>
        <v>15</v>
      </c>
      <c r="AL58" s="174" t="str">
        <f>IF(M12FI!K58="","",M12FI!K58)</f>
        <v/>
      </c>
      <c r="AM58" s="174">
        <f>IF(M12FI!L58="","",M12FI!L58)</f>
        <v>15</v>
      </c>
      <c r="AN58" s="174">
        <f>IF(M12FI!M58="","",M12FI!M58)</f>
        <v>16.100000000000001</v>
      </c>
      <c r="AO58" s="174" t="str">
        <f>IF(M12FI!N58="","",M12FI!N58)</f>
        <v>V</v>
      </c>
      <c r="AP58" s="174">
        <f>IF(' M13 APR'!E58="","",' M13 APR'!E58)</f>
        <v>16</v>
      </c>
      <c r="AQ58" s="174" t="str">
        <f>IF(' M13 APR'!F58="","",' M13 APR'!F58)</f>
        <v/>
      </c>
      <c r="AR58" s="174">
        <f>IF(' M13 APR'!G58="","",' M13 APR'!G58)</f>
        <v>16</v>
      </c>
      <c r="AS58" s="174">
        <f>IF(' M13 APR'!H58="","",' M13 APR'!H58)</f>
        <v>15.724999999999998</v>
      </c>
      <c r="AT58" s="174" t="str">
        <f>IF(' M13 APR'!I58="","",' M13 APR'!I58)</f>
        <v/>
      </c>
      <c r="AU58" s="174">
        <f>IF(' M13 APR'!J58="","",' M13 APR'!J58)</f>
        <v>15.724999999999998</v>
      </c>
      <c r="AV58" s="174">
        <f>IF(' M13 APR'!K58="","",' M13 APR'!K58)</f>
        <v>15.879</v>
      </c>
      <c r="AW58" s="174" t="str">
        <f>IF(' M13 APR'!L58="","",' M13 APR'!L58)</f>
        <v>V</v>
      </c>
      <c r="AX58" s="176">
        <f>IF(' M14 APR'!E58="","",' M14 APR'!E58)</f>
        <v>13.600000000000001</v>
      </c>
      <c r="AY58" s="176" t="str">
        <f>IF(' M14 APR'!F58="","",' M14 APR'!F58)</f>
        <v/>
      </c>
      <c r="AZ58" s="176">
        <f>IF(' M14 APR'!G58="","",' M14 APR'!G58)</f>
        <v>13.600000000000001</v>
      </c>
      <c r="BA58" s="176">
        <f>IF(' M14 APR'!H58="","",' M14 APR'!H58)</f>
        <v>13.5</v>
      </c>
      <c r="BB58" s="176" t="str">
        <f>IF(' M14 APR'!I58="","",' M14 APR'!I58)</f>
        <v/>
      </c>
      <c r="BC58" s="176">
        <f>IF(' M14 APR'!J58="","",' M14 APR'!J58)</f>
        <v>13.5</v>
      </c>
      <c r="BD58" s="176">
        <f>IF(' M14 APR'!K58="","",' M14 APR'!K58)</f>
        <v>13.556000000000001</v>
      </c>
      <c r="BE58" s="176" t="str">
        <f>IF(' M14 APR'!L58="","",' M14 APR'!L58)</f>
        <v>V</v>
      </c>
      <c r="BF58" s="175">
        <f>IF(' M15 APR'!E58="","",' M15 APR'!E58)</f>
        <v>15.5</v>
      </c>
      <c r="BG58" s="175" t="str">
        <f>IF(' M15 APR'!F58="","",' M15 APR'!F58)</f>
        <v/>
      </c>
      <c r="BH58" s="175">
        <f>IF(' M15 APR'!G58="","",' M15 APR'!G58)</f>
        <v>15.5</v>
      </c>
      <c r="BI58" s="175">
        <f>IF(' M15 APR'!H58="","",' M15 APR'!H58)</f>
        <v>16</v>
      </c>
      <c r="BJ58" s="175" t="str">
        <f>IF(' M15 APR'!I58="","",' M15 APR'!I58)</f>
        <v/>
      </c>
      <c r="BK58" s="175">
        <f>IF(' M15 APR'!J58="","",' M15 APR'!J58)</f>
        <v>16</v>
      </c>
      <c r="BL58" s="175">
        <f>IF(' M15 APR'!K58="","",' M15 APR'!K58)</f>
        <v>15.9</v>
      </c>
      <c r="BM58" s="175" t="str">
        <f>IF(' M15 APR'!L58="","",' M15 APR'!L58)</f>
        <v>V</v>
      </c>
      <c r="BN58" s="14">
        <f>IF(' M16 APR'!E58="","",' M16 APR'!E58)</f>
        <v>15.5</v>
      </c>
      <c r="BO58" s="14" t="str">
        <f>IF(' M16 APR'!F58="","",' M16 APR'!F58)</f>
        <v/>
      </c>
      <c r="BP58" s="14">
        <f>IF(' M16 APR'!G58="","",' M16 APR'!G58)</f>
        <v>15.5</v>
      </c>
      <c r="BQ58" s="14">
        <f>IF(' M16 APR'!H58="","",' M16 APR'!H58)</f>
        <v>15.5</v>
      </c>
      <c r="BR58" s="14" t="str">
        <f>IF(' M16 APR'!I58="","",' M16 APR'!I58)</f>
        <v>V</v>
      </c>
      <c r="BS58" s="177">
        <f t="shared" si="1"/>
        <v>14.673125000000001</v>
      </c>
      <c r="BT58" s="178" t="str">
        <f t="shared" si="0"/>
        <v>Admis(e)</v>
      </c>
      <c r="BU58" s="179" t="str">
        <f t="shared" si="2"/>
        <v xml:space="preserve">ELAMINE </v>
      </c>
    </row>
    <row r="59" spans="1:73" s="110" customFormat="1">
      <c r="A59" s="173">
        <v>50</v>
      </c>
      <c r="B59" s="183" t="s">
        <v>110</v>
      </c>
      <c r="C59" s="182" t="s">
        <v>51</v>
      </c>
      <c r="D59" s="174">
        <f>IF('M9 final  '!D59="","",'M9 final  '!D59)</f>
        <v>15.1</v>
      </c>
      <c r="E59" s="174" t="str">
        <f>IF('M9 final  '!E59="","",'M9 final  '!E59)</f>
        <v/>
      </c>
      <c r="F59" s="174">
        <f>IF('M9 final  '!F59="","",'M9 final  '!F59)</f>
        <v>15.1</v>
      </c>
      <c r="G59" s="174">
        <f>IF('M9 final  '!G59="","",'M9 final  '!G59)</f>
        <v>12</v>
      </c>
      <c r="H59" s="174" t="str">
        <f>IF('M9 final  '!H59="","",'M9 final  '!H59)</f>
        <v/>
      </c>
      <c r="I59" s="174">
        <f>IF('M9 final  '!I59="","",'M9 final  '!I59)</f>
        <v>12</v>
      </c>
      <c r="J59" s="174">
        <f>IF('M9 final  '!J59="","",'M9 final  '!J59)</f>
        <v>13.55</v>
      </c>
      <c r="K59" s="174" t="str">
        <f>IF('M9 final  '!K59="","",'M9 final  '!K59)</f>
        <v>V</v>
      </c>
      <c r="L59" s="174">
        <f>IF(M10FI!E59="","",M10FI!E59)</f>
        <v>11.75</v>
      </c>
      <c r="M59" s="174">
        <f>IF(M10FI!F59="","",M10FI!F59)</f>
        <v>0</v>
      </c>
      <c r="N59" s="174">
        <f>IF(M10FI!G59="","",M10FI!G59)</f>
        <v>11.75</v>
      </c>
      <c r="O59" s="174">
        <f>IF(M10FI!H59="","",M10FI!H59)</f>
        <v>6.5</v>
      </c>
      <c r="P59" s="174">
        <f>IF(M10FI!I59="","",M10FI!I59)</f>
        <v>12</v>
      </c>
      <c r="Q59" s="174">
        <f>IF(M10FI!J59="","",M10FI!J59)</f>
        <v>12</v>
      </c>
      <c r="R59" s="174">
        <f>IF(M10FI!K59="","",M10FI!K59)</f>
        <v>10.5</v>
      </c>
      <c r="S59" s="174">
        <f>IF(M10FI!L59="","",M10FI!L59)</f>
        <v>15</v>
      </c>
      <c r="T59" s="174">
        <f>IF(M10FI!M59="","",M10FI!M59)</f>
        <v>12</v>
      </c>
      <c r="U59" s="174">
        <f>IF(M10FI!N59="","",M10FI!N59)</f>
        <v>11.925000000000001</v>
      </c>
      <c r="V59" s="174" t="str">
        <f>IF(M10FI!O59="","",M10FI!O59)</f>
        <v>NV</v>
      </c>
      <c r="W59" s="174">
        <f>IF('M11 final'!D59="","",'M11 final'!D59)</f>
        <v>14</v>
      </c>
      <c r="X59" s="174" t="str">
        <f>IF('M11 final'!E59="","",'M11 final'!E59)</f>
        <v/>
      </c>
      <c r="Y59" s="174">
        <f>IF('M11 final'!F59="","",'M11 final'!F59)</f>
        <v>14</v>
      </c>
      <c r="Z59" s="174">
        <f>IF('M11 final'!G59="","",'M11 final'!G59)</f>
        <v>12.75</v>
      </c>
      <c r="AA59" s="174" t="str">
        <f>IF('M11 final'!H59="","",'M11 final'!H59)</f>
        <v/>
      </c>
      <c r="AB59" s="174">
        <f>IF('M11 final'!I59="","",'M11 final'!I59)</f>
        <v>12.75</v>
      </c>
      <c r="AC59" s="174">
        <f>IF('M11 final'!J59="","",'M11 final'!J59)</f>
        <v>13.375</v>
      </c>
      <c r="AD59" s="174" t="str">
        <f>IF('M11 final'!K59="","",'M11 final'!K59)</f>
        <v>V</v>
      </c>
      <c r="AE59" s="174">
        <f>IF(M12FI!D59="","",M12FI!D59)</f>
        <v>18</v>
      </c>
      <c r="AF59" s="174" t="str">
        <f>IF(M12FI!E59="","",M12FI!E59)</f>
        <v/>
      </c>
      <c r="AG59" s="174">
        <f>IF(M12FI!F59="","",M12FI!F59)</f>
        <v>18</v>
      </c>
      <c r="AH59" s="174">
        <f>IF(M12FI!G59="","",M12FI!G59)</f>
        <v>14</v>
      </c>
      <c r="AI59" s="174" t="str">
        <f>IF(M12FI!H59="","",M12FI!H59)</f>
        <v/>
      </c>
      <c r="AJ59" s="174">
        <f>IF(M12FI!I59="","",M12FI!I59)</f>
        <v>14</v>
      </c>
      <c r="AK59" s="174">
        <f>IF(M12FI!J59="","",M12FI!J59)</f>
        <v>10.75</v>
      </c>
      <c r="AL59" s="174" t="str">
        <f>IF(M12FI!K59="","",M12FI!K59)</f>
        <v/>
      </c>
      <c r="AM59" s="174">
        <f>IF(M12FI!L59="","",M12FI!L59)</f>
        <v>10.75</v>
      </c>
      <c r="AN59" s="174">
        <f>IF(M12FI!M59="","",M12FI!M59)</f>
        <v>13.06</v>
      </c>
      <c r="AO59" s="174" t="str">
        <f>IF(M12FI!N59="","",M12FI!N59)</f>
        <v>V</v>
      </c>
      <c r="AP59" s="174">
        <f>IF(' M13 APR'!E59="","",' M13 APR'!E59)</f>
        <v>14</v>
      </c>
      <c r="AQ59" s="174" t="str">
        <f>IF(' M13 APR'!F59="","",' M13 APR'!F59)</f>
        <v/>
      </c>
      <c r="AR59" s="174">
        <f>IF(' M13 APR'!G59="","",' M13 APR'!G59)</f>
        <v>14</v>
      </c>
      <c r="AS59" s="174">
        <f>IF(' M13 APR'!H59="","",' M13 APR'!H59)</f>
        <v>15.75</v>
      </c>
      <c r="AT59" s="174" t="str">
        <f>IF(' M13 APR'!I59="","",' M13 APR'!I59)</f>
        <v/>
      </c>
      <c r="AU59" s="174">
        <f>IF(' M13 APR'!J59="","",' M13 APR'!J59)</f>
        <v>15.75</v>
      </c>
      <c r="AV59" s="174">
        <f>IF(' M13 APR'!K59="","",' M13 APR'!K59)</f>
        <v>14.77</v>
      </c>
      <c r="AW59" s="174" t="str">
        <f>IF(' M13 APR'!L59="","",' M13 APR'!L59)</f>
        <v>V</v>
      </c>
      <c r="AX59" s="176">
        <f>IF(' M14 APR'!E59="","",' M14 APR'!E59)</f>
        <v>14.8</v>
      </c>
      <c r="AY59" s="176" t="str">
        <f>IF(' M14 APR'!F59="","",' M14 APR'!F59)</f>
        <v/>
      </c>
      <c r="AZ59" s="176">
        <f>IF(' M14 APR'!G59="","",' M14 APR'!G59)</f>
        <v>14.8</v>
      </c>
      <c r="BA59" s="176">
        <f>IF(' M14 APR'!H59="","",' M14 APR'!H59)</f>
        <v>13.5</v>
      </c>
      <c r="BB59" s="176" t="str">
        <f>IF(' M14 APR'!I59="","",' M14 APR'!I59)</f>
        <v/>
      </c>
      <c r="BC59" s="176">
        <f>IF(' M14 APR'!J59="","",' M14 APR'!J59)</f>
        <v>13.5</v>
      </c>
      <c r="BD59" s="176">
        <f>IF(' M14 APR'!K59="","",' M14 APR'!K59)</f>
        <v>14.228000000000002</v>
      </c>
      <c r="BE59" s="176" t="str">
        <f>IF(' M14 APR'!L59="","",' M14 APR'!L59)</f>
        <v>V</v>
      </c>
      <c r="BF59" s="175">
        <f>IF(' M15 APR'!E59="","",' M15 APR'!E59)</f>
        <v>13.75</v>
      </c>
      <c r="BG59" s="175" t="str">
        <f>IF(' M15 APR'!F59="","",' M15 APR'!F59)</f>
        <v/>
      </c>
      <c r="BH59" s="175">
        <f>IF(' M15 APR'!G59="","",' M15 APR'!G59)</f>
        <v>13.75</v>
      </c>
      <c r="BI59" s="175">
        <f>IF(' M15 APR'!H59="","",' M15 APR'!H59)</f>
        <v>17</v>
      </c>
      <c r="BJ59" s="175" t="str">
        <f>IF(' M15 APR'!I59="","",' M15 APR'!I59)</f>
        <v/>
      </c>
      <c r="BK59" s="175">
        <f>IF(' M15 APR'!J59="","",' M15 APR'!J59)</f>
        <v>17</v>
      </c>
      <c r="BL59" s="175">
        <f>IF(' M15 APR'!K59="","",' M15 APR'!K59)</f>
        <v>16.350000000000001</v>
      </c>
      <c r="BM59" s="175" t="str">
        <f>IF(' M15 APR'!L59="","",' M15 APR'!L59)</f>
        <v>V</v>
      </c>
      <c r="BN59" s="14">
        <f>IF(' M16 APR'!E59="","",' M16 APR'!E59)</f>
        <v>16</v>
      </c>
      <c r="BO59" s="14" t="str">
        <f>IF(' M16 APR'!F59="","",' M16 APR'!F59)</f>
        <v/>
      </c>
      <c r="BP59" s="14">
        <f>IF(' M16 APR'!G59="","",' M16 APR'!G59)</f>
        <v>16</v>
      </c>
      <c r="BQ59" s="14">
        <f>IF(' M16 APR'!H59="","",' M16 APR'!H59)</f>
        <v>16</v>
      </c>
      <c r="BR59" s="14" t="str">
        <f>IF(' M16 APR'!I59="","",' M16 APR'!I59)</f>
        <v>V</v>
      </c>
      <c r="BS59" s="177">
        <f t="shared" si="1"/>
        <v>14.157250000000001</v>
      </c>
      <c r="BT59" s="178" t="str">
        <f t="shared" si="0"/>
        <v>Admis(e)</v>
      </c>
      <c r="BU59" s="179" t="str">
        <f t="shared" si="2"/>
        <v xml:space="preserve">EL AOUFI </v>
      </c>
    </row>
    <row r="60" spans="1:73">
      <c r="A60" s="173">
        <v>51</v>
      </c>
      <c r="B60" s="181" t="s">
        <v>111</v>
      </c>
      <c r="C60" s="182" t="s">
        <v>112</v>
      </c>
      <c r="D60" s="174">
        <f>IF('M9 final  '!D60="","",'M9 final  '!D60)</f>
        <v>17.3</v>
      </c>
      <c r="E60" s="174" t="str">
        <f>IF('M9 final  '!E60="","",'M9 final  '!E60)</f>
        <v/>
      </c>
      <c r="F60" s="174">
        <f>IF('M9 final  '!F60="","",'M9 final  '!F60)</f>
        <v>17.3</v>
      </c>
      <c r="G60" s="174">
        <f>IF('M9 final  '!G60="","",'M9 final  '!G60)</f>
        <v>14.5</v>
      </c>
      <c r="H60" s="174" t="str">
        <f>IF('M9 final  '!H60="","",'M9 final  '!H60)</f>
        <v/>
      </c>
      <c r="I60" s="174">
        <f>IF('M9 final  '!I60="","",'M9 final  '!I60)</f>
        <v>14.5</v>
      </c>
      <c r="J60" s="174">
        <f>IF('M9 final  '!J60="","",'M9 final  '!J60)</f>
        <v>15.9</v>
      </c>
      <c r="K60" s="174" t="str">
        <f>IF('M9 final  '!K60="","",'M9 final  '!K60)</f>
        <v>V</v>
      </c>
      <c r="L60" s="174">
        <f>IF(M10FI!E60="","",M10FI!E60)</f>
        <v>12.375</v>
      </c>
      <c r="M60" s="174" t="str">
        <f>IF(M10FI!F60="","",M10FI!F60)</f>
        <v/>
      </c>
      <c r="N60" s="174">
        <f>IF(M10FI!G60="","",M10FI!G60)</f>
        <v>12.375</v>
      </c>
      <c r="O60" s="174">
        <f>IF(M10FI!H60="","",M10FI!H60)</f>
        <v>11.25</v>
      </c>
      <c r="P60" s="174">
        <f>IF(M10FI!I60="","",M10FI!I60)</f>
        <v>12</v>
      </c>
      <c r="Q60" s="174">
        <f>IF(M10FI!J60="","",M10FI!J60)</f>
        <v>12</v>
      </c>
      <c r="R60" s="174">
        <f>IF(M10FI!K60="","",M10FI!K60)</f>
        <v>12</v>
      </c>
      <c r="S60" s="174" t="str">
        <f>IF(M10FI!L60="","",M10FI!L60)</f>
        <v/>
      </c>
      <c r="T60" s="174">
        <f>IF(M10FI!M60="","",M10FI!M60)</f>
        <v>12</v>
      </c>
      <c r="U60" s="174">
        <f>IF(M10FI!N60="","",M10FI!N60)</f>
        <v>12.112500000000001</v>
      </c>
      <c r="V60" s="174" t="str">
        <f>IF(M10FI!O60="","",M10FI!O60)</f>
        <v>VAR</v>
      </c>
      <c r="W60" s="174">
        <f>IF('M11 final'!D60="","",'M11 final'!D60)</f>
        <v>16</v>
      </c>
      <c r="X60" s="174" t="str">
        <f>IF('M11 final'!E60="","",'M11 final'!E60)</f>
        <v/>
      </c>
      <c r="Y60" s="174">
        <f>IF('M11 final'!F60="","",'M11 final'!F60)</f>
        <v>16</v>
      </c>
      <c r="Z60" s="174">
        <f>IF('M11 final'!G60="","",'M11 final'!G60)</f>
        <v>16.75</v>
      </c>
      <c r="AA60" s="174" t="str">
        <f>IF('M11 final'!H60="","",'M11 final'!H60)</f>
        <v/>
      </c>
      <c r="AB60" s="174">
        <f>IF('M11 final'!I60="","",'M11 final'!I60)</f>
        <v>16.75</v>
      </c>
      <c r="AC60" s="174">
        <f>IF('M11 final'!J60="","",'M11 final'!J60)</f>
        <v>16.375</v>
      </c>
      <c r="AD60" s="174" t="str">
        <f>IF('M11 final'!K60="","",'M11 final'!K60)</f>
        <v>V</v>
      </c>
      <c r="AE60" s="174">
        <f>IF(M12FI!D60="","",M12FI!D60)</f>
        <v>13</v>
      </c>
      <c r="AF60" s="174" t="str">
        <f>IF(M12FI!E60="","",M12FI!E60)</f>
        <v/>
      </c>
      <c r="AG60" s="174">
        <f>IF(M12FI!F60="","",M12FI!F60)</f>
        <v>13</v>
      </c>
      <c r="AH60" s="174">
        <f>IF(M12FI!G60="","",M12FI!G60)</f>
        <v>14</v>
      </c>
      <c r="AI60" s="174" t="str">
        <f>IF(M12FI!H60="","",M12FI!H60)</f>
        <v/>
      </c>
      <c r="AJ60" s="174">
        <f>IF(M12FI!I60="","",M12FI!I60)</f>
        <v>14</v>
      </c>
      <c r="AK60" s="174">
        <f>IF(M12FI!J60="","",M12FI!J60)</f>
        <v>16</v>
      </c>
      <c r="AL60" s="174" t="str">
        <f>IF(M12FI!K60="","",M12FI!K60)</f>
        <v/>
      </c>
      <c r="AM60" s="174">
        <f>IF(M12FI!L60="","",M12FI!L60)</f>
        <v>16</v>
      </c>
      <c r="AN60" s="174">
        <f>IF(M12FI!M60="","",M12FI!M60)</f>
        <v>14.9</v>
      </c>
      <c r="AO60" s="174" t="str">
        <f>IF(M12FI!N60="","",M12FI!N60)</f>
        <v>V</v>
      </c>
      <c r="AP60" s="174">
        <f>IF(' M13 APR'!E60="","",' M13 APR'!E60)</f>
        <v>12</v>
      </c>
      <c r="AQ60" s="174" t="str">
        <f>IF(' M13 APR'!F60="","",' M13 APR'!F60)</f>
        <v/>
      </c>
      <c r="AR60" s="174">
        <f>IF(' M13 APR'!G60="","",' M13 APR'!G60)</f>
        <v>12</v>
      </c>
      <c r="AS60" s="174">
        <f>IF(' M13 APR'!H60="","",' M13 APR'!H60)</f>
        <v>17.774999999999999</v>
      </c>
      <c r="AT60" s="174" t="str">
        <f>IF(' M13 APR'!I60="","",' M13 APR'!I60)</f>
        <v/>
      </c>
      <c r="AU60" s="174">
        <f>IF(' M13 APR'!J60="","",' M13 APR'!J60)</f>
        <v>17.774999999999999</v>
      </c>
      <c r="AV60" s="174">
        <f>IF(' M13 APR'!K60="","",' M13 APR'!K60)</f>
        <v>14.541</v>
      </c>
      <c r="AW60" s="174" t="str">
        <f>IF(' M13 APR'!L60="","",' M13 APR'!L60)</f>
        <v>V</v>
      </c>
      <c r="AX60" s="176">
        <f>IF(' M14 APR'!E60="","",' M14 APR'!E60)</f>
        <v>14.4</v>
      </c>
      <c r="AY60" s="176" t="str">
        <f>IF(' M14 APR'!F60="","",' M14 APR'!F60)</f>
        <v/>
      </c>
      <c r="AZ60" s="176">
        <f>IF(' M14 APR'!G60="","",' M14 APR'!G60)</f>
        <v>14.4</v>
      </c>
      <c r="BA60" s="176">
        <f>IF(' M14 APR'!H60="","",' M14 APR'!H60)</f>
        <v>13.5</v>
      </c>
      <c r="BB60" s="176" t="str">
        <f>IF(' M14 APR'!I60="","",' M14 APR'!I60)</f>
        <v/>
      </c>
      <c r="BC60" s="176">
        <f>IF(' M14 APR'!J60="","",' M14 APR'!J60)</f>
        <v>13.5</v>
      </c>
      <c r="BD60" s="176">
        <f>IF(' M14 APR'!K60="","",' M14 APR'!K60)</f>
        <v>14.004000000000001</v>
      </c>
      <c r="BE60" s="176" t="str">
        <f>IF(' M14 APR'!L60="","",' M14 APR'!L60)</f>
        <v>V</v>
      </c>
      <c r="BF60" s="175">
        <f>IF(' M15 APR'!E60="","",' M15 APR'!E60)</f>
        <v>15.75</v>
      </c>
      <c r="BG60" s="175" t="str">
        <f>IF(' M15 APR'!F60="","",' M15 APR'!F60)</f>
        <v/>
      </c>
      <c r="BH60" s="175">
        <f>IF(' M15 APR'!G60="","",' M15 APR'!G60)</f>
        <v>15.75</v>
      </c>
      <c r="BI60" s="175">
        <f>IF(' M15 APR'!H60="","",' M15 APR'!H60)</f>
        <v>16</v>
      </c>
      <c r="BJ60" s="175" t="str">
        <f>IF(' M15 APR'!I60="","",' M15 APR'!I60)</f>
        <v/>
      </c>
      <c r="BK60" s="175">
        <f>IF(' M15 APR'!J60="","",' M15 APR'!J60)</f>
        <v>16</v>
      </c>
      <c r="BL60" s="175">
        <f>IF(' M15 APR'!K60="","",' M15 APR'!K60)</f>
        <v>15.950000000000001</v>
      </c>
      <c r="BM60" s="175" t="str">
        <f>IF(' M15 APR'!L60="","",' M15 APR'!L60)</f>
        <v>V</v>
      </c>
      <c r="BN60" s="14">
        <f>IF(' M16 APR'!E60="","",' M16 APR'!E60)</f>
        <v>17</v>
      </c>
      <c r="BO60" s="14" t="str">
        <f>IF(' M16 APR'!F60="","",' M16 APR'!F60)</f>
        <v/>
      </c>
      <c r="BP60" s="14">
        <f>IF(' M16 APR'!G60="","",' M16 APR'!G60)</f>
        <v>17</v>
      </c>
      <c r="BQ60" s="14">
        <f>IF(' M16 APR'!H60="","",' M16 APR'!H60)</f>
        <v>17</v>
      </c>
      <c r="BR60" s="14" t="str">
        <f>IF(' M16 APR'!I60="","",' M16 APR'!I60)</f>
        <v>V</v>
      </c>
      <c r="BS60" s="177">
        <f t="shared" si="1"/>
        <v>15.097812500000002</v>
      </c>
      <c r="BT60" s="178" t="str">
        <f t="shared" si="0"/>
        <v>Admis(e)</v>
      </c>
      <c r="BU60" s="179" t="str">
        <f t="shared" si="2"/>
        <v xml:space="preserve">ELASMAI     </v>
      </c>
    </row>
    <row r="61" spans="1:73">
      <c r="A61" s="173">
        <v>52</v>
      </c>
      <c r="B61" s="183" t="s">
        <v>113</v>
      </c>
      <c r="C61" s="182" t="s">
        <v>114</v>
      </c>
      <c r="D61" s="174">
        <f>IF('M9 final  '!D61="","",'M9 final  '!D61)</f>
        <v>15.6</v>
      </c>
      <c r="E61" s="174" t="str">
        <f>IF('M9 final  '!E61="","",'M9 final  '!E61)</f>
        <v/>
      </c>
      <c r="F61" s="174">
        <f>IF('M9 final  '!F61="","",'M9 final  '!F61)</f>
        <v>15.6</v>
      </c>
      <c r="G61" s="174">
        <f>IF('M9 final  '!G61="","",'M9 final  '!G61)</f>
        <v>13</v>
      </c>
      <c r="H61" s="174" t="str">
        <f>IF('M9 final  '!H61="","",'M9 final  '!H61)</f>
        <v/>
      </c>
      <c r="I61" s="174">
        <f>IF('M9 final  '!I61="","",'M9 final  '!I61)</f>
        <v>13</v>
      </c>
      <c r="J61" s="174">
        <f>IF('M9 final  '!J61="","",'M9 final  '!J61)</f>
        <v>14.3</v>
      </c>
      <c r="K61" s="174" t="str">
        <f>IF('M9 final  '!K61="","",'M9 final  '!K61)</f>
        <v>V</v>
      </c>
      <c r="L61" s="174">
        <f>IF(M10FI!E61="","",M10FI!E61)</f>
        <v>14</v>
      </c>
      <c r="M61" s="174" t="str">
        <f>IF(M10FI!F61="","",M10FI!F61)</f>
        <v/>
      </c>
      <c r="N61" s="174">
        <f>IF(M10FI!G61="","",M10FI!G61)</f>
        <v>14</v>
      </c>
      <c r="O61" s="174">
        <f>IF(M10FI!H61="","",M10FI!H61)</f>
        <v>12.75</v>
      </c>
      <c r="P61" s="174" t="str">
        <f>IF(M10FI!I61="","",M10FI!I61)</f>
        <v/>
      </c>
      <c r="Q61" s="174">
        <f>IF(M10FI!J61="","",M10FI!J61)</f>
        <v>12.75</v>
      </c>
      <c r="R61" s="174">
        <f>IF(M10FI!K61="","",M10FI!K61)</f>
        <v>11</v>
      </c>
      <c r="S61" s="174" t="str">
        <f>IF(M10FI!L61="","",M10FI!L61)</f>
        <v/>
      </c>
      <c r="T61" s="174">
        <f>IF(M10FI!M61="","",M10FI!M61)</f>
        <v>11</v>
      </c>
      <c r="U61" s="174">
        <f>IF(M10FI!N61="","",M10FI!N61)</f>
        <v>12.600000000000001</v>
      </c>
      <c r="V61" s="174" t="str">
        <f>IF(M10FI!O61="","",M10FI!O61)</f>
        <v>V</v>
      </c>
      <c r="W61" s="174">
        <f>IF('M11 final'!D61="","",'M11 final'!D61)</f>
        <v>15.75</v>
      </c>
      <c r="X61" s="174" t="str">
        <f>IF('M11 final'!E61="","",'M11 final'!E61)</f>
        <v/>
      </c>
      <c r="Y61" s="174">
        <f>IF('M11 final'!F61="","",'M11 final'!F61)</f>
        <v>15.75</v>
      </c>
      <c r="Z61" s="174">
        <f>IF('M11 final'!G61="","",'M11 final'!G61)</f>
        <v>9.75</v>
      </c>
      <c r="AA61" s="174" t="str">
        <f>IF('M11 final'!H61="","",'M11 final'!H61)</f>
        <v/>
      </c>
      <c r="AB61" s="174">
        <f>IF('M11 final'!I61="","",'M11 final'!I61)</f>
        <v>9.75</v>
      </c>
      <c r="AC61" s="174">
        <f>IF('M11 final'!J61="","",'M11 final'!J61)</f>
        <v>12.75</v>
      </c>
      <c r="AD61" s="174" t="str">
        <f>IF('M11 final'!K61="","",'M11 final'!K61)</f>
        <v>V</v>
      </c>
      <c r="AE61" s="174">
        <f>IF(M12FI!D61="","",M12FI!D61)</f>
        <v>16</v>
      </c>
      <c r="AF61" s="174" t="str">
        <f>IF(M12FI!E61="","",M12FI!E61)</f>
        <v/>
      </c>
      <c r="AG61" s="174">
        <f>IF(M12FI!F61="","",M12FI!F61)</f>
        <v>16</v>
      </c>
      <c r="AH61" s="174">
        <f>IF(M12FI!G61="","",M12FI!G61)</f>
        <v>12</v>
      </c>
      <c r="AI61" s="174" t="str">
        <f>IF(M12FI!H61="","",M12FI!H61)</f>
        <v/>
      </c>
      <c r="AJ61" s="174">
        <f>IF(M12FI!I61="","",M12FI!I61)</f>
        <v>12</v>
      </c>
      <c r="AK61" s="174">
        <f>IF(M12FI!J61="","",M12FI!J61)</f>
        <v>6.5</v>
      </c>
      <c r="AL61" s="174">
        <f>IF(M12FI!K61="","",M12FI!K61)</f>
        <v>10</v>
      </c>
      <c r="AM61" s="174">
        <f>IF(M12FI!L61="","",M12FI!L61)</f>
        <v>10</v>
      </c>
      <c r="AN61" s="174">
        <f>IF(M12FI!M61="","",M12FI!M61)</f>
        <v>11.760000000000002</v>
      </c>
      <c r="AO61" s="174" t="str">
        <f>IF(M12FI!N61="","",M12FI!N61)</f>
        <v>NV</v>
      </c>
      <c r="AP61" s="174">
        <f>IF(' M13 APR'!E61="","",' M13 APR'!E61)</f>
        <v>16</v>
      </c>
      <c r="AQ61" s="174" t="str">
        <f>IF(' M13 APR'!F61="","",' M13 APR'!F61)</f>
        <v/>
      </c>
      <c r="AR61" s="174">
        <f>IF(' M13 APR'!G61="","",' M13 APR'!G61)</f>
        <v>16</v>
      </c>
      <c r="AS61" s="174">
        <f>IF(' M13 APR'!H61="","",' M13 APR'!H61)</f>
        <v>15.899999999999999</v>
      </c>
      <c r="AT61" s="174" t="str">
        <f>IF(' M13 APR'!I61="","",' M13 APR'!I61)</f>
        <v/>
      </c>
      <c r="AU61" s="174">
        <f>IF(' M13 APR'!J61="","",' M13 APR'!J61)</f>
        <v>15.899999999999999</v>
      </c>
      <c r="AV61" s="174">
        <f>IF(' M13 APR'!K61="","",' M13 APR'!K61)</f>
        <v>15.956</v>
      </c>
      <c r="AW61" s="174" t="str">
        <f>IF(' M13 APR'!L61="","",' M13 APR'!L61)</f>
        <v>V</v>
      </c>
      <c r="AX61" s="176">
        <f>IF(' M14 APR'!E61="","",' M14 APR'!E61)</f>
        <v>17.600000000000001</v>
      </c>
      <c r="AY61" s="176" t="str">
        <f>IF(' M14 APR'!F61="","",' M14 APR'!F61)</f>
        <v/>
      </c>
      <c r="AZ61" s="176">
        <f>IF(' M14 APR'!G61="","",' M14 APR'!G61)</f>
        <v>17.600000000000001</v>
      </c>
      <c r="BA61" s="176">
        <f>IF(' M14 APR'!H61="","",' M14 APR'!H61)</f>
        <v>14.25</v>
      </c>
      <c r="BB61" s="176" t="str">
        <f>IF(' M14 APR'!I61="","",' M14 APR'!I61)</f>
        <v/>
      </c>
      <c r="BC61" s="176">
        <f>IF(' M14 APR'!J61="","",' M14 APR'!J61)</f>
        <v>14.25</v>
      </c>
      <c r="BD61" s="176">
        <f>IF(' M14 APR'!K61="","",' M14 APR'!K61)</f>
        <v>16.126000000000001</v>
      </c>
      <c r="BE61" s="176" t="str">
        <f>IF(' M14 APR'!L61="","",' M14 APR'!L61)</f>
        <v>V</v>
      </c>
      <c r="BF61" s="175">
        <f>IF(' M15 APR'!E61="","",' M15 APR'!E61)</f>
        <v>14.5</v>
      </c>
      <c r="BG61" s="175" t="str">
        <f>IF(' M15 APR'!F61="","",' M15 APR'!F61)</f>
        <v/>
      </c>
      <c r="BH61" s="175">
        <f>IF(' M15 APR'!G61="","",' M15 APR'!G61)</f>
        <v>14.5</v>
      </c>
      <c r="BI61" s="175">
        <f>IF(' M15 APR'!H61="","",' M15 APR'!H61)</f>
        <v>16</v>
      </c>
      <c r="BJ61" s="175" t="str">
        <f>IF(' M15 APR'!I61="","",' M15 APR'!I61)</f>
        <v/>
      </c>
      <c r="BK61" s="175">
        <f>IF(' M15 APR'!J61="","",' M15 APR'!J61)</f>
        <v>16</v>
      </c>
      <c r="BL61" s="175">
        <f>IF(' M15 APR'!K61="","",' M15 APR'!K61)</f>
        <v>15.700000000000001</v>
      </c>
      <c r="BM61" s="175" t="str">
        <f>IF(' M15 APR'!L61="","",' M15 APR'!L61)</f>
        <v>V</v>
      </c>
      <c r="BN61" s="14">
        <f>IF(' M16 APR'!E61="","",' M16 APR'!E61)</f>
        <v>16.5</v>
      </c>
      <c r="BO61" s="14" t="str">
        <f>IF(' M16 APR'!F61="","",' M16 APR'!F61)</f>
        <v/>
      </c>
      <c r="BP61" s="14">
        <f>IF(' M16 APR'!G61="","",' M16 APR'!G61)</f>
        <v>16.5</v>
      </c>
      <c r="BQ61" s="14">
        <f>IF(' M16 APR'!H61="","",' M16 APR'!H61)</f>
        <v>16.5</v>
      </c>
      <c r="BR61" s="14" t="str">
        <f>IF(' M16 APR'!I61="","",' M16 APR'!I61)</f>
        <v>V</v>
      </c>
      <c r="BS61" s="177">
        <f t="shared" si="1"/>
        <v>14.461500000000003</v>
      </c>
      <c r="BT61" s="178" t="str">
        <f t="shared" si="0"/>
        <v>Admis(e)</v>
      </c>
      <c r="BU61" s="179" t="str">
        <f t="shared" si="2"/>
        <v xml:space="preserve">ELBEKKARI    </v>
      </c>
    </row>
    <row r="62" spans="1:73">
      <c r="A62" s="173">
        <v>53</v>
      </c>
      <c r="B62" s="183" t="s">
        <v>115</v>
      </c>
      <c r="C62" s="182" t="s">
        <v>116</v>
      </c>
      <c r="D62" s="174">
        <f>IF('M9 final  '!D62="","",'M9 final  '!D62)</f>
        <v>13.600000000000001</v>
      </c>
      <c r="E62" s="174" t="str">
        <f>IF('M9 final  '!E62="","",'M9 final  '!E62)</f>
        <v/>
      </c>
      <c r="F62" s="174">
        <f>IF('M9 final  '!F62="","",'M9 final  '!F62)</f>
        <v>13.600000000000001</v>
      </c>
      <c r="G62" s="174">
        <f>IF('M9 final  '!G62="","",'M9 final  '!G62)</f>
        <v>12</v>
      </c>
      <c r="H62" s="174" t="str">
        <f>IF('M9 final  '!H62="","",'M9 final  '!H62)</f>
        <v/>
      </c>
      <c r="I62" s="174">
        <f>IF('M9 final  '!I62="","",'M9 final  '!I62)</f>
        <v>12</v>
      </c>
      <c r="J62" s="174">
        <f>IF('M9 final  '!J62="","",'M9 final  '!J62)</f>
        <v>12.8</v>
      </c>
      <c r="K62" s="174" t="str">
        <f>IF('M9 final  '!K62="","",'M9 final  '!K62)</f>
        <v>V</v>
      </c>
      <c r="L62" s="174">
        <f>IF(M10FI!E62="","",M10FI!E62)</f>
        <v>15.125</v>
      </c>
      <c r="M62" s="174" t="str">
        <f>IF(M10FI!F62="","",M10FI!F62)</f>
        <v/>
      </c>
      <c r="N62" s="174">
        <f>IF(M10FI!G62="","",M10FI!G62)</f>
        <v>15.125</v>
      </c>
      <c r="O62" s="174">
        <f>IF(M10FI!H62="","",M10FI!H62)</f>
        <v>15</v>
      </c>
      <c r="P62" s="174" t="str">
        <f>IF(M10FI!I62="","",M10FI!I62)</f>
        <v/>
      </c>
      <c r="Q62" s="174">
        <f>IF(M10FI!J62="","",M10FI!J62)</f>
        <v>15</v>
      </c>
      <c r="R62" s="174">
        <f>IF(M10FI!K62="","",M10FI!K62)</f>
        <v>13</v>
      </c>
      <c r="S62" s="174" t="str">
        <f>IF(M10FI!L62="","",M10FI!L62)</f>
        <v/>
      </c>
      <c r="T62" s="174">
        <f>IF(M10FI!M62="","",M10FI!M62)</f>
        <v>13</v>
      </c>
      <c r="U62" s="174">
        <f>IF(M10FI!N62="","",M10FI!N62)</f>
        <v>14.4375</v>
      </c>
      <c r="V62" s="174" t="str">
        <f>IF(M10FI!O62="","",M10FI!O62)</f>
        <v>V</v>
      </c>
      <c r="W62" s="174">
        <f>IF('M11 final'!D62="","",'M11 final'!D62)</f>
        <v>15.75</v>
      </c>
      <c r="X62" s="174" t="str">
        <f>IF('M11 final'!E62="","",'M11 final'!E62)</f>
        <v/>
      </c>
      <c r="Y62" s="174">
        <f>IF('M11 final'!F62="","",'M11 final'!F62)</f>
        <v>15.75</v>
      </c>
      <c r="Z62" s="174">
        <f>IF('M11 final'!G62="","",'M11 final'!G62)</f>
        <v>17.5</v>
      </c>
      <c r="AA62" s="174" t="str">
        <f>IF('M11 final'!H62="","",'M11 final'!H62)</f>
        <v/>
      </c>
      <c r="AB62" s="174">
        <f>IF('M11 final'!I62="","",'M11 final'!I62)</f>
        <v>17.5</v>
      </c>
      <c r="AC62" s="174">
        <f>IF('M11 final'!J62="","",'M11 final'!J62)</f>
        <v>16.625</v>
      </c>
      <c r="AD62" s="174" t="str">
        <f>IF('M11 final'!K62="","",'M11 final'!K62)</f>
        <v>V</v>
      </c>
      <c r="AE62" s="174">
        <f>IF(M12FI!D62="","",M12FI!D62)</f>
        <v>16.5</v>
      </c>
      <c r="AF62" s="174" t="str">
        <f>IF(M12FI!E62="","",M12FI!E62)</f>
        <v/>
      </c>
      <c r="AG62" s="174">
        <f>IF(M12FI!F62="","",M12FI!F62)</f>
        <v>16.5</v>
      </c>
      <c r="AH62" s="174">
        <f>IF(M12FI!G62="","",M12FI!G62)</f>
        <v>16</v>
      </c>
      <c r="AI62" s="174" t="str">
        <f>IF(M12FI!H62="","",M12FI!H62)</f>
        <v/>
      </c>
      <c r="AJ62" s="174">
        <f>IF(M12FI!I62="","",M12FI!I62)</f>
        <v>16</v>
      </c>
      <c r="AK62" s="174">
        <f>IF(M12FI!J62="","",M12FI!J62)</f>
        <v>18</v>
      </c>
      <c r="AL62" s="174" t="str">
        <f>IF(M12FI!K62="","",M12FI!K62)</f>
        <v/>
      </c>
      <c r="AM62" s="174">
        <f>IF(M12FI!L62="","",M12FI!L62)</f>
        <v>18</v>
      </c>
      <c r="AN62" s="174">
        <f>IF(M12FI!M62="","",M12FI!M62)</f>
        <v>17.230000000000004</v>
      </c>
      <c r="AO62" s="174" t="str">
        <f>IF(M12FI!N62="","",M12FI!N62)</f>
        <v>V</v>
      </c>
      <c r="AP62" s="174">
        <f>IF(' M13 APR'!E62="","",' M13 APR'!E62)</f>
        <v>12</v>
      </c>
      <c r="AQ62" s="174" t="str">
        <f>IF(' M13 APR'!F62="","",' M13 APR'!F62)</f>
        <v/>
      </c>
      <c r="AR62" s="174">
        <f>IF(' M13 APR'!G62="","",' M13 APR'!G62)</f>
        <v>12</v>
      </c>
      <c r="AS62" s="174">
        <f>IF(' M13 APR'!H62="","",' M13 APR'!H62)</f>
        <v>16.875</v>
      </c>
      <c r="AT62" s="174" t="str">
        <f>IF(' M13 APR'!I62="","",' M13 APR'!I62)</f>
        <v/>
      </c>
      <c r="AU62" s="174">
        <f>IF(' M13 APR'!J62="","",' M13 APR'!J62)</f>
        <v>16.875</v>
      </c>
      <c r="AV62" s="174">
        <f>IF(' M13 APR'!K62="","",' M13 APR'!K62)</f>
        <v>14.145</v>
      </c>
      <c r="AW62" s="174" t="str">
        <f>IF(' M13 APR'!L62="","",' M13 APR'!L62)</f>
        <v>V</v>
      </c>
      <c r="AX62" s="176">
        <f>IF(' M14 APR'!E62="","",' M14 APR'!E62)</f>
        <v>16.399999999999999</v>
      </c>
      <c r="AY62" s="176" t="str">
        <f>IF(' M14 APR'!F62="","",' M14 APR'!F62)</f>
        <v/>
      </c>
      <c r="AZ62" s="176">
        <f>IF(' M14 APR'!G62="","",' M14 APR'!G62)</f>
        <v>16.399999999999999</v>
      </c>
      <c r="BA62" s="176">
        <f>IF(' M14 APR'!H62="","",' M14 APR'!H62)</f>
        <v>13</v>
      </c>
      <c r="BB62" s="176" t="str">
        <f>IF(' M14 APR'!I62="","",' M14 APR'!I62)</f>
        <v/>
      </c>
      <c r="BC62" s="176">
        <f>IF(' M14 APR'!J62="","",' M14 APR'!J62)</f>
        <v>13</v>
      </c>
      <c r="BD62" s="176">
        <f>IF(' M14 APR'!K62="","",' M14 APR'!K62)</f>
        <v>14.904</v>
      </c>
      <c r="BE62" s="176" t="str">
        <f>IF(' M14 APR'!L62="","",' M14 APR'!L62)</f>
        <v>V</v>
      </c>
      <c r="BF62" s="175">
        <f>IF(' M15 APR'!E62="","",' M15 APR'!E62)</f>
        <v>14</v>
      </c>
      <c r="BG62" s="175" t="str">
        <f>IF(' M15 APR'!F62="","",' M15 APR'!F62)</f>
        <v/>
      </c>
      <c r="BH62" s="175">
        <f>IF(' M15 APR'!G62="","",' M15 APR'!G62)</f>
        <v>14</v>
      </c>
      <c r="BI62" s="175">
        <f>IF(' M15 APR'!H62="","",' M15 APR'!H62)</f>
        <v>15</v>
      </c>
      <c r="BJ62" s="175" t="str">
        <f>IF(' M15 APR'!I62="","",' M15 APR'!I62)</f>
        <v/>
      </c>
      <c r="BK62" s="175">
        <f>IF(' M15 APR'!J62="","",' M15 APR'!J62)</f>
        <v>15</v>
      </c>
      <c r="BL62" s="175">
        <f>IF(' M15 APR'!K62="","",' M15 APR'!K62)</f>
        <v>14.8</v>
      </c>
      <c r="BM62" s="175" t="str">
        <f>IF(' M15 APR'!L62="","",' M15 APR'!L62)</f>
        <v>V</v>
      </c>
      <c r="BN62" s="14">
        <f>IF(' M16 APR'!E62="","",' M16 APR'!E62)</f>
        <v>15.5</v>
      </c>
      <c r="BO62" s="14" t="str">
        <f>IF(' M16 APR'!F62="","",' M16 APR'!F62)</f>
        <v/>
      </c>
      <c r="BP62" s="14">
        <f>IF(' M16 APR'!G62="","",' M16 APR'!G62)</f>
        <v>15.5</v>
      </c>
      <c r="BQ62" s="14">
        <f>IF(' M16 APR'!H62="","",' M16 APR'!H62)</f>
        <v>15.5</v>
      </c>
      <c r="BR62" s="14" t="str">
        <f>IF(' M16 APR'!I62="","",' M16 APR'!I62)</f>
        <v>V</v>
      </c>
      <c r="BS62" s="177">
        <f t="shared" si="1"/>
        <v>15.055187499999999</v>
      </c>
      <c r="BT62" s="178" t="str">
        <f t="shared" si="0"/>
        <v>Admis(e)</v>
      </c>
      <c r="BU62" s="179" t="str">
        <f t="shared" si="2"/>
        <v xml:space="preserve">ELGOURI      </v>
      </c>
    </row>
    <row r="63" spans="1:73" s="110" customFormat="1">
      <c r="A63" s="173">
        <v>54</v>
      </c>
      <c r="B63" s="183" t="s">
        <v>117</v>
      </c>
      <c r="C63" s="182" t="s">
        <v>118</v>
      </c>
      <c r="D63" s="174">
        <f>IF('M9 final  '!D63="","",'M9 final  '!D63)</f>
        <v>15.1</v>
      </c>
      <c r="E63" s="174" t="str">
        <f>IF('M9 final  '!E63="","",'M9 final  '!E63)</f>
        <v/>
      </c>
      <c r="F63" s="174">
        <f>IF('M9 final  '!F63="","",'M9 final  '!F63)</f>
        <v>15.1</v>
      </c>
      <c r="G63" s="174">
        <f>IF('M9 final  '!G63="","",'M9 final  '!G63)</f>
        <v>14</v>
      </c>
      <c r="H63" s="174" t="str">
        <f>IF('M9 final  '!H63="","",'M9 final  '!H63)</f>
        <v/>
      </c>
      <c r="I63" s="174">
        <f>IF('M9 final  '!I63="","",'M9 final  '!I63)</f>
        <v>14</v>
      </c>
      <c r="J63" s="174">
        <f>IF('M9 final  '!J63="","",'M9 final  '!J63)</f>
        <v>14.55</v>
      </c>
      <c r="K63" s="174" t="str">
        <f>IF('M9 final  '!K63="","",'M9 final  '!K63)</f>
        <v>V</v>
      </c>
      <c r="L63" s="174">
        <f>IF(M10FI!E63="","",M10FI!E63)</f>
        <v>13.75</v>
      </c>
      <c r="M63" s="174" t="str">
        <f>IF(M10FI!F63="","",M10FI!F63)</f>
        <v/>
      </c>
      <c r="N63" s="174">
        <f>IF(M10FI!G63="","",M10FI!G63)</f>
        <v>13.75</v>
      </c>
      <c r="O63" s="174">
        <f>IF(M10FI!H63="","",M10FI!H63)</f>
        <v>14.25</v>
      </c>
      <c r="P63" s="174" t="str">
        <f>IF(M10FI!I63="","",M10FI!I63)</f>
        <v/>
      </c>
      <c r="Q63" s="174">
        <f>IF(M10FI!J63="","",M10FI!J63)</f>
        <v>14.25</v>
      </c>
      <c r="R63" s="174">
        <f>IF(M10FI!K63="","",M10FI!K63)</f>
        <v>12</v>
      </c>
      <c r="S63" s="174" t="str">
        <f>IF(M10FI!L63="","",M10FI!L63)</f>
        <v/>
      </c>
      <c r="T63" s="174">
        <f>IF(M10FI!M63="","",M10FI!M63)</f>
        <v>12</v>
      </c>
      <c r="U63" s="174">
        <f>IF(M10FI!N63="","",M10FI!N63)</f>
        <v>13.424999999999999</v>
      </c>
      <c r="V63" s="174" t="str">
        <f>IF(M10FI!O63="","",M10FI!O63)</f>
        <v>V</v>
      </c>
      <c r="W63" s="174">
        <f>IF('M11 final'!D63="","",'M11 final'!D63)</f>
        <v>13.25</v>
      </c>
      <c r="X63" s="174" t="str">
        <f>IF('M11 final'!E63="","",'M11 final'!E63)</f>
        <v/>
      </c>
      <c r="Y63" s="174">
        <f>IF('M11 final'!F63="","",'M11 final'!F63)</f>
        <v>13.25</v>
      </c>
      <c r="Z63" s="174">
        <f>IF('M11 final'!G63="","",'M11 final'!G63)</f>
        <v>7.5</v>
      </c>
      <c r="AA63" s="174">
        <f>IF('M11 final'!H63="","",'M11 final'!H63)</f>
        <v>12</v>
      </c>
      <c r="AB63" s="174">
        <f>IF('M11 final'!I63="","",'M11 final'!I63)</f>
        <v>12</v>
      </c>
      <c r="AC63" s="174">
        <f>IF('M11 final'!J63="","",'M11 final'!J63)</f>
        <v>12.625</v>
      </c>
      <c r="AD63" s="174" t="str">
        <f>IF('M11 final'!K63="","",'M11 final'!K63)</f>
        <v>VAR</v>
      </c>
      <c r="AE63" s="174">
        <f>IF(M12FI!D63="","",M12FI!D63)</f>
        <v>13.5</v>
      </c>
      <c r="AF63" s="174" t="str">
        <f>IF(M12FI!E63="","",M12FI!E63)</f>
        <v/>
      </c>
      <c r="AG63" s="174">
        <f>IF(M12FI!F63="","",M12FI!F63)</f>
        <v>13.5</v>
      </c>
      <c r="AH63" s="174">
        <f>IF(M12FI!G63="","",M12FI!G63)</f>
        <v>5</v>
      </c>
      <c r="AI63" s="174">
        <f>IF(M12FI!H63="","",M12FI!H63)</f>
        <v>11</v>
      </c>
      <c r="AJ63" s="174">
        <f>IF(M12FI!I63="","",M12FI!I63)</f>
        <v>11</v>
      </c>
      <c r="AK63" s="174">
        <f>IF(M12FI!J63="","",M12FI!J63)</f>
        <v>10.25</v>
      </c>
      <c r="AL63" s="174">
        <f>IF(M12FI!K63="","",M12FI!K63)</f>
        <v>12</v>
      </c>
      <c r="AM63" s="174">
        <f>IF(M12FI!L63="","",M12FI!L63)</f>
        <v>12</v>
      </c>
      <c r="AN63" s="174">
        <f>IF(M12FI!M63="","",M12FI!M63)</f>
        <v>12.110000000000001</v>
      </c>
      <c r="AO63" s="174" t="str">
        <f>IF(M12FI!N63="","",M12FI!N63)</f>
        <v>VAR</v>
      </c>
      <c r="AP63" s="174">
        <f>IF(' M13 APR'!E63="","",' M13 APR'!E63)</f>
        <v>13</v>
      </c>
      <c r="AQ63" s="174" t="str">
        <f>IF(' M13 APR'!F63="","",' M13 APR'!F63)</f>
        <v/>
      </c>
      <c r="AR63" s="174">
        <f>IF(' M13 APR'!G63="","",' M13 APR'!G63)</f>
        <v>13</v>
      </c>
      <c r="AS63" s="174">
        <f>IF(' M13 APR'!H63="","",' M13 APR'!H63)</f>
        <v>15.75</v>
      </c>
      <c r="AT63" s="174" t="str">
        <f>IF(' M13 APR'!I63="","",' M13 APR'!I63)</f>
        <v/>
      </c>
      <c r="AU63" s="174">
        <f>IF(' M13 APR'!J63="","",' M13 APR'!J63)</f>
        <v>15.75</v>
      </c>
      <c r="AV63" s="174">
        <f>IF(' M13 APR'!K63="","",' M13 APR'!K63)</f>
        <v>14.21</v>
      </c>
      <c r="AW63" s="174" t="str">
        <f>IF(' M13 APR'!L63="","",' M13 APR'!L63)</f>
        <v>V</v>
      </c>
      <c r="AX63" s="176">
        <f>IF(' M14 APR'!E63="","",' M14 APR'!E63)</f>
        <v>15.200000000000001</v>
      </c>
      <c r="AY63" s="176" t="str">
        <f>IF(' M14 APR'!F63="","",' M14 APR'!F63)</f>
        <v/>
      </c>
      <c r="AZ63" s="176">
        <f>IF(' M14 APR'!G63="","",' M14 APR'!G63)</f>
        <v>15.200000000000001</v>
      </c>
      <c r="BA63" s="176">
        <f>IF(' M14 APR'!H63="","",' M14 APR'!H63)</f>
        <v>13.25</v>
      </c>
      <c r="BB63" s="176" t="str">
        <f>IF(' M14 APR'!I63="","",' M14 APR'!I63)</f>
        <v/>
      </c>
      <c r="BC63" s="176">
        <f>IF(' M14 APR'!J63="","",' M14 APR'!J63)</f>
        <v>13.25</v>
      </c>
      <c r="BD63" s="176">
        <f>IF(' M14 APR'!K63="","",' M14 APR'!K63)</f>
        <v>14.342000000000002</v>
      </c>
      <c r="BE63" s="176" t="str">
        <f>IF(' M14 APR'!L63="","",' M14 APR'!L63)</f>
        <v>V</v>
      </c>
      <c r="BF63" s="175">
        <f>IF(' M15 APR'!E63="","",' M15 APR'!E63)</f>
        <v>14</v>
      </c>
      <c r="BG63" s="175" t="str">
        <f>IF(' M15 APR'!F63="","",' M15 APR'!F63)</f>
        <v/>
      </c>
      <c r="BH63" s="175">
        <f>IF(' M15 APR'!G63="","",' M15 APR'!G63)</f>
        <v>14</v>
      </c>
      <c r="BI63" s="175">
        <f>IF(' M15 APR'!H63="","",' M15 APR'!H63)</f>
        <v>15</v>
      </c>
      <c r="BJ63" s="175" t="str">
        <f>IF(' M15 APR'!I63="","",' M15 APR'!I63)</f>
        <v/>
      </c>
      <c r="BK63" s="175">
        <f>IF(' M15 APR'!J63="","",' M15 APR'!J63)</f>
        <v>15</v>
      </c>
      <c r="BL63" s="175">
        <f>IF(' M15 APR'!K63="","",' M15 APR'!K63)</f>
        <v>14.8</v>
      </c>
      <c r="BM63" s="175" t="str">
        <f>IF(' M15 APR'!L63="","",' M15 APR'!L63)</f>
        <v>V</v>
      </c>
      <c r="BN63" s="14">
        <f>IF(' M16 APR'!E63="","",' M16 APR'!E63)</f>
        <v>14.5</v>
      </c>
      <c r="BO63" s="14" t="str">
        <f>IF(' M16 APR'!F63="","",' M16 APR'!F63)</f>
        <v/>
      </c>
      <c r="BP63" s="14">
        <f>IF(' M16 APR'!G63="","",' M16 APR'!G63)</f>
        <v>14.5</v>
      </c>
      <c r="BQ63" s="14">
        <f>IF(' M16 APR'!H63="","",' M16 APR'!H63)</f>
        <v>14.5</v>
      </c>
      <c r="BR63" s="14" t="str">
        <f>IF(' M16 APR'!I63="","",' M16 APR'!I63)</f>
        <v>V</v>
      </c>
      <c r="BS63" s="177">
        <f t="shared" si="1"/>
        <v>13.82025</v>
      </c>
      <c r="BT63" s="178" t="str">
        <f t="shared" si="0"/>
        <v>Admis(e)</v>
      </c>
      <c r="BU63" s="179" t="str">
        <f t="shared" si="2"/>
        <v xml:space="preserve">ELGRICH            </v>
      </c>
    </row>
    <row r="64" spans="1:73">
      <c r="A64" s="173">
        <v>55</v>
      </c>
      <c r="B64" s="183" t="s">
        <v>119</v>
      </c>
      <c r="C64" s="182" t="s">
        <v>120</v>
      </c>
      <c r="D64" s="174">
        <f>IF('M9 final  '!D64="","",'M9 final  '!D64)</f>
        <v>14.1</v>
      </c>
      <c r="E64" s="174" t="str">
        <f>IF('M9 final  '!E64="","",'M9 final  '!E64)</f>
        <v/>
      </c>
      <c r="F64" s="174">
        <f>IF('M9 final  '!F64="","",'M9 final  '!F64)</f>
        <v>14.1</v>
      </c>
      <c r="G64" s="174">
        <f>IF('M9 final  '!G64="","",'M9 final  '!G64)</f>
        <v>13</v>
      </c>
      <c r="H64" s="174" t="str">
        <f>IF('M9 final  '!H64="","",'M9 final  '!H64)</f>
        <v/>
      </c>
      <c r="I64" s="174">
        <f>IF('M9 final  '!I64="","",'M9 final  '!I64)</f>
        <v>13</v>
      </c>
      <c r="J64" s="174">
        <f>IF('M9 final  '!J64="","",'M9 final  '!J64)</f>
        <v>13.55</v>
      </c>
      <c r="K64" s="174" t="str">
        <f>IF('M9 final  '!K64="","",'M9 final  '!K64)</f>
        <v>V</v>
      </c>
      <c r="L64" s="174">
        <f>IF(M10FI!E64="","",M10FI!E64)</f>
        <v>12.75</v>
      </c>
      <c r="M64" s="174" t="str">
        <f>IF(M10FI!F64="","",M10FI!F64)</f>
        <v/>
      </c>
      <c r="N64" s="174">
        <f>IF(M10FI!G64="","",M10FI!G64)</f>
        <v>12.75</v>
      </c>
      <c r="O64" s="174">
        <f>IF(M10FI!H64="","",M10FI!H64)</f>
        <v>14.5</v>
      </c>
      <c r="P64" s="174" t="str">
        <f>IF(M10FI!I64="","",M10FI!I64)</f>
        <v/>
      </c>
      <c r="Q64" s="174">
        <f>IF(M10FI!J64="","",M10FI!J64)</f>
        <v>14.5</v>
      </c>
      <c r="R64" s="174">
        <f>IF(M10FI!K64="","",M10FI!K64)</f>
        <v>12</v>
      </c>
      <c r="S64" s="174" t="str">
        <f>IF(M10FI!L64="","",M10FI!L64)</f>
        <v/>
      </c>
      <c r="T64" s="174">
        <f>IF(M10FI!M64="","",M10FI!M64)</f>
        <v>12</v>
      </c>
      <c r="U64" s="174">
        <f>IF(M10FI!N64="","",M10FI!N64)</f>
        <v>13.225</v>
      </c>
      <c r="V64" s="174" t="str">
        <f>IF(M10FI!O64="","",M10FI!O64)</f>
        <v>V</v>
      </c>
      <c r="W64" s="174">
        <f>IF('M11 final'!D64="","",'M11 final'!D64)</f>
        <v>13.5</v>
      </c>
      <c r="X64" s="174" t="str">
        <f>IF('M11 final'!E64="","",'M11 final'!E64)</f>
        <v/>
      </c>
      <c r="Y64" s="174">
        <f>IF('M11 final'!F64="","",'M11 final'!F64)</f>
        <v>13.5</v>
      </c>
      <c r="Z64" s="174">
        <f>IF('M11 final'!G64="","",'M11 final'!G64)</f>
        <v>19</v>
      </c>
      <c r="AA64" s="174" t="str">
        <f>IF('M11 final'!H64="","",'M11 final'!H64)</f>
        <v/>
      </c>
      <c r="AB64" s="174">
        <f>IF('M11 final'!I64="","",'M11 final'!I64)</f>
        <v>19</v>
      </c>
      <c r="AC64" s="174">
        <f>IF('M11 final'!J64="","",'M11 final'!J64)</f>
        <v>16.25</v>
      </c>
      <c r="AD64" s="174" t="str">
        <f>IF('M11 final'!K64="","",'M11 final'!K64)</f>
        <v>V</v>
      </c>
      <c r="AE64" s="174">
        <f>IF(M12FI!D64="","",M12FI!D64)</f>
        <v>16</v>
      </c>
      <c r="AF64" s="174" t="str">
        <f>IF(M12FI!E64="","",M12FI!E64)</f>
        <v/>
      </c>
      <c r="AG64" s="174">
        <f>IF(M12FI!F64="","",M12FI!F64)</f>
        <v>16</v>
      </c>
      <c r="AH64" s="174">
        <f>IF(M12FI!G64="","",M12FI!G64)</f>
        <v>17</v>
      </c>
      <c r="AI64" s="174" t="str">
        <f>IF(M12FI!H64="","",M12FI!H64)</f>
        <v/>
      </c>
      <c r="AJ64" s="174">
        <f>IF(M12FI!I64="","",M12FI!I64)</f>
        <v>17</v>
      </c>
      <c r="AK64" s="174">
        <f>IF(M12FI!J64="","",M12FI!J64)</f>
        <v>17</v>
      </c>
      <c r="AL64" s="174" t="str">
        <f>IF(M12FI!K64="","",M12FI!K64)</f>
        <v/>
      </c>
      <c r="AM64" s="174">
        <f>IF(M12FI!L64="","",M12FI!L64)</f>
        <v>17</v>
      </c>
      <c r="AN64" s="174">
        <f>IF(M12FI!M64="","",M12FI!M64)</f>
        <v>16.78</v>
      </c>
      <c r="AO64" s="174" t="str">
        <f>IF(M12FI!N64="","",M12FI!N64)</f>
        <v>V</v>
      </c>
      <c r="AP64" s="174">
        <f>IF(' M13 APR'!E64="","",' M13 APR'!E64)</f>
        <v>16</v>
      </c>
      <c r="AQ64" s="174" t="str">
        <f>IF(' M13 APR'!F64="","",' M13 APR'!F64)</f>
        <v/>
      </c>
      <c r="AR64" s="174">
        <f>IF(' M13 APR'!G64="","",' M13 APR'!G64)</f>
        <v>16</v>
      </c>
      <c r="AS64" s="174">
        <f>IF(' M13 APR'!H64="","",' M13 APR'!H64)</f>
        <v>18.3</v>
      </c>
      <c r="AT64" s="174" t="str">
        <f>IF(' M13 APR'!I64="","",' M13 APR'!I64)</f>
        <v/>
      </c>
      <c r="AU64" s="174">
        <f>IF(' M13 APR'!J64="","",' M13 APR'!J64)</f>
        <v>18.3</v>
      </c>
      <c r="AV64" s="174">
        <f>IF(' M13 APR'!K64="","",' M13 APR'!K64)</f>
        <v>17.012</v>
      </c>
      <c r="AW64" s="174" t="str">
        <f>IF(' M13 APR'!L64="","",' M13 APR'!L64)</f>
        <v>V</v>
      </c>
      <c r="AX64" s="176">
        <f>IF(' M14 APR'!E64="","",' M14 APR'!E64)</f>
        <v>18.8</v>
      </c>
      <c r="AY64" s="176" t="str">
        <f>IF(' M14 APR'!F64="","",' M14 APR'!F64)</f>
        <v/>
      </c>
      <c r="AZ64" s="176">
        <f>IF(' M14 APR'!G64="","",' M14 APR'!G64)</f>
        <v>18.8</v>
      </c>
      <c r="BA64" s="176">
        <f>IF(' M14 APR'!H64="","",' M14 APR'!H64)</f>
        <v>13</v>
      </c>
      <c r="BB64" s="176" t="str">
        <f>IF(' M14 APR'!I64="","",' M14 APR'!I64)</f>
        <v/>
      </c>
      <c r="BC64" s="176">
        <f>IF(' M14 APR'!J64="","",' M14 APR'!J64)</f>
        <v>13</v>
      </c>
      <c r="BD64" s="176">
        <f>IF(' M14 APR'!K64="","",' M14 APR'!K64)</f>
        <v>16.248000000000001</v>
      </c>
      <c r="BE64" s="176" t="str">
        <f>IF(' M14 APR'!L64="","",' M14 APR'!L64)</f>
        <v>V</v>
      </c>
      <c r="BF64" s="175">
        <f>IF(' M15 APR'!E64="","",' M15 APR'!E64)</f>
        <v>14</v>
      </c>
      <c r="BG64" s="175" t="str">
        <f>IF(' M15 APR'!F64="","",' M15 APR'!F64)</f>
        <v/>
      </c>
      <c r="BH64" s="175">
        <f>IF(' M15 APR'!G64="","",' M15 APR'!G64)</f>
        <v>14</v>
      </c>
      <c r="BI64" s="175">
        <f>IF(' M15 APR'!H64="","",' M15 APR'!H64)</f>
        <v>15.5</v>
      </c>
      <c r="BJ64" s="175" t="str">
        <f>IF(' M15 APR'!I64="","",' M15 APR'!I64)</f>
        <v/>
      </c>
      <c r="BK64" s="175">
        <f>IF(' M15 APR'!J64="","",' M15 APR'!J64)</f>
        <v>15.5</v>
      </c>
      <c r="BL64" s="175">
        <f>IF(' M15 APR'!K64="","",' M15 APR'!K64)</f>
        <v>15.200000000000001</v>
      </c>
      <c r="BM64" s="175" t="str">
        <f>IF(' M15 APR'!L64="","",' M15 APR'!L64)</f>
        <v>V</v>
      </c>
      <c r="BN64" s="14">
        <f>IF(' M16 APR'!E64="","",' M16 APR'!E64)</f>
        <v>16.5</v>
      </c>
      <c r="BO64" s="14" t="str">
        <f>IF(' M16 APR'!F64="","",' M16 APR'!F64)</f>
        <v/>
      </c>
      <c r="BP64" s="14">
        <f>IF(' M16 APR'!G64="","",' M16 APR'!G64)</f>
        <v>16.5</v>
      </c>
      <c r="BQ64" s="14">
        <f>IF(' M16 APR'!H64="","",' M16 APR'!H64)</f>
        <v>16.5</v>
      </c>
      <c r="BR64" s="14" t="str">
        <f>IF(' M16 APR'!I64="","",' M16 APR'!I64)</f>
        <v>V</v>
      </c>
      <c r="BS64" s="177">
        <f t="shared" si="1"/>
        <v>15.595625000000002</v>
      </c>
      <c r="BT64" s="178" t="str">
        <f t="shared" si="0"/>
        <v>Admis(e)</v>
      </c>
      <c r="BU64" s="179" t="str">
        <f t="shared" si="2"/>
        <v xml:space="preserve">ELHADARI </v>
      </c>
    </row>
    <row r="65" spans="1:73">
      <c r="A65" s="173">
        <v>56</v>
      </c>
      <c r="B65" s="181" t="s">
        <v>121</v>
      </c>
      <c r="C65" s="182" t="s">
        <v>122</v>
      </c>
      <c r="D65" s="174">
        <f>IF('M9 final  '!D65="","",'M9 final  '!D65)</f>
        <v>16.3</v>
      </c>
      <c r="E65" s="174" t="str">
        <f>IF('M9 final  '!E65="","",'M9 final  '!E65)</f>
        <v/>
      </c>
      <c r="F65" s="174">
        <f>IF('M9 final  '!F65="","",'M9 final  '!F65)</f>
        <v>16.3</v>
      </c>
      <c r="G65" s="174">
        <f>IF('M9 final  '!G65="","",'M9 final  '!G65)</f>
        <v>12.5</v>
      </c>
      <c r="H65" s="174" t="str">
        <f>IF('M9 final  '!H65="","",'M9 final  '!H65)</f>
        <v/>
      </c>
      <c r="I65" s="174">
        <f>IF('M9 final  '!I65="","",'M9 final  '!I65)</f>
        <v>12.5</v>
      </c>
      <c r="J65" s="174">
        <f>IF('M9 final  '!J65="","",'M9 final  '!J65)</f>
        <v>14.4</v>
      </c>
      <c r="K65" s="174" t="str">
        <f>IF('M9 final  '!K65="","",'M9 final  '!K65)</f>
        <v>V</v>
      </c>
      <c r="L65" s="174">
        <f>IF(M10FI!E65="","",M10FI!E65)</f>
        <v>16.25</v>
      </c>
      <c r="M65" s="174" t="str">
        <f>IF(M10FI!F65="","",M10FI!F65)</f>
        <v/>
      </c>
      <c r="N65" s="174">
        <f>IF(M10FI!G65="","",M10FI!G65)</f>
        <v>16.25</v>
      </c>
      <c r="O65" s="174">
        <f>IF(M10FI!H65="","",M10FI!H65)</f>
        <v>14.5</v>
      </c>
      <c r="P65" s="174" t="str">
        <f>IF(M10FI!I65="","",M10FI!I65)</f>
        <v/>
      </c>
      <c r="Q65" s="174">
        <f>IF(M10FI!J65="","",M10FI!J65)</f>
        <v>14.5</v>
      </c>
      <c r="R65" s="174">
        <f>IF(M10FI!K65="","",M10FI!K65)</f>
        <v>14</v>
      </c>
      <c r="S65" s="174" t="str">
        <f>IF(M10FI!L65="","",M10FI!L65)</f>
        <v/>
      </c>
      <c r="T65" s="174">
        <f>IF(M10FI!M65="","",M10FI!M65)</f>
        <v>14</v>
      </c>
      <c r="U65" s="174">
        <f>IF(M10FI!N65="","",M10FI!N65)</f>
        <v>14.875</v>
      </c>
      <c r="V65" s="174" t="str">
        <f>IF(M10FI!O65="","",M10FI!O65)</f>
        <v>V</v>
      </c>
      <c r="W65" s="174">
        <f>IF('M11 final'!D65="","",'M11 final'!D65)</f>
        <v>16.25</v>
      </c>
      <c r="X65" s="174" t="str">
        <f>IF('M11 final'!E65="","",'M11 final'!E65)</f>
        <v/>
      </c>
      <c r="Y65" s="174">
        <f>IF('M11 final'!F65="","",'M11 final'!F65)</f>
        <v>16.25</v>
      </c>
      <c r="Z65" s="174">
        <f>IF('M11 final'!G65="","",'M11 final'!G65)</f>
        <v>15.75</v>
      </c>
      <c r="AA65" s="174" t="str">
        <f>IF('M11 final'!H65="","",'M11 final'!H65)</f>
        <v/>
      </c>
      <c r="AB65" s="174">
        <f>IF('M11 final'!I65="","",'M11 final'!I65)</f>
        <v>15.75</v>
      </c>
      <c r="AC65" s="174">
        <f>IF('M11 final'!J65="","",'M11 final'!J65)</f>
        <v>16</v>
      </c>
      <c r="AD65" s="174" t="str">
        <f>IF('M11 final'!K65="","",'M11 final'!K65)</f>
        <v>V</v>
      </c>
      <c r="AE65" s="174">
        <f>IF(M12FI!D65="","",M12FI!D65)</f>
        <v>16</v>
      </c>
      <c r="AF65" s="174" t="str">
        <f>IF(M12FI!E65="","",M12FI!E65)</f>
        <v/>
      </c>
      <c r="AG65" s="174">
        <f>IF(M12FI!F65="","",M12FI!F65)</f>
        <v>16</v>
      </c>
      <c r="AH65" s="174">
        <f>IF(M12FI!G65="","",M12FI!G65)</f>
        <v>17</v>
      </c>
      <c r="AI65" s="174" t="str">
        <f>IF(M12FI!H65="","",M12FI!H65)</f>
        <v/>
      </c>
      <c r="AJ65" s="174">
        <f>IF(M12FI!I65="","",M12FI!I65)</f>
        <v>17</v>
      </c>
      <c r="AK65" s="174">
        <f>IF(M12FI!J65="","",M12FI!J65)</f>
        <v>17.5</v>
      </c>
      <c r="AL65" s="174" t="str">
        <f>IF(M12FI!K65="","",M12FI!K65)</f>
        <v/>
      </c>
      <c r="AM65" s="174">
        <f>IF(M12FI!L65="","",M12FI!L65)</f>
        <v>17.5</v>
      </c>
      <c r="AN65" s="174">
        <f>IF(M12FI!M65="","",M12FI!M65)</f>
        <v>17.060000000000002</v>
      </c>
      <c r="AO65" s="174" t="str">
        <f>IF(M12FI!N65="","",M12FI!N65)</f>
        <v>V</v>
      </c>
      <c r="AP65" s="174">
        <f>IF(' M13 APR'!E65="","",' M13 APR'!E65)</f>
        <v>15</v>
      </c>
      <c r="AQ65" s="174" t="str">
        <f>IF(' M13 APR'!F65="","",' M13 APR'!F65)</f>
        <v/>
      </c>
      <c r="AR65" s="174">
        <f>IF(' M13 APR'!G65="","",' M13 APR'!G65)</f>
        <v>15</v>
      </c>
      <c r="AS65" s="174">
        <f>IF(' M13 APR'!H65="","",' M13 APR'!H65)</f>
        <v>16.399999999999999</v>
      </c>
      <c r="AT65" s="174" t="str">
        <f>IF(' M13 APR'!I65="","",' M13 APR'!I65)</f>
        <v/>
      </c>
      <c r="AU65" s="174">
        <f>IF(' M13 APR'!J65="","",' M13 APR'!J65)</f>
        <v>16.399999999999999</v>
      </c>
      <c r="AV65" s="174">
        <f>IF(' M13 APR'!K65="","",' M13 APR'!K65)</f>
        <v>15.616</v>
      </c>
      <c r="AW65" s="174" t="str">
        <f>IF(' M13 APR'!L65="","",' M13 APR'!L65)</f>
        <v>V</v>
      </c>
      <c r="AX65" s="176">
        <f>IF(' M14 APR'!E65="","",' M14 APR'!E65)</f>
        <v>18</v>
      </c>
      <c r="AY65" s="176" t="str">
        <f>IF(' M14 APR'!F65="","",' M14 APR'!F65)</f>
        <v/>
      </c>
      <c r="AZ65" s="176">
        <f>IF(' M14 APR'!G65="","",' M14 APR'!G65)</f>
        <v>18</v>
      </c>
      <c r="BA65" s="176">
        <f>IF(' M14 APR'!H65="","",' M14 APR'!H65)</f>
        <v>13.75</v>
      </c>
      <c r="BB65" s="176" t="str">
        <f>IF(' M14 APR'!I65="","",' M14 APR'!I65)</f>
        <v/>
      </c>
      <c r="BC65" s="176">
        <f>IF(' M14 APR'!J65="","",' M14 APR'!J65)</f>
        <v>13.75</v>
      </c>
      <c r="BD65" s="176">
        <f>IF(' M14 APR'!K65="","",' M14 APR'!K65)</f>
        <v>16.130000000000003</v>
      </c>
      <c r="BE65" s="176" t="str">
        <f>IF(' M14 APR'!L65="","",' M14 APR'!L65)</f>
        <v>V</v>
      </c>
      <c r="BF65" s="175">
        <f>IF(' M15 APR'!E65="","",' M15 APR'!E65)</f>
        <v>15.5</v>
      </c>
      <c r="BG65" s="175" t="str">
        <f>IF(' M15 APR'!F65="","",' M15 APR'!F65)</f>
        <v/>
      </c>
      <c r="BH65" s="175">
        <f>IF(' M15 APR'!G65="","",' M15 APR'!G65)</f>
        <v>15.5</v>
      </c>
      <c r="BI65" s="175">
        <f>IF(' M15 APR'!H65="","",' M15 APR'!H65)</f>
        <v>15</v>
      </c>
      <c r="BJ65" s="175" t="str">
        <f>IF(' M15 APR'!I65="","",' M15 APR'!I65)</f>
        <v/>
      </c>
      <c r="BK65" s="175">
        <f>IF(' M15 APR'!J65="","",' M15 APR'!J65)</f>
        <v>15</v>
      </c>
      <c r="BL65" s="175">
        <f>IF(' M15 APR'!K65="","",' M15 APR'!K65)</f>
        <v>15.1</v>
      </c>
      <c r="BM65" s="175" t="str">
        <f>IF(' M15 APR'!L65="","",' M15 APR'!L65)</f>
        <v>V</v>
      </c>
      <c r="BN65" s="14">
        <f>IF(' M16 APR'!E65="","",' M16 APR'!E65)</f>
        <v>16</v>
      </c>
      <c r="BO65" s="14" t="str">
        <f>IF(' M16 APR'!F65="","",' M16 APR'!F65)</f>
        <v/>
      </c>
      <c r="BP65" s="14">
        <f>IF(' M16 APR'!G65="","",' M16 APR'!G65)</f>
        <v>16</v>
      </c>
      <c r="BQ65" s="14">
        <f>IF(' M16 APR'!H65="","",' M16 APR'!H65)</f>
        <v>16</v>
      </c>
      <c r="BR65" s="14" t="str">
        <f>IF(' M16 APR'!I65="","",' M16 APR'!I65)</f>
        <v>V</v>
      </c>
      <c r="BS65" s="177">
        <f t="shared" si="1"/>
        <v>15.647624999999998</v>
      </c>
      <c r="BT65" s="178" t="str">
        <f t="shared" si="0"/>
        <v>Admis(e)</v>
      </c>
      <c r="BU65" s="179" t="str">
        <f t="shared" si="2"/>
        <v xml:space="preserve">ELKAI </v>
      </c>
    </row>
    <row r="66" spans="1:73">
      <c r="A66" s="173">
        <v>57</v>
      </c>
      <c r="B66" s="183" t="s">
        <v>123</v>
      </c>
      <c r="C66" s="182" t="s">
        <v>124</v>
      </c>
      <c r="D66" s="174">
        <f>IF('M9 final  '!D66="","",'M9 final  '!D66)</f>
        <v>14.600000000000001</v>
      </c>
      <c r="E66" s="174" t="str">
        <f>IF('M9 final  '!E66="","",'M9 final  '!E66)</f>
        <v/>
      </c>
      <c r="F66" s="174">
        <f>IF('M9 final  '!F66="","",'M9 final  '!F66)</f>
        <v>14.600000000000001</v>
      </c>
      <c r="G66" s="174">
        <f>IF('M9 final  '!G66="","",'M9 final  '!G66)</f>
        <v>12</v>
      </c>
      <c r="H66" s="174" t="str">
        <f>IF('M9 final  '!H66="","",'M9 final  '!H66)</f>
        <v/>
      </c>
      <c r="I66" s="174">
        <f>IF('M9 final  '!I66="","",'M9 final  '!I66)</f>
        <v>12</v>
      </c>
      <c r="J66" s="174">
        <f>IF('M9 final  '!J66="","",'M9 final  '!J66)</f>
        <v>13.3</v>
      </c>
      <c r="K66" s="174" t="str">
        <f>IF('M9 final  '!K66="","",'M9 final  '!K66)</f>
        <v>V</v>
      </c>
      <c r="L66" s="174">
        <f>IF(M10FI!E66="","",M10FI!E66)</f>
        <v>13.25</v>
      </c>
      <c r="M66" s="174" t="str">
        <f>IF(M10FI!F66="","",M10FI!F66)</f>
        <v/>
      </c>
      <c r="N66" s="174">
        <f>IF(M10FI!G66="","",M10FI!G66)</f>
        <v>13.25</v>
      </c>
      <c r="O66" s="174">
        <f>IF(M10FI!H66="","",M10FI!H66)</f>
        <v>8.75</v>
      </c>
      <c r="P66" s="174">
        <f>IF(M10FI!I66="","",M10FI!I66)</f>
        <v>10.5</v>
      </c>
      <c r="Q66" s="174">
        <f>IF(M10FI!J66="","",M10FI!J66)</f>
        <v>10.5</v>
      </c>
      <c r="R66" s="174">
        <f>IF(M10FI!K66="","",M10FI!K66)</f>
        <v>12.5</v>
      </c>
      <c r="S66" s="174" t="str">
        <f>IF(M10FI!L66="","",M10FI!L66)</f>
        <v/>
      </c>
      <c r="T66" s="174">
        <f>IF(M10FI!M66="","",M10FI!M66)</f>
        <v>12.5</v>
      </c>
      <c r="U66" s="174">
        <f>IF(M10FI!N66="","",M10FI!N66)</f>
        <v>11.925000000000001</v>
      </c>
      <c r="V66" s="174" t="str">
        <f>IF(M10FI!O66="","",M10FI!O66)</f>
        <v>NV</v>
      </c>
      <c r="W66" s="174">
        <f>IF('M11 final'!D66="","",'M11 final'!D66)</f>
        <v>14.25</v>
      </c>
      <c r="X66" s="174" t="str">
        <f>IF('M11 final'!E66="","",'M11 final'!E66)</f>
        <v/>
      </c>
      <c r="Y66" s="174">
        <f>IF('M11 final'!F66="","",'M11 final'!F66)</f>
        <v>14.25</v>
      </c>
      <c r="Z66" s="174">
        <f>IF('M11 final'!G66="","",'M11 final'!G66)</f>
        <v>12.5</v>
      </c>
      <c r="AA66" s="174" t="str">
        <f>IF('M11 final'!H66="","",'M11 final'!H66)</f>
        <v/>
      </c>
      <c r="AB66" s="174">
        <f>IF('M11 final'!I66="","",'M11 final'!I66)</f>
        <v>12.5</v>
      </c>
      <c r="AC66" s="174">
        <f>IF('M11 final'!J66="","",'M11 final'!J66)</f>
        <v>13.375</v>
      </c>
      <c r="AD66" s="174" t="str">
        <f>IF('M11 final'!K66="","",'M11 final'!K66)</f>
        <v>V</v>
      </c>
      <c r="AE66" s="174">
        <f>IF(M12FI!D66="","",M12FI!D66)</f>
        <v>15</v>
      </c>
      <c r="AF66" s="174" t="str">
        <f>IF(M12FI!E66="","",M12FI!E66)</f>
        <v/>
      </c>
      <c r="AG66" s="174">
        <f>IF(M12FI!F66="","",M12FI!F66)</f>
        <v>15</v>
      </c>
      <c r="AH66" s="174">
        <f>IF(M12FI!G66="","",M12FI!G66)</f>
        <v>15</v>
      </c>
      <c r="AI66" s="174" t="str">
        <f>IF(M12FI!H66="","",M12FI!H66)</f>
        <v/>
      </c>
      <c r="AJ66" s="174">
        <f>IF(M12FI!I66="","",M12FI!I66)</f>
        <v>15</v>
      </c>
      <c r="AK66" s="174">
        <f>IF(M12FI!J66="","",M12FI!J66)</f>
        <v>19</v>
      </c>
      <c r="AL66" s="174" t="str">
        <f>IF(M12FI!K66="","",M12FI!K66)</f>
        <v/>
      </c>
      <c r="AM66" s="174">
        <f>IF(M12FI!L66="","",M12FI!L66)</f>
        <v>19</v>
      </c>
      <c r="AN66" s="174">
        <f>IF(M12FI!M66="","",M12FI!M66)</f>
        <v>17.240000000000002</v>
      </c>
      <c r="AO66" s="174" t="str">
        <f>IF(M12FI!N66="","",M12FI!N66)</f>
        <v>V</v>
      </c>
      <c r="AP66" s="174">
        <f>IF(' M13 APR'!E66="","",' M13 APR'!E66)</f>
        <v>14</v>
      </c>
      <c r="AQ66" s="174" t="str">
        <f>IF(' M13 APR'!F66="","",' M13 APR'!F66)</f>
        <v/>
      </c>
      <c r="AR66" s="174">
        <f>IF(' M13 APR'!G66="","",' M13 APR'!G66)</f>
        <v>14</v>
      </c>
      <c r="AS66" s="174">
        <f>IF(' M13 APR'!H66="","",' M13 APR'!H66)</f>
        <v>13.85</v>
      </c>
      <c r="AT66" s="174" t="str">
        <f>IF(' M13 APR'!I66="","",' M13 APR'!I66)</f>
        <v/>
      </c>
      <c r="AU66" s="174">
        <f>IF(' M13 APR'!J66="","",' M13 APR'!J66)</f>
        <v>13.85</v>
      </c>
      <c r="AV66" s="174">
        <f>IF(' M13 APR'!K66="","",' M13 APR'!K66)</f>
        <v>13.934000000000001</v>
      </c>
      <c r="AW66" s="174" t="str">
        <f>IF(' M13 APR'!L66="","",' M13 APR'!L66)</f>
        <v>V</v>
      </c>
      <c r="AX66" s="176">
        <f>IF(' M14 APR'!E66="","",' M14 APR'!E66)</f>
        <v>12.8</v>
      </c>
      <c r="AY66" s="176" t="str">
        <f>IF(' M14 APR'!F66="","",' M14 APR'!F66)</f>
        <v/>
      </c>
      <c r="AZ66" s="176">
        <f>IF(' M14 APR'!G66="","",' M14 APR'!G66)</f>
        <v>12.8</v>
      </c>
      <c r="BA66" s="176">
        <f>IF(' M14 APR'!H66="","",' M14 APR'!H66)</f>
        <v>14</v>
      </c>
      <c r="BB66" s="176" t="str">
        <f>IF(' M14 APR'!I66="","",' M14 APR'!I66)</f>
        <v/>
      </c>
      <c r="BC66" s="176">
        <f>IF(' M14 APR'!J66="","",' M14 APR'!J66)</f>
        <v>14</v>
      </c>
      <c r="BD66" s="176">
        <f>IF(' M14 APR'!K66="","",' M14 APR'!K66)</f>
        <v>13.328000000000001</v>
      </c>
      <c r="BE66" s="176" t="str">
        <f>IF(' M14 APR'!L66="","",' M14 APR'!L66)</f>
        <v>V</v>
      </c>
      <c r="BF66" s="175">
        <f>IF(' M15 APR'!E66="","",' M15 APR'!E66)</f>
        <v>14</v>
      </c>
      <c r="BG66" s="175" t="str">
        <f>IF(' M15 APR'!F66="","",' M15 APR'!F66)</f>
        <v/>
      </c>
      <c r="BH66" s="175">
        <f>IF(' M15 APR'!G66="","",' M15 APR'!G66)</f>
        <v>14</v>
      </c>
      <c r="BI66" s="175">
        <f>IF(' M15 APR'!H66="","",' M15 APR'!H66)</f>
        <v>16</v>
      </c>
      <c r="BJ66" s="175" t="str">
        <f>IF(' M15 APR'!I66="","",' M15 APR'!I66)</f>
        <v/>
      </c>
      <c r="BK66" s="175">
        <f>IF(' M15 APR'!J66="","",' M15 APR'!J66)</f>
        <v>16</v>
      </c>
      <c r="BL66" s="175">
        <f>IF(' M15 APR'!K66="","",' M15 APR'!K66)</f>
        <v>15.600000000000001</v>
      </c>
      <c r="BM66" s="175" t="str">
        <f>IF(' M15 APR'!L66="","",' M15 APR'!L66)</f>
        <v>V</v>
      </c>
      <c r="BN66" s="14">
        <f>IF(' M16 APR'!E66="","",' M16 APR'!E66)</f>
        <v>15</v>
      </c>
      <c r="BO66" s="14" t="str">
        <f>IF(' M16 APR'!F66="","",' M16 APR'!F66)</f>
        <v/>
      </c>
      <c r="BP66" s="14">
        <f>IF(' M16 APR'!G66="","",' M16 APR'!G66)</f>
        <v>15</v>
      </c>
      <c r="BQ66" s="14">
        <f>IF(' M16 APR'!H66="","",' M16 APR'!H66)</f>
        <v>15</v>
      </c>
      <c r="BR66" s="14" t="str">
        <f>IF(' M16 APR'!I66="","",' M16 APR'!I66)</f>
        <v>V</v>
      </c>
      <c r="BS66" s="177">
        <f t="shared" si="1"/>
        <v>14.21275</v>
      </c>
      <c r="BT66" s="178" t="str">
        <f t="shared" si="0"/>
        <v>Admis(e)</v>
      </c>
      <c r="BU66" s="179" t="str">
        <f t="shared" si="2"/>
        <v xml:space="preserve">ELKANNOURI       </v>
      </c>
    </row>
    <row r="67" spans="1:73">
      <c r="A67" s="173">
        <v>58</v>
      </c>
      <c r="B67" s="183" t="s">
        <v>125</v>
      </c>
      <c r="C67" s="182" t="s">
        <v>126</v>
      </c>
      <c r="D67" s="174">
        <f>IF('M9 final  '!D67="","",'M9 final  '!D67)</f>
        <v>15.1</v>
      </c>
      <c r="E67" s="174" t="str">
        <f>IF('M9 final  '!E67="","",'M9 final  '!E67)</f>
        <v/>
      </c>
      <c r="F67" s="174">
        <f>IF('M9 final  '!F67="","",'M9 final  '!F67)</f>
        <v>15.1</v>
      </c>
      <c r="G67" s="174">
        <f>IF('M9 final  '!G67="","",'M9 final  '!G67)</f>
        <v>13</v>
      </c>
      <c r="H67" s="174" t="str">
        <f>IF('M9 final  '!H67="","",'M9 final  '!H67)</f>
        <v/>
      </c>
      <c r="I67" s="174">
        <f>IF('M9 final  '!I67="","",'M9 final  '!I67)</f>
        <v>13</v>
      </c>
      <c r="J67" s="174">
        <f>IF('M9 final  '!J67="","",'M9 final  '!J67)</f>
        <v>14.05</v>
      </c>
      <c r="K67" s="174" t="str">
        <f>IF('M9 final  '!K67="","",'M9 final  '!K67)</f>
        <v>V</v>
      </c>
      <c r="L67" s="174">
        <f>IF(M10FI!E67="","",M10FI!E67)</f>
        <v>16.375</v>
      </c>
      <c r="M67" s="174" t="str">
        <f>IF(M10FI!F67="","",M10FI!F67)</f>
        <v/>
      </c>
      <c r="N67" s="174">
        <f>IF(M10FI!G67="","",M10FI!G67)</f>
        <v>16.375</v>
      </c>
      <c r="O67" s="174">
        <f>IF(M10FI!H67="","",M10FI!H67)</f>
        <v>15</v>
      </c>
      <c r="P67" s="174" t="str">
        <f>IF(M10FI!I67="","",M10FI!I67)</f>
        <v/>
      </c>
      <c r="Q67" s="174">
        <f>IF(M10FI!J67="","",M10FI!J67)</f>
        <v>15</v>
      </c>
      <c r="R67" s="174">
        <f>IF(M10FI!K67="","",M10FI!K67)</f>
        <v>12.5</v>
      </c>
      <c r="S67" s="174" t="str">
        <f>IF(M10FI!L67="","",M10FI!L67)</f>
        <v/>
      </c>
      <c r="T67" s="174">
        <f>IF(M10FI!M67="","",M10FI!M67)</f>
        <v>12.5</v>
      </c>
      <c r="U67" s="174">
        <f>IF(M10FI!N67="","",M10FI!N67)</f>
        <v>14.6625</v>
      </c>
      <c r="V67" s="174" t="str">
        <f>IF(M10FI!O67="","",M10FI!O67)</f>
        <v>V</v>
      </c>
      <c r="W67" s="174">
        <f>IF('M11 final'!D67="","",'M11 final'!D67)</f>
        <v>16</v>
      </c>
      <c r="X67" s="174" t="str">
        <f>IF('M11 final'!E67="","",'M11 final'!E67)</f>
        <v/>
      </c>
      <c r="Y67" s="174">
        <f>IF('M11 final'!F67="","",'M11 final'!F67)</f>
        <v>16</v>
      </c>
      <c r="Z67" s="174">
        <f>IF('M11 final'!G67="","",'M11 final'!G67)</f>
        <v>20</v>
      </c>
      <c r="AA67" s="174" t="str">
        <f>IF('M11 final'!H67="","",'M11 final'!H67)</f>
        <v/>
      </c>
      <c r="AB67" s="174">
        <f>IF('M11 final'!I67="","",'M11 final'!I67)</f>
        <v>20</v>
      </c>
      <c r="AC67" s="174">
        <f>IF('M11 final'!J67="","",'M11 final'!J67)</f>
        <v>18</v>
      </c>
      <c r="AD67" s="174" t="str">
        <f>IF('M11 final'!K67="","",'M11 final'!K67)</f>
        <v>V</v>
      </c>
      <c r="AE67" s="174">
        <f>IF(M12FI!D67="","",M12FI!D67)</f>
        <v>16.5</v>
      </c>
      <c r="AF67" s="174" t="str">
        <f>IF(M12FI!E67="","",M12FI!E67)</f>
        <v/>
      </c>
      <c r="AG67" s="174">
        <f>IF(M12FI!F67="","",M12FI!F67)</f>
        <v>16.5</v>
      </c>
      <c r="AH67" s="174">
        <f>IF(M12FI!G67="","",M12FI!G67)</f>
        <v>19</v>
      </c>
      <c r="AI67" s="174" t="str">
        <f>IF(M12FI!H67="","",M12FI!H67)</f>
        <v/>
      </c>
      <c r="AJ67" s="174">
        <f>IF(M12FI!I67="","",M12FI!I67)</f>
        <v>19</v>
      </c>
      <c r="AK67" s="174">
        <f>IF(M12FI!J67="","",M12FI!J67)</f>
        <v>19.5</v>
      </c>
      <c r="AL67" s="174" t="str">
        <f>IF(M12FI!K67="","",M12FI!K67)</f>
        <v/>
      </c>
      <c r="AM67" s="174">
        <f>IF(M12FI!L67="","",M12FI!L67)</f>
        <v>19.5</v>
      </c>
      <c r="AN67" s="174">
        <f>IF(M12FI!M67="","",M12FI!M67)</f>
        <v>18.73</v>
      </c>
      <c r="AO67" s="174" t="str">
        <f>IF(M12FI!N67="","",M12FI!N67)</f>
        <v>V</v>
      </c>
      <c r="AP67" s="174">
        <f>IF(' M13 APR'!E67="","",' M13 APR'!E67)</f>
        <v>16</v>
      </c>
      <c r="AQ67" s="174" t="str">
        <f>IF(' M13 APR'!F67="","",' M13 APR'!F67)</f>
        <v/>
      </c>
      <c r="AR67" s="174">
        <f>IF(' M13 APR'!G67="","",' M13 APR'!G67)</f>
        <v>16</v>
      </c>
      <c r="AS67" s="174">
        <f>IF(' M13 APR'!H67="","",' M13 APR'!H67)</f>
        <v>18.774999999999999</v>
      </c>
      <c r="AT67" s="174" t="str">
        <f>IF(' M13 APR'!I67="","",' M13 APR'!I67)</f>
        <v/>
      </c>
      <c r="AU67" s="174">
        <f>IF(' M13 APR'!J67="","",' M13 APR'!J67)</f>
        <v>18.774999999999999</v>
      </c>
      <c r="AV67" s="174">
        <f>IF(' M13 APR'!K67="","",' M13 APR'!K67)</f>
        <v>17.221</v>
      </c>
      <c r="AW67" s="174" t="str">
        <f>IF(' M13 APR'!L67="","",' M13 APR'!L67)</f>
        <v>V</v>
      </c>
      <c r="AX67" s="176">
        <f>IF(' M14 APR'!E67="","",' M14 APR'!E67)</f>
        <v>17.600000000000001</v>
      </c>
      <c r="AY67" s="176" t="str">
        <f>IF(' M14 APR'!F67="","",' M14 APR'!F67)</f>
        <v/>
      </c>
      <c r="AZ67" s="176">
        <f>IF(' M14 APR'!G67="","",' M14 APR'!G67)</f>
        <v>17.600000000000001</v>
      </c>
      <c r="BA67" s="176">
        <f>IF(' M14 APR'!H67="","",' M14 APR'!H67)</f>
        <v>13</v>
      </c>
      <c r="BB67" s="176" t="str">
        <f>IF(' M14 APR'!I67="","",' M14 APR'!I67)</f>
        <v/>
      </c>
      <c r="BC67" s="176">
        <f>IF(' M14 APR'!J67="","",' M14 APR'!J67)</f>
        <v>13</v>
      </c>
      <c r="BD67" s="176">
        <f>IF(' M14 APR'!K67="","",' M14 APR'!K67)</f>
        <v>15.576000000000001</v>
      </c>
      <c r="BE67" s="176" t="str">
        <f>IF(' M14 APR'!L67="","",' M14 APR'!L67)</f>
        <v>V</v>
      </c>
      <c r="BF67" s="175">
        <f>IF(' M15 APR'!E67="","",' M15 APR'!E67)</f>
        <v>15</v>
      </c>
      <c r="BG67" s="175" t="str">
        <f>IF(' M15 APR'!F67="","",' M15 APR'!F67)</f>
        <v/>
      </c>
      <c r="BH67" s="175">
        <f>IF(' M15 APR'!G67="","",' M15 APR'!G67)</f>
        <v>15</v>
      </c>
      <c r="BI67" s="175">
        <f>IF(' M15 APR'!H67="","",' M15 APR'!H67)</f>
        <v>16.5</v>
      </c>
      <c r="BJ67" s="175" t="str">
        <f>IF(' M15 APR'!I67="","",' M15 APR'!I67)</f>
        <v/>
      </c>
      <c r="BK67" s="175">
        <f>IF(' M15 APR'!J67="","",' M15 APR'!J67)</f>
        <v>16.5</v>
      </c>
      <c r="BL67" s="175">
        <f>IF(' M15 APR'!K67="","",' M15 APR'!K67)</f>
        <v>16.200000000000003</v>
      </c>
      <c r="BM67" s="175" t="str">
        <f>IF(' M15 APR'!L67="","",' M15 APR'!L67)</f>
        <v>V</v>
      </c>
      <c r="BN67" s="14">
        <f>IF(' M16 APR'!E67="","",' M16 APR'!E67)</f>
        <v>16.5</v>
      </c>
      <c r="BO67" s="14" t="str">
        <f>IF(' M16 APR'!F67="","",' M16 APR'!F67)</f>
        <v/>
      </c>
      <c r="BP67" s="14">
        <f>IF(' M16 APR'!G67="","",' M16 APR'!G67)</f>
        <v>16.5</v>
      </c>
      <c r="BQ67" s="14">
        <f>IF(' M16 APR'!H67="","",' M16 APR'!H67)</f>
        <v>16.5</v>
      </c>
      <c r="BR67" s="14" t="str">
        <f>IF(' M16 APR'!I67="","",' M16 APR'!I67)</f>
        <v>V</v>
      </c>
      <c r="BS67" s="177">
        <f t="shared" si="1"/>
        <v>16.367437500000001</v>
      </c>
      <c r="BT67" s="178" t="str">
        <f t="shared" si="0"/>
        <v>Admis(e)</v>
      </c>
      <c r="BU67" s="179" t="str">
        <f t="shared" si="2"/>
        <v xml:space="preserve">ELKHESSAIMI    </v>
      </c>
    </row>
    <row r="68" spans="1:73">
      <c r="A68" s="173">
        <v>59</v>
      </c>
      <c r="B68" s="183" t="s">
        <v>127</v>
      </c>
      <c r="C68" s="182" t="s">
        <v>128</v>
      </c>
      <c r="D68" s="174">
        <f>IF('M9 final  '!D68="","",'M9 final  '!D68)</f>
        <v>15.6</v>
      </c>
      <c r="E68" s="174" t="str">
        <f>IF('M9 final  '!E68="","",'M9 final  '!E68)</f>
        <v/>
      </c>
      <c r="F68" s="174">
        <f>IF('M9 final  '!F68="","",'M9 final  '!F68)</f>
        <v>15.6</v>
      </c>
      <c r="G68" s="174">
        <f>IF('M9 final  '!G68="","",'M9 final  '!G68)</f>
        <v>14</v>
      </c>
      <c r="H68" s="174" t="str">
        <f>IF('M9 final  '!H68="","",'M9 final  '!H68)</f>
        <v/>
      </c>
      <c r="I68" s="174">
        <f>IF('M9 final  '!I68="","",'M9 final  '!I68)</f>
        <v>14</v>
      </c>
      <c r="J68" s="174">
        <f>IF('M9 final  '!J68="","",'M9 final  '!J68)</f>
        <v>14.8</v>
      </c>
      <c r="K68" s="174" t="str">
        <f>IF('M9 final  '!K68="","",'M9 final  '!K68)</f>
        <v>V</v>
      </c>
      <c r="L68" s="174">
        <f>IF(M10FI!E68="","",M10FI!E68)</f>
        <v>14.625</v>
      </c>
      <c r="M68" s="174" t="str">
        <f>IF(M10FI!F68="","",M10FI!F68)</f>
        <v/>
      </c>
      <c r="N68" s="174">
        <f>IF(M10FI!G68="","",M10FI!G68)</f>
        <v>14.625</v>
      </c>
      <c r="O68" s="174">
        <f>IF(M10FI!H68="","",M10FI!H68)</f>
        <v>15.75</v>
      </c>
      <c r="P68" s="174" t="str">
        <f>IF(M10FI!I68="","",M10FI!I68)</f>
        <v/>
      </c>
      <c r="Q68" s="174">
        <f>IF(M10FI!J68="","",M10FI!J68)</f>
        <v>15.75</v>
      </c>
      <c r="R68" s="174">
        <f>IF(M10FI!K68="","",M10FI!K68)</f>
        <v>13.5</v>
      </c>
      <c r="S68" s="174" t="str">
        <f>IF(M10FI!L68="","",M10FI!L68)</f>
        <v/>
      </c>
      <c r="T68" s="174">
        <f>IF(M10FI!M68="","",M10FI!M68)</f>
        <v>13.5</v>
      </c>
      <c r="U68" s="174">
        <f>IF(M10FI!N68="","",M10FI!N68)</f>
        <v>14.737500000000001</v>
      </c>
      <c r="V68" s="174" t="str">
        <f>IF(M10FI!O68="","",M10FI!O68)</f>
        <v>V</v>
      </c>
      <c r="W68" s="174">
        <f>IF('M11 final'!D68="","",'M11 final'!D68)</f>
        <v>16.5</v>
      </c>
      <c r="X68" s="174" t="str">
        <f>IF('M11 final'!E68="","",'M11 final'!E68)</f>
        <v/>
      </c>
      <c r="Y68" s="174">
        <f>IF('M11 final'!F68="","",'M11 final'!F68)</f>
        <v>16.5</v>
      </c>
      <c r="Z68" s="174">
        <f>IF('M11 final'!G68="","",'M11 final'!G68)</f>
        <v>19</v>
      </c>
      <c r="AA68" s="174" t="str">
        <f>IF('M11 final'!H68="","",'M11 final'!H68)</f>
        <v/>
      </c>
      <c r="AB68" s="174">
        <f>IF('M11 final'!I68="","",'M11 final'!I68)</f>
        <v>19</v>
      </c>
      <c r="AC68" s="174">
        <f>IF('M11 final'!J68="","",'M11 final'!J68)</f>
        <v>17.75</v>
      </c>
      <c r="AD68" s="174" t="str">
        <f>IF('M11 final'!K68="","",'M11 final'!K68)</f>
        <v>V</v>
      </c>
      <c r="AE68" s="174">
        <f>IF(M12FI!D68="","",M12FI!D68)</f>
        <v>15</v>
      </c>
      <c r="AF68" s="174" t="str">
        <f>IF(M12FI!E68="","",M12FI!E68)</f>
        <v/>
      </c>
      <c r="AG68" s="174">
        <f>IF(M12FI!F68="","",M12FI!F68)</f>
        <v>15</v>
      </c>
      <c r="AH68" s="174">
        <f>IF(M12FI!G68="","",M12FI!G68)</f>
        <v>20</v>
      </c>
      <c r="AI68" s="174" t="str">
        <f>IF(M12FI!H68="","",M12FI!H68)</f>
        <v/>
      </c>
      <c r="AJ68" s="174">
        <f>IF(M12FI!I68="","",M12FI!I68)</f>
        <v>20</v>
      </c>
      <c r="AK68" s="174">
        <f>IF(M12FI!J68="","",M12FI!J68)</f>
        <v>19</v>
      </c>
      <c r="AL68" s="174" t="str">
        <f>IF(M12FI!K68="","",M12FI!K68)</f>
        <v/>
      </c>
      <c r="AM68" s="174">
        <f>IF(M12FI!L68="","",M12FI!L68)</f>
        <v>19</v>
      </c>
      <c r="AN68" s="174">
        <f>IF(M12FI!M68="","",M12FI!M68)</f>
        <v>18.34</v>
      </c>
      <c r="AO68" s="174" t="str">
        <f>IF(M12FI!N68="","",M12FI!N68)</f>
        <v>V</v>
      </c>
      <c r="AP68" s="174">
        <f>IF(' M13 APR'!E68="","",' M13 APR'!E68)</f>
        <v>12</v>
      </c>
      <c r="AQ68" s="174" t="str">
        <f>IF(' M13 APR'!F68="","",' M13 APR'!F68)</f>
        <v/>
      </c>
      <c r="AR68" s="174">
        <f>IF(' M13 APR'!G68="","",' M13 APR'!G68)</f>
        <v>12</v>
      </c>
      <c r="AS68" s="174">
        <f>IF(' M13 APR'!H68="","",' M13 APR'!H68)</f>
        <v>19.299999999999997</v>
      </c>
      <c r="AT68" s="174" t="str">
        <f>IF(' M13 APR'!I68="","",' M13 APR'!I68)</f>
        <v/>
      </c>
      <c r="AU68" s="174">
        <f>IF(' M13 APR'!J68="","",' M13 APR'!J68)</f>
        <v>19.299999999999997</v>
      </c>
      <c r="AV68" s="174">
        <f>IF(' M13 APR'!K68="","",' M13 APR'!K68)</f>
        <v>15.212</v>
      </c>
      <c r="AW68" s="174" t="str">
        <f>IF(' M13 APR'!L68="","",' M13 APR'!L68)</f>
        <v>V</v>
      </c>
      <c r="AX68" s="176">
        <f>IF(' M14 APR'!E68="","",' M14 APR'!E68)</f>
        <v>19.200000000000003</v>
      </c>
      <c r="AY68" s="176" t="str">
        <f>IF(' M14 APR'!F68="","",' M14 APR'!F68)</f>
        <v/>
      </c>
      <c r="AZ68" s="176">
        <f>IF(' M14 APR'!G68="","",' M14 APR'!G68)</f>
        <v>19.200000000000003</v>
      </c>
      <c r="BA68" s="176">
        <f>IF(' M14 APR'!H68="","",' M14 APR'!H68)</f>
        <v>13.75</v>
      </c>
      <c r="BB68" s="176" t="str">
        <f>IF(' M14 APR'!I68="","",' M14 APR'!I68)</f>
        <v/>
      </c>
      <c r="BC68" s="176">
        <f>IF(' M14 APR'!J68="","",' M14 APR'!J68)</f>
        <v>13.75</v>
      </c>
      <c r="BD68" s="176">
        <f>IF(' M14 APR'!K68="","",' M14 APR'!K68)</f>
        <v>16.802000000000003</v>
      </c>
      <c r="BE68" s="176" t="str">
        <f>IF(' M14 APR'!L68="","",' M14 APR'!L68)</f>
        <v>V</v>
      </c>
      <c r="BF68" s="175">
        <f>IF(' M15 APR'!E68="","",' M15 APR'!E68)</f>
        <v>16.5</v>
      </c>
      <c r="BG68" s="175" t="str">
        <f>IF(' M15 APR'!F68="","",' M15 APR'!F68)</f>
        <v/>
      </c>
      <c r="BH68" s="175">
        <f>IF(' M15 APR'!G68="","",' M15 APR'!G68)</f>
        <v>16.5</v>
      </c>
      <c r="BI68" s="175">
        <f>IF(' M15 APR'!H68="","",' M15 APR'!H68)</f>
        <v>16</v>
      </c>
      <c r="BJ68" s="175" t="str">
        <f>IF(' M15 APR'!I68="","",' M15 APR'!I68)</f>
        <v/>
      </c>
      <c r="BK68" s="175">
        <f>IF(' M15 APR'!J68="","",' M15 APR'!J68)</f>
        <v>16</v>
      </c>
      <c r="BL68" s="175">
        <f>IF(' M15 APR'!K68="","",' M15 APR'!K68)</f>
        <v>16.100000000000001</v>
      </c>
      <c r="BM68" s="175" t="str">
        <f>IF(' M15 APR'!L68="","",' M15 APR'!L68)</f>
        <v>V</v>
      </c>
      <c r="BN68" s="14">
        <f>IF(' M16 APR'!E68="","",' M16 APR'!E68)</f>
        <v>16.25</v>
      </c>
      <c r="BO68" s="14" t="str">
        <f>IF(' M16 APR'!F68="","",' M16 APR'!F68)</f>
        <v/>
      </c>
      <c r="BP68" s="14">
        <f>IF(' M16 APR'!G68="","",' M16 APR'!G68)</f>
        <v>16.25</v>
      </c>
      <c r="BQ68" s="14">
        <f>IF(' M16 APR'!H68="","",' M16 APR'!H68)</f>
        <v>16.25</v>
      </c>
      <c r="BR68" s="14" t="str">
        <f>IF(' M16 APR'!I68="","",' M16 APR'!I68)</f>
        <v>V</v>
      </c>
      <c r="BS68" s="177">
        <f t="shared" si="1"/>
        <v>16.2489375</v>
      </c>
      <c r="BT68" s="178" t="str">
        <f t="shared" si="0"/>
        <v>Admis(e)</v>
      </c>
      <c r="BU68" s="179" t="str">
        <f t="shared" si="2"/>
        <v xml:space="preserve">EL-LAHLOUHI  </v>
      </c>
    </row>
    <row r="69" spans="1:73">
      <c r="A69" s="173">
        <v>60</v>
      </c>
      <c r="B69" s="183" t="s">
        <v>129</v>
      </c>
      <c r="C69" s="182" t="s">
        <v>130</v>
      </c>
      <c r="D69" s="174">
        <f>IF('M9 final  '!D69="","",'M9 final  '!D69)</f>
        <v>15.1</v>
      </c>
      <c r="E69" s="174" t="str">
        <f>IF('M9 final  '!E69="","",'M9 final  '!E69)</f>
        <v/>
      </c>
      <c r="F69" s="174">
        <f>IF('M9 final  '!F69="","",'M9 final  '!F69)</f>
        <v>15.1</v>
      </c>
      <c r="G69" s="174">
        <f>IF('M9 final  '!G69="","",'M9 final  '!G69)</f>
        <v>15</v>
      </c>
      <c r="H69" s="174" t="str">
        <f>IF('M9 final  '!H69="","",'M9 final  '!H69)</f>
        <v/>
      </c>
      <c r="I69" s="174">
        <f>IF('M9 final  '!I69="","",'M9 final  '!I69)</f>
        <v>15</v>
      </c>
      <c r="J69" s="174">
        <f>IF('M9 final  '!J69="","",'M9 final  '!J69)</f>
        <v>15.05</v>
      </c>
      <c r="K69" s="174" t="str">
        <f>IF('M9 final  '!K69="","",'M9 final  '!K69)</f>
        <v>V</v>
      </c>
      <c r="L69" s="174">
        <f>IF(M10FI!E69="","",M10FI!E69)</f>
        <v>12.375</v>
      </c>
      <c r="M69" s="174" t="str">
        <f>IF(M10FI!F69="","",M10FI!F69)</f>
        <v/>
      </c>
      <c r="N69" s="174">
        <f>IF(M10FI!G69="","",M10FI!G69)</f>
        <v>12.375</v>
      </c>
      <c r="O69" s="174">
        <f>IF(M10FI!H69="","",M10FI!H69)</f>
        <v>15.75</v>
      </c>
      <c r="P69" s="174" t="str">
        <f>IF(M10FI!I69="","",M10FI!I69)</f>
        <v/>
      </c>
      <c r="Q69" s="174">
        <f>IF(M10FI!J69="","",M10FI!J69)</f>
        <v>15.75</v>
      </c>
      <c r="R69" s="174">
        <f>IF(M10FI!K69="","",M10FI!K69)</f>
        <v>12.5</v>
      </c>
      <c r="S69" s="174" t="str">
        <f>IF(M10FI!L69="","",M10FI!L69)</f>
        <v/>
      </c>
      <c r="T69" s="174">
        <f>IF(M10FI!M69="","",M10FI!M69)</f>
        <v>12.5</v>
      </c>
      <c r="U69" s="174">
        <f>IF(M10FI!N69="","",M10FI!N69)</f>
        <v>13.762500000000001</v>
      </c>
      <c r="V69" s="174" t="str">
        <f>IF(M10FI!O69="","",M10FI!O69)</f>
        <v>V</v>
      </c>
      <c r="W69" s="174">
        <f>IF('M11 final'!D69="","",'M11 final'!D69)</f>
        <v>15.5</v>
      </c>
      <c r="X69" s="174" t="str">
        <f>IF('M11 final'!E69="","",'M11 final'!E69)</f>
        <v/>
      </c>
      <c r="Y69" s="174">
        <f>IF('M11 final'!F69="","",'M11 final'!F69)</f>
        <v>15.5</v>
      </c>
      <c r="Z69" s="174">
        <f>IF('M11 final'!G69="","",'M11 final'!G69)</f>
        <v>18</v>
      </c>
      <c r="AA69" s="174" t="str">
        <f>IF('M11 final'!H69="","",'M11 final'!H69)</f>
        <v/>
      </c>
      <c r="AB69" s="174">
        <f>IF('M11 final'!I69="","",'M11 final'!I69)</f>
        <v>18</v>
      </c>
      <c r="AC69" s="174">
        <f>IF('M11 final'!J69="","",'M11 final'!J69)</f>
        <v>16.75</v>
      </c>
      <c r="AD69" s="174" t="str">
        <f>IF('M11 final'!K69="","",'M11 final'!K69)</f>
        <v>V</v>
      </c>
      <c r="AE69" s="174">
        <f>IF(M12FI!D69="","",M12FI!D69)</f>
        <v>18.5</v>
      </c>
      <c r="AF69" s="174" t="str">
        <f>IF(M12FI!E69="","",M12FI!E69)</f>
        <v/>
      </c>
      <c r="AG69" s="174">
        <f>IF(M12FI!F69="","",M12FI!F69)</f>
        <v>18.5</v>
      </c>
      <c r="AH69" s="174">
        <f>IF(M12FI!G69="","",M12FI!G69)</f>
        <v>17</v>
      </c>
      <c r="AI69" s="174" t="str">
        <f>IF(M12FI!H69="","",M12FI!H69)</f>
        <v/>
      </c>
      <c r="AJ69" s="174">
        <f>IF(M12FI!I69="","",M12FI!I69)</f>
        <v>17</v>
      </c>
      <c r="AK69" s="174">
        <f>IF(M12FI!J69="","",M12FI!J69)</f>
        <v>15.5</v>
      </c>
      <c r="AL69" s="174" t="str">
        <f>IF(M12FI!K69="","",M12FI!K69)</f>
        <v/>
      </c>
      <c r="AM69" s="174">
        <f>IF(M12FI!L69="","",M12FI!L69)</f>
        <v>15.5</v>
      </c>
      <c r="AN69" s="174">
        <f>IF(M12FI!M69="","",M12FI!M69)</f>
        <v>16.490000000000002</v>
      </c>
      <c r="AO69" s="174" t="str">
        <f>IF(M12FI!N69="","",M12FI!N69)</f>
        <v>V</v>
      </c>
      <c r="AP69" s="174">
        <f>IF(' M13 APR'!E69="","",' M13 APR'!E69)</f>
        <v>16</v>
      </c>
      <c r="AQ69" s="174" t="str">
        <f>IF(' M13 APR'!F69="","",' M13 APR'!F69)</f>
        <v/>
      </c>
      <c r="AR69" s="174">
        <f>IF(' M13 APR'!G69="","",' M13 APR'!G69)</f>
        <v>16</v>
      </c>
      <c r="AS69" s="174">
        <f>IF(' M13 APR'!H69="","",' M13 APR'!H69)</f>
        <v>19.7</v>
      </c>
      <c r="AT69" s="174" t="str">
        <f>IF(' M13 APR'!I69="","",' M13 APR'!I69)</f>
        <v/>
      </c>
      <c r="AU69" s="174">
        <f>IF(' M13 APR'!J69="","",' M13 APR'!J69)</f>
        <v>19.7</v>
      </c>
      <c r="AV69" s="174">
        <f>IF(' M13 APR'!K69="","",' M13 APR'!K69)</f>
        <v>17.628</v>
      </c>
      <c r="AW69" s="174" t="str">
        <f>IF(' M13 APR'!L69="","",' M13 APR'!L69)</f>
        <v>V</v>
      </c>
      <c r="AX69" s="176">
        <f>IF(' M14 APR'!E69="","",' M14 APR'!E69)</f>
        <v>18</v>
      </c>
      <c r="AY69" s="176" t="str">
        <f>IF(' M14 APR'!F69="","",' M14 APR'!F69)</f>
        <v/>
      </c>
      <c r="AZ69" s="176">
        <f>IF(' M14 APR'!G69="","",' M14 APR'!G69)</f>
        <v>18</v>
      </c>
      <c r="BA69" s="176">
        <f>IF(' M14 APR'!H69="","",' M14 APR'!H69)</f>
        <v>14.25</v>
      </c>
      <c r="BB69" s="176" t="str">
        <f>IF(' M14 APR'!I69="","",' M14 APR'!I69)</f>
        <v/>
      </c>
      <c r="BC69" s="176">
        <f>IF(' M14 APR'!J69="","",' M14 APR'!J69)</f>
        <v>14.25</v>
      </c>
      <c r="BD69" s="176">
        <f>IF(' M14 APR'!K69="","",' M14 APR'!K69)</f>
        <v>16.350000000000001</v>
      </c>
      <c r="BE69" s="176" t="str">
        <f>IF(' M14 APR'!L69="","",' M14 APR'!L69)</f>
        <v>V</v>
      </c>
      <c r="BF69" s="175">
        <f>IF(' M15 APR'!E69="","",' M15 APR'!E69)</f>
        <v>15</v>
      </c>
      <c r="BG69" s="175" t="str">
        <f>IF(' M15 APR'!F69="","",' M15 APR'!F69)</f>
        <v/>
      </c>
      <c r="BH69" s="175">
        <f>IF(' M15 APR'!G69="","",' M15 APR'!G69)</f>
        <v>15</v>
      </c>
      <c r="BI69" s="175">
        <f>IF(' M15 APR'!H69="","",' M15 APR'!H69)</f>
        <v>15</v>
      </c>
      <c r="BJ69" s="175" t="str">
        <f>IF(' M15 APR'!I69="","",' M15 APR'!I69)</f>
        <v/>
      </c>
      <c r="BK69" s="175">
        <f>IF(' M15 APR'!J69="","",' M15 APR'!J69)</f>
        <v>15</v>
      </c>
      <c r="BL69" s="175">
        <f>IF(' M15 APR'!K69="","",' M15 APR'!K69)</f>
        <v>15</v>
      </c>
      <c r="BM69" s="175" t="str">
        <f>IF(' M15 APR'!L69="","",' M15 APR'!L69)</f>
        <v>V</v>
      </c>
      <c r="BN69" s="14">
        <f>IF(' M16 APR'!E69="","",' M16 APR'!E69)</f>
        <v>16</v>
      </c>
      <c r="BO69" s="14" t="str">
        <f>IF(' M16 APR'!F69="","",' M16 APR'!F69)</f>
        <v/>
      </c>
      <c r="BP69" s="14">
        <f>IF(' M16 APR'!G69="","",' M16 APR'!G69)</f>
        <v>16</v>
      </c>
      <c r="BQ69" s="14">
        <f>IF(' M16 APR'!H69="","",' M16 APR'!H69)</f>
        <v>16</v>
      </c>
      <c r="BR69" s="14" t="str">
        <f>IF(' M16 APR'!I69="","",' M16 APR'!I69)</f>
        <v>V</v>
      </c>
      <c r="BS69" s="177">
        <f t="shared" si="1"/>
        <v>15.878812499999999</v>
      </c>
      <c r="BT69" s="178" t="str">
        <f t="shared" si="0"/>
        <v>Admis(e)</v>
      </c>
      <c r="BU69" s="179" t="str">
        <f t="shared" si="2"/>
        <v xml:space="preserve">ELMAHI       </v>
      </c>
    </row>
    <row r="70" spans="1:73">
      <c r="A70" s="173">
        <v>61</v>
      </c>
      <c r="B70" s="184" t="s">
        <v>131</v>
      </c>
      <c r="C70" s="185" t="s">
        <v>132</v>
      </c>
      <c r="D70" s="174">
        <f>IF('M9 final  '!D70="","",'M9 final  '!D70)</f>
        <v>15.1</v>
      </c>
      <c r="E70" s="174" t="str">
        <f>IF('M9 final  '!E70="","",'M9 final  '!E70)</f>
        <v/>
      </c>
      <c r="F70" s="174">
        <f>IF('M9 final  '!F70="","",'M9 final  '!F70)</f>
        <v>15.1</v>
      </c>
      <c r="G70" s="174">
        <f>IF('M9 final  '!G70="","",'M9 final  '!G70)</f>
        <v>10</v>
      </c>
      <c r="H70" s="174" t="str">
        <f>IF('M9 final  '!H70="","",'M9 final  '!H70)</f>
        <v/>
      </c>
      <c r="I70" s="174">
        <f>IF('M9 final  '!I70="","",'M9 final  '!I70)</f>
        <v>10</v>
      </c>
      <c r="J70" s="174">
        <f>IF('M9 final  '!J70="","",'M9 final  '!J70)</f>
        <v>12.55</v>
      </c>
      <c r="K70" s="174" t="str">
        <f>IF('M9 final  '!K70="","",'M9 final  '!K70)</f>
        <v>V</v>
      </c>
      <c r="L70" s="174">
        <f>IF(M10FI!E70="","",M10FI!E70)</f>
        <v>12.25</v>
      </c>
      <c r="M70" s="174" t="str">
        <f>IF(M10FI!F70="","",M10FI!F70)</f>
        <v/>
      </c>
      <c r="N70" s="174">
        <f>IF(M10FI!G70="","",M10FI!G70)</f>
        <v>12.25</v>
      </c>
      <c r="O70" s="174">
        <f>IF(M10FI!H70="","",M10FI!H70)</f>
        <v>12.75</v>
      </c>
      <c r="P70" s="174" t="str">
        <f>IF(M10FI!I70="","",M10FI!I70)</f>
        <v/>
      </c>
      <c r="Q70" s="174">
        <f>IF(M10FI!J70="","",M10FI!J70)</f>
        <v>12.75</v>
      </c>
      <c r="R70" s="174">
        <f>IF(M10FI!K70="","",M10FI!K70)</f>
        <v>12.5</v>
      </c>
      <c r="S70" s="174" t="str">
        <f>IF(M10FI!L70="","",M10FI!L70)</f>
        <v/>
      </c>
      <c r="T70" s="174">
        <f>IF(M10FI!M70="","",M10FI!M70)</f>
        <v>12.5</v>
      </c>
      <c r="U70" s="174">
        <f>IF(M10FI!N70="","",M10FI!N70)</f>
        <v>12.525</v>
      </c>
      <c r="V70" s="174" t="str">
        <f>IF(M10FI!O70="","",M10FI!O70)</f>
        <v>V</v>
      </c>
      <c r="W70" s="174">
        <f>IF('M11 final'!D70="","",'M11 final'!D70)</f>
        <v>11.5</v>
      </c>
      <c r="X70" s="174" t="str">
        <f>IF('M11 final'!E70="","",'M11 final'!E70)</f>
        <v/>
      </c>
      <c r="Y70" s="174">
        <f>IF('M11 final'!F70="","",'M11 final'!F70)</f>
        <v>11.5</v>
      </c>
      <c r="Z70" s="174">
        <f>IF('M11 final'!G70="","",'M11 final'!G70)</f>
        <v>16.75</v>
      </c>
      <c r="AA70" s="174" t="str">
        <f>IF('M11 final'!H70="","",'M11 final'!H70)</f>
        <v/>
      </c>
      <c r="AB70" s="174">
        <f>IF('M11 final'!I70="","",'M11 final'!I70)</f>
        <v>16.75</v>
      </c>
      <c r="AC70" s="174">
        <f>IF('M11 final'!J70="","",'M11 final'!J70)</f>
        <v>14.125</v>
      </c>
      <c r="AD70" s="174" t="str">
        <f>IF('M11 final'!K70="","",'M11 final'!K70)</f>
        <v>V</v>
      </c>
      <c r="AE70" s="174">
        <f>IF(M12FI!D70="","",M12FI!D70)</f>
        <v>16.5</v>
      </c>
      <c r="AF70" s="174" t="str">
        <f>IF(M12FI!E70="","",M12FI!E70)</f>
        <v/>
      </c>
      <c r="AG70" s="174">
        <f>IF(M12FI!F70="","",M12FI!F70)</f>
        <v>16.5</v>
      </c>
      <c r="AH70" s="174">
        <f>IF(M12FI!G70="","",M12FI!G70)</f>
        <v>16</v>
      </c>
      <c r="AI70" s="174" t="str">
        <f>IF(M12FI!H70="","",M12FI!H70)</f>
        <v/>
      </c>
      <c r="AJ70" s="174">
        <f>IF(M12FI!I70="","",M12FI!I70)</f>
        <v>16</v>
      </c>
      <c r="AK70" s="174">
        <f>IF(M12FI!J70="","",M12FI!J70)</f>
        <v>14.5</v>
      </c>
      <c r="AL70" s="174" t="str">
        <f>IF(M12FI!K70="","",M12FI!K70)</f>
        <v/>
      </c>
      <c r="AM70" s="174">
        <f>IF(M12FI!L70="","",M12FI!L70)</f>
        <v>14.5</v>
      </c>
      <c r="AN70" s="174">
        <f>IF(M12FI!M70="","",M12FI!M70)</f>
        <v>15.270000000000001</v>
      </c>
      <c r="AO70" s="174" t="str">
        <f>IF(M12FI!N70="","",M12FI!N70)</f>
        <v>V</v>
      </c>
      <c r="AP70" s="174">
        <f>IF(' M13 APR'!E70="","",' M13 APR'!E70)</f>
        <v>12</v>
      </c>
      <c r="AQ70" s="174" t="str">
        <f>IF(' M13 APR'!F70="","",' M13 APR'!F70)</f>
        <v/>
      </c>
      <c r="AR70" s="174">
        <f>IF(' M13 APR'!G70="","",' M13 APR'!G70)</f>
        <v>12</v>
      </c>
      <c r="AS70" s="174">
        <f>IF(' M13 APR'!H70="","",' M13 APR'!H70)</f>
        <v>15.724999999999998</v>
      </c>
      <c r="AT70" s="174" t="str">
        <f>IF(' M13 APR'!I70="","",' M13 APR'!I70)</f>
        <v/>
      </c>
      <c r="AU70" s="174">
        <f>IF(' M13 APR'!J70="","",' M13 APR'!J70)</f>
        <v>15.724999999999998</v>
      </c>
      <c r="AV70" s="174">
        <f>IF(' M13 APR'!K70="","",' M13 APR'!K70)</f>
        <v>13.638999999999999</v>
      </c>
      <c r="AW70" s="174" t="str">
        <f>IF(' M13 APR'!L70="","",' M13 APR'!L70)</f>
        <v>V</v>
      </c>
      <c r="AX70" s="176">
        <f>IF(' M14 APR'!E70="","",' M14 APR'!E70)</f>
        <v>15.200000000000001</v>
      </c>
      <c r="AY70" s="176" t="str">
        <f>IF(' M14 APR'!F70="","",' M14 APR'!F70)</f>
        <v/>
      </c>
      <c r="AZ70" s="176">
        <f>IF(' M14 APR'!G70="","",' M14 APR'!G70)</f>
        <v>15.200000000000001</v>
      </c>
      <c r="BA70" s="176">
        <f>IF(' M14 APR'!H70="","",' M14 APR'!H70)</f>
        <v>13.5</v>
      </c>
      <c r="BB70" s="176" t="str">
        <f>IF(' M14 APR'!I70="","",' M14 APR'!I70)</f>
        <v/>
      </c>
      <c r="BC70" s="176">
        <f>IF(' M14 APR'!J70="","",' M14 APR'!J70)</f>
        <v>13.5</v>
      </c>
      <c r="BD70" s="176">
        <f>IF(' M14 APR'!K70="","",' M14 APR'!K70)</f>
        <v>14.452000000000002</v>
      </c>
      <c r="BE70" s="176" t="str">
        <f>IF(' M14 APR'!L70="","",' M14 APR'!L70)</f>
        <v>V</v>
      </c>
      <c r="BF70" s="175">
        <f>IF(' M15 APR'!E70="","",' M15 APR'!E70)</f>
        <v>13</v>
      </c>
      <c r="BG70" s="175" t="str">
        <f>IF(' M15 APR'!F70="","",' M15 APR'!F70)</f>
        <v/>
      </c>
      <c r="BH70" s="175">
        <f>IF(' M15 APR'!G70="","",' M15 APR'!G70)</f>
        <v>13</v>
      </c>
      <c r="BI70" s="175">
        <f>IF(' M15 APR'!H70="","",' M15 APR'!H70)</f>
        <v>15</v>
      </c>
      <c r="BJ70" s="175" t="str">
        <f>IF(' M15 APR'!I70="","",' M15 APR'!I70)</f>
        <v/>
      </c>
      <c r="BK70" s="175">
        <f>IF(' M15 APR'!J70="","",' M15 APR'!J70)</f>
        <v>15</v>
      </c>
      <c r="BL70" s="175">
        <f>IF(' M15 APR'!K70="","",' M15 APR'!K70)</f>
        <v>14.6</v>
      </c>
      <c r="BM70" s="175" t="str">
        <f>IF(' M15 APR'!L70="","",' M15 APR'!L70)</f>
        <v>V</v>
      </c>
      <c r="BN70" s="14">
        <f>IF(' M16 APR'!E70="","",' M16 APR'!E70)</f>
        <v>13.5</v>
      </c>
      <c r="BO70" s="14" t="str">
        <f>IF(' M16 APR'!F70="","",' M16 APR'!F70)</f>
        <v/>
      </c>
      <c r="BP70" s="14">
        <f>IF(' M16 APR'!G70="","",' M16 APR'!G70)</f>
        <v>13.5</v>
      </c>
      <c r="BQ70" s="14">
        <f>IF(' M16 APR'!H70="","",' M16 APR'!H70)</f>
        <v>13.5</v>
      </c>
      <c r="BR70" s="14" t="str">
        <f>IF(' M16 APR'!I70="","",' M16 APR'!I70)</f>
        <v>V</v>
      </c>
      <c r="BS70" s="177">
        <f t="shared" si="1"/>
        <v>13.832625</v>
      </c>
      <c r="BT70" s="178" t="str">
        <f t="shared" si="0"/>
        <v>Admis(e)</v>
      </c>
      <c r="BU70" s="179" t="str">
        <f t="shared" si="2"/>
        <v xml:space="preserve">ELRHASSOULI </v>
      </c>
    </row>
    <row r="71" spans="1:73">
      <c r="A71" s="173">
        <v>62</v>
      </c>
      <c r="B71" s="186" t="s">
        <v>133</v>
      </c>
      <c r="C71" s="37" t="s">
        <v>134</v>
      </c>
      <c r="D71" s="174">
        <f>IF('M9 final  '!D71="","",'M9 final  '!D71)</f>
        <v>14.3</v>
      </c>
      <c r="E71" s="174" t="str">
        <f>IF('M9 final  '!E71="","",'M9 final  '!E71)</f>
        <v/>
      </c>
      <c r="F71" s="174">
        <f>IF('M9 final  '!F71="","",'M9 final  '!F71)</f>
        <v>14.3</v>
      </c>
      <c r="G71" s="174">
        <f>IF('M9 final  '!G71="","",'M9 final  '!G71)</f>
        <v>11</v>
      </c>
      <c r="H71" s="174" t="str">
        <f>IF('M9 final  '!H71="","",'M9 final  '!H71)</f>
        <v/>
      </c>
      <c r="I71" s="174">
        <f>IF('M9 final  '!I71="","",'M9 final  '!I71)</f>
        <v>11</v>
      </c>
      <c r="J71" s="174">
        <f>IF('M9 final  '!J71="","",'M9 final  '!J71)</f>
        <v>12.65</v>
      </c>
      <c r="K71" s="174" t="str">
        <f>IF('M9 final  '!K71="","",'M9 final  '!K71)</f>
        <v>V</v>
      </c>
      <c r="L71" s="174">
        <f>IF(M10FI!E71="","",M10FI!E71)</f>
        <v>12.5</v>
      </c>
      <c r="M71" s="174" t="str">
        <f>IF(M10FI!F71="","",M10FI!F71)</f>
        <v/>
      </c>
      <c r="N71" s="174">
        <f>IF(M10FI!G71="","",M10FI!G71)</f>
        <v>12.5</v>
      </c>
      <c r="O71" s="174">
        <f>IF(M10FI!H71="","",M10FI!H71)</f>
        <v>10.25</v>
      </c>
      <c r="P71" s="174">
        <f>IF(M10FI!I71="","",M10FI!I71)</f>
        <v>10</v>
      </c>
      <c r="Q71" s="174">
        <f>IF(M10FI!J71="","",M10FI!J71)</f>
        <v>10.25</v>
      </c>
      <c r="R71" s="174">
        <f>IF(M10FI!K71="","",M10FI!K71)</f>
        <v>11.5</v>
      </c>
      <c r="S71" s="174">
        <f>IF(M10FI!L71="","",M10FI!L71)</f>
        <v>12</v>
      </c>
      <c r="T71" s="174">
        <f>IF(M10FI!M71="","",M10FI!M71)</f>
        <v>12</v>
      </c>
      <c r="U71" s="174">
        <f>IF(M10FI!N71="","",M10FI!N71)</f>
        <v>11.45</v>
      </c>
      <c r="V71" s="174" t="str">
        <f>IF(M10FI!O71="","",M10FI!O71)</f>
        <v>NV</v>
      </c>
      <c r="W71" s="174">
        <f>IF('M11 final'!D71="","",'M11 final'!D71)</f>
        <v>14.75</v>
      </c>
      <c r="X71" s="174" t="str">
        <f>IF('M11 final'!E71="","",'M11 final'!E71)</f>
        <v/>
      </c>
      <c r="Y71" s="174">
        <f>IF('M11 final'!F71="","",'M11 final'!F71)</f>
        <v>14.75</v>
      </c>
      <c r="Z71" s="174">
        <f>IF('M11 final'!G71="","",'M11 final'!G71)</f>
        <v>13.5</v>
      </c>
      <c r="AA71" s="174" t="str">
        <f>IF('M11 final'!H71="","",'M11 final'!H71)</f>
        <v/>
      </c>
      <c r="AB71" s="174">
        <f>IF('M11 final'!I71="","",'M11 final'!I71)</f>
        <v>13.5</v>
      </c>
      <c r="AC71" s="174">
        <f>IF('M11 final'!J71="","",'M11 final'!J71)</f>
        <v>14.125</v>
      </c>
      <c r="AD71" s="174" t="str">
        <f>IF('M11 final'!K71="","",'M11 final'!K71)</f>
        <v>V</v>
      </c>
      <c r="AE71" s="174">
        <f>IF(M12FI!D71="","",M12FI!D71)</f>
        <v>14.5</v>
      </c>
      <c r="AF71" s="174" t="str">
        <f>IF(M12FI!E71="","",M12FI!E71)</f>
        <v/>
      </c>
      <c r="AG71" s="174">
        <f>IF(M12FI!F71="","",M12FI!F71)</f>
        <v>14.5</v>
      </c>
      <c r="AH71" s="174">
        <f>IF(M12FI!G71="","",M12FI!G71)</f>
        <v>13</v>
      </c>
      <c r="AI71" s="174" t="str">
        <f>IF(M12FI!H71="","",M12FI!H71)</f>
        <v/>
      </c>
      <c r="AJ71" s="174">
        <f>IF(M12FI!I71="","",M12FI!I71)</f>
        <v>13</v>
      </c>
      <c r="AK71" s="174">
        <f>IF(M12FI!J71="","",M12FI!J71)</f>
        <v>19</v>
      </c>
      <c r="AL71" s="174" t="str">
        <f>IF(M12FI!K71="","",M12FI!K71)</f>
        <v/>
      </c>
      <c r="AM71" s="174">
        <f>IF(M12FI!L71="","",M12FI!L71)</f>
        <v>19</v>
      </c>
      <c r="AN71" s="174">
        <f>IF(M12FI!M71="","",M12FI!M71)</f>
        <v>16.690000000000001</v>
      </c>
      <c r="AO71" s="174" t="str">
        <f>IF(M12FI!N71="","",M12FI!N71)</f>
        <v>V</v>
      </c>
      <c r="AP71" s="174">
        <f>IF(' M13 APR'!E71="","",' M13 APR'!E71)</f>
        <v>16</v>
      </c>
      <c r="AQ71" s="174" t="str">
        <f>IF(' M13 APR'!F71="","",' M13 APR'!F71)</f>
        <v/>
      </c>
      <c r="AR71" s="174">
        <f>IF(' M13 APR'!G71="","",' M13 APR'!G71)</f>
        <v>16</v>
      </c>
      <c r="AS71" s="174">
        <f>IF(' M13 APR'!H71="","",' M13 APR'!H71)</f>
        <v>18.599999999999998</v>
      </c>
      <c r="AT71" s="174" t="str">
        <f>IF(' M13 APR'!I71="","",' M13 APR'!I71)</f>
        <v/>
      </c>
      <c r="AU71" s="174">
        <f>IF(' M13 APR'!J71="","",' M13 APR'!J71)</f>
        <v>18.599999999999998</v>
      </c>
      <c r="AV71" s="174">
        <f>IF(' M13 APR'!K71="","",' M13 APR'!K71)</f>
        <v>17.143999999999998</v>
      </c>
      <c r="AW71" s="174" t="str">
        <f>IF(' M13 APR'!L71="","",' M13 APR'!L71)</f>
        <v>V</v>
      </c>
      <c r="AX71" s="176">
        <f>IF(' M14 APR'!E71="","",' M14 APR'!E71)</f>
        <v>19.200000000000003</v>
      </c>
      <c r="AY71" s="176" t="str">
        <f>IF(' M14 APR'!F71="","",' M14 APR'!F71)</f>
        <v/>
      </c>
      <c r="AZ71" s="176">
        <f>IF(' M14 APR'!G71="","",' M14 APR'!G71)</f>
        <v>19.200000000000003</v>
      </c>
      <c r="BA71" s="176">
        <f>IF(' M14 APR'!H71="","",' M14 APR'!H71)</f>
        <v>10</v>
      </c>
      <c r="BB71" s="176" t="str">
        <f>IF(' M14 APR'!I71="","",' M14 APR'!I71)</f>
        <v/>
      </c>
      <c r="BC71" s="176">
        <f>IF(' M14 APR'!J71="","",' M14 APR'!J71)</f>
        <v>10</v>
      </c>
      <c r="BD71" s="176">
        <f>IF(' M14 APR'!K71="","",' M14 APR'!K71)</f>
        <v>15.152000000000003</v>
      </c>
      <c r="BE71" s="176" t="str">
        <f>IF(' M14 APR'!L71="","",' M14 APR'!L71)</f>
        <v>V</v>
      </c>
      <c r="BF71" s="175">
        <f>IF(' M15 APR'!E71="","",' M15 APR'!E71)</f>
        <v>13.5</v>
      </c>
      <c r="BG71" s="175" t="str">
        <f>IF(' M15 APR'!F71="","",' M15 APR'!F71)</f>
        <v/>
      </c>
      <c r="BH71" s="175">
        <f>IF(' M15 APR'!G71="","",' M15 APR'!G71)</f>
        <v>13.5</v>
      </c>
      <c r="BI71" s="175">
        <f>IF(' M15 APR'!H71="","",' M15 APR'!H71)</f>
        <v>15.5</v>
      </c>
      <c r="BJ71" s="175" t="str">
        <f>IF(' M15 APR'!I71="","",' M15 APR'!I71)</f>
        <v/>
      </c>
      <c r="BK71" s="175">
        <f>IF(' M15 APR'!J71="","",' M15 APR'!J71)</f>
        <v>15.5</v>
      </c>
      <c r="BL71" s="175">
        <f>IF(' M15 APR'!K71="","",' M15 APR'!K71)</f>
        <v>15.100000000000001</v>
      </c>
      <c r="BM71" s="175" t="str">
        <f>IF(' M15 APR'!L71="","",' M15 APR'!L71)</f>
        <v>V</v>
      </c>
      <c r="BN71" s="14">
        <f>IF(' M16 APR'!E71="","",' M16 APR'!E71)</f>
        <v>15</v>
      </c>
      <c r="BO71" s="14" t="str">
        <f>IF(' M16 APR'!F71="","",' M16 APR'!F71)</f>
        <v/>
      </c>
      <c r="BP71" s="14">
        <f>IF(' M16 APR'!G71="","",' M16 APR'!G71)</f>
        <v>15</v>
      </c>
      <c r="BQ71" s="14">
        <f>IF(' M16 APR'!H71="","",' M16 APR'!H71)</f>
        <v>15</v>
      </c>
      <c r="BR71" s="14" t="str">
        <f>IF(' M16 APR'!I71="","",' M16 APR'!I71)</f>
        <v>V</v>
      </c>
      <c r="BS71" s="177">
        <f t="shared" si="1"/>
        <v>14.663875000000001</v>
      </c>
      <c r="BT71" s="178" t="str">
        <f t="shared" si="0"/>
        <v>Admis(e)</v>
      </c>
      <c r="BU71" s="179" t="str">
        <f t="shared" si="2"/>
        <v xml:space="preserve">ER-RAFLAOUY </v>
      </c>
    </row>
    <row r="72" spans="1:73">
      <c r="A72" s="173">
        <v>63</v>
      </c>
      <c r="B72" s="186" t="s">
        <v>135</v>
      </c>
      <c r="C72" s="37" t="s">
        <v>136</v>
      </c>
      <c r="D72" s="174">
        <f>IF('M9 final  '!D72="","",'M9 final  '!D72)</f>
        <v>14.1</v>
      </c>
      <c r="E72" s="174" t="str">
        <f>IF('M9 final  '!E72="","",'M9 final  '!E72)</f>
        <v/>
      </c>
      <c r="F72" s="174">
        <f>IF('M9 final  '!F72="","",'M9 final  '!F72)</f>
        <v>14.1</v>
      </c>
      <c r="G72" s="174">
        <f>IF('M9 final  '!G72="","",'M9 final  '!G72)</f>
        <v>13.5</v>
      </c>
      <c r="H72" s="174" t="str">
        <f>IF('M9 final  '!H72="","",'M9 final  '!H72)</f>
        <v/>
      </c>
      <c r="I72" s="174">
        <f>IF('M9 final  '!I72="","",'M9 final  '!I72)</f>
        <v>13.5</v>
      </c>
      <c r="J72" s="174">
        <f>IF('M9 final  '!J72="","",'M9 final  '!J72)</f>
        <v>13.8</v>
      </c>
      <c r="K72" s="174" t="str">
        <f>IF('M9 final  '!K72="","",'M9 final  '!K72)</f>
        <v>V</v>
      </c>
      <c r="L72" s="174">
        <f>IF(M10FI!E72="","",M10FI!E72)</f>
        <v>15.125</v>
      </c>
      <c r="M72" s="174" t="str">
        <f>IF(M10FI!F72="","",M10FI!F72)</f>
        <v/>
      </c>
      <c r="N72" s="174">
        <f>IF(M10FI!G72="","",M10FI!G72)</f>
        <v>15.125</v>
      </c>
      <c r="O72" s="174">
        <f>IF(M10FI!H72="","",M10FI!H72)</f>
        <v>15.5</v>
      </c>
      <c r="P72" s="174" t="str">
        <f>IF(M10FI!I72="","",M10FI!I72)</f>
        <v/>
      </c>
      <c r="Q72" s="174">
        <f>IF(M10FI!J72="","",M10FI!J72)</f>
        <v>15.5</v>
      </c>
      <c r="R72" s="174">
        <f>IF(M10FI!K72="","",M10FI!K72)</f>
        <v>14</v>
      </c>
      <c r="S72" s="174" t="str">
        <f>IF(M10FI!L72="","",M10FI!L72)</f>
        <v/>
      </c>
      <c r="T72" s="174">
        <f>IF(M10FI!M72="","",M10FI!M72)</f>
        <v>14</v>
      </c>
      <c r="U72" s="174">
        <f>IF(M10FI!N72="","",M10FI!N72)</f>
        <v>14.9375</v>
      </c>
      <c r="V72" s="174" t="str">
        <f>IF(M10FI!O72="","",M10FI!O72)</f>
        <v>V</v>
      </c>
      <c r="W72" s="174">
        <f>IF('M11 final'!D72="","",'M11 final'!D72)</f>
        <v>15.5</v>
      </c>
      <c r="X72" s="174" t="str">
        <f>IF('M11 final'!E72="","",'M11 final'!E72)</f>
        <v/>
      </c>
      <c r="Y72" s="174">
        <f>IF('M11 final'!F72="","",'M11 final'!F72)</f>
        <v>15.5</v>
      </c>
      <c r="Z72" s="174">
        <f>IF('M11 final'!G72="","",'M11 final'!G72)</f>
        <v>19</v>
      </c>
      <c r="AA72" s="174" t="str">
        <f>IF('M11 final'!H72="","",'M11 final'!H72)</f>
        <v/>
      </c>
      <c r="AB72" s="174">
        <f>IF('M11 final'!I72="","",'M11 final'!I72)</f>
        <v>19</v>
      </c>
      <c r="AC72" s="174">
        <f>IF('M11 final'!J72="","",'M11 final'!J72)</f>
        <v>17.25</v>
      </c>
      <c r="AD72" s="174" t="str">
        <f>IF('M11 final'!K72="","",'M11 final'!K72)</f>
        <v>V</v>
      </c>
      <c r="AE72" s="174">
        <f>IF(M12FI!D72="","",M12FI!D72)</f>
        <v>16.5</v>
      </c>
      <c r="AF72" s="174" t="str">
        <f>IF(M12FI!E72="","",M12FI!E72)</f>
        <v/>
      </c>
      <c r="AG72" s="174">
        <f>IF(M12FI!F72="","",M12FI!F72)</f>
        <v>16.5</v>
      </c>
      <c r="AH72" s="174">
        <f>IF(M12FI!G72="","",M12FI!G72)</f>
        <v>17</v>
      </c>
      <c r="AI72" s="174" t="str">
        <f>IF(M12FI!H72="","",M12FI!H72)</f>
        <v/>
      </c>
      <c r="AJ72" s="174">
        <f>IF(M12FI!I72="","",M12FI!I72)</f>
        <v>17</v>
      </c>
      <c r="AK72" s="174">
        <f>IF(M12FI!J72="","",M12FI!J72)</f>
        <v>12.5</v>
      </c>
      <c r="AL72" s="174" t="str">
        <f>IF(M12FI!K72="","",M12FI!K72)</f>
        <v/>
      </c>
      <c r="AM72" s="174">
        <f>IF(M12FI!L72="","",M12FI!L72)</f>
        <v>12.5</v>
      </c>
      <c r="AN72" s="174">
        <f>IF(M12FI!M72="","",M12FI!M72)</f>
        <v>14.370000000000001</v>
      </c>
      <c r="AO72" s="174" t="str">
        <f>IF(M12FI!N72="","",M12FI!N72)</f>
        <v>V</v>
      </c>
      <c r="AP72" s="174">
        <f>IF(' M13 APR'!E72="","",' M13 APR'!E72)</f>
        <v>14</v>
      </c>
      <c r="AQ72" s="174" t="str">
        <f>IF(' M13 APR'!F72="","",' M13 APR'!F72)</f>
        <v/>
      </c>
      <c r="AR72" s="174">
        <f>IF(' M13 APR'!G72="","",' M13 APR'!G72)</f>
        <v>14</v>
      </c>
      <c r="AS72" s="174">
        <f>IF(' M13 APR'!H72="","",' M13 APR'!H72)</f>
        <v>18.574999999999999</v>
      </c>
      <c r="AT72" s="174" t="str">
        <f>IF(' M13 APR'!I72="","",' M13 APR'!I72)</f>
        <v/>
      </c>
      <c r="AU72" s="174">
        <f>IF(' M13 APR'!J72="","",' M13 APR'!J72)</f>
        <v>18.574999999999999</v>
      </c>
      <c r="AV72" s="174">
        <f>IF(' M13 APR'!K72="","",' M13 APR'!K72)</f>
        <v>16.013000000000002</v>
      </c>
      <c r="AW72" s="174" t="str">
        <f>IF(' M13 APR'!L72="","",' M13 APR'!L72)</f>
        <v>V</v>
      </c>
      <c r="AX72" s="176">
        <f>IF(' M14 APR'!E72="","",' M14 APR'!E72)</f>
        <v>19.600000000000001</v>
      </c>
      <c r="AY72" s="176" t="str">
        <f>IF(' M14 APR'!F72="","",' M14 APR'!F72)</f>
        <v/>
      </c>
      <c r="AZ72" s="176">
        <f>IF(' M14 APR'!G72="","",' M14 APR'!G72)</f>
        <v>19.600000000000001</v>
      </c>
      <c r="BA72" s="176">
        <f>IF(' M14 APR'!H72="","",' M14 APR'!H72)</f>
        <v>13.5</v>
      </c>
      <c r="BB72" s="176" t="str">
        <f>IF(' M14 APR'!I72="","",' M14 APR'!I72)</f>
        <v/>
      </c>
      <c r="BC72" s="176">
        <f>IF(' M14 APR'!J72="","",' M14 APR'!J72)</f>
        <v>13.5</v>
      </c>
      <c r="BD72" s="176">
        <f>IF(' M14 APR'!K72="","",' M14 APR'!K72)</f>
        <v>16.916000000000004</v>
      </c>
      <c r="BE72" s="176" t="str">
        <f>IF(' M14 APR'!L72="","",' M14 APR'!L72)</f>
        <v>V</v>
      </c>
      <c r="BF72" s="175">
        <f>IF(' M15 APR'!E72="","",' M15 APR'!E72)</f>
        <v>14.75</v>
      </c>
      <c r="BG72" s="175" t="str">
        <f>IF(' M15 APR'!F72="","",' M15 APR'!F72)</f>
        <v/>
      </c>
      <c r="BH72" s="175">
        <f>IF(' M15 APR'!G72="","",' M15 APR'!G72)</f>
        <v>14.75</v>
      </c>
      <c r="BI72" s="175">
        <f>IF(' M15 APR'!H72="","",' M15 APR'!H72)</f>
        <v>16</v>
      </c>
      <c r="BJ72" s="175" t="str">
        <f>IF(' M15 APR'!I72="","",' M15 APR'!I72)</f>
        <v/>
      </c>
      <c r="BK72" s="175">
        <f>IF(' M15 APR'!J72="","",' M15 APR'!J72)</f>
        <v>16</v>
      </c>
      <c r="BL72" s="175">
        <f>IF(' M15 APR'!K72="","",' M15 APR'!K72)</f>
        <v>15.75</v>
      </c>
      <c r="BM72" s="175" t="str">
        <f>IF(' M15 APR'!L72="","",' M15 APR'!L72)</f>
        <v>V</v>
      </c>
      <c r="BN72" s="14">
        <f>IF(' M16 APR'!E72="","",' M16 APR'!E72)</f>
        <v>16.25</v>
      </c>
      <c r="BO72" s="14" t="str">
        <f>IF(' M16 APR'!F72="","",' M16 APR'!F72)</f>
        <v/>
      </c>
      <c r="BP72" s="14">
        <f>IF(' M16 APR'!G72="","",' M16 APR'!G72)</f>
        <v>16.25</v>
      </c>
      <c r="BQ72" s="14">
        <f>IF(' M16 APR'!H72="","",' M16 APR'!H72)</f>
        <v>16.25</v>
      </c>
      <c r="BR72" s="14" t="str">
        <f>IF(' M16 APR'!I72="","",' M16 APR'!I72)</f>
        <v>V</v>
      </c>
      <c r="BS72" s="177">
        <f t="shared" si="1"/>
        <v>15.660812500000002</v>
      </c>
      <c r="BT72" s="178" t="str">
        <f t="shared" si="0"/>
        <v>Admis(e)</v>
      </c>
      <c r="BU72" s="179" t="str">
        <f t="shared" si="2"/>
        <v xml:space="preserve">ESSAFI       </v>
      </c>
    </row>
    <row r="73" spans="1:73">
      <c r="A73" s="173">
        <v>64</v>
      </c>
      <c r="B73" s="186" t="s">
        <v>137</v>
      </c>
      <c r="C73" s="37" t="s">
        <v>138</v>
      </c>
      <c r="D73" s="174">
        <f>IF('M9 final  '!D73="","",'M9 final  '!D73)</f>
        <v>14.1</v>
      </c>
      <c r="E73" s="174" t="str">
        <f>IF('M9 final  '!E73="","",'M9 final  '!E73)</f>
        <v/>
      </c>
      <c r="F73" s="174">
        <f>IF('M9 final  '!F73="","",'M9 final  '!F73)</f>
        <v>14.1</v>
      </c>
      <c r="G73" s="174">
        <f>IF('M9 final  '!G73="","",'M9 final  '!G73)</f>
        <v>14</v>
      </c>
      <c r="H73" s="174" t="str">
        <f>IF('M9 final  '!H73="","",'M9 final  '!H73)</f>
        <v/>
      </c>
      <c r="I73" s="174">
        <f>IF('M9 final  '!I73="","",'M9 final  '!I73)</f>
        <v>14</v>
      </c>
      <c r="J73" s="174">
        <f>IF('M9 final  '!J73="","",'M9 final  '!J73)</f>
        <v>14.05</v>
      </c>
      <c r="K73" s="174" t="str">
        <f>IF('M9 final  '!K73="","",'M9 final  '!K73)</f>
        <v>V</v>
      </c>
      <c r="L73" s="174">
        <f>IF(M10FI!E73="","",M10FI!E73)</f>
        <v>13.5</v>
      </c>
      <c r="M73" s="174" t="str">
        <f>IF(M10FI!F73="","",M10FI!F73)</f>
        <v/>
      </c>
      <c r="N73" s="174">
        <f>IF(M10FI!G73="","",M10FI!G73)</f>
        <v>13.5</v>
      </c>
      <c r="O73" s="174">
        <f>IF(M10FI!H73="","",M10FI!H73)</f>
        <v>12.25</v>
      </c>
      <c r="P73" s="174" t="str">
        <f>IF(M10FI!I73="","",M10FI!I73)</f>
        <v/>
      </c>
      <c r="Q73" s="174">
        <f>IF(M10FI!J73="","",M10FI!J73)</f>
        <v>12.25</v>
      </c>
      <c r="R73" s="174">
        <f>IF(M10FI!K73="","",M10FI!K73)</f>
        <v>11</v>
      </c>
      <c r="S73" s="174" t="str">
        <f>IF(M10FI!L73="","",M10FI!L73)</f>
        <v/>
      </c>
      <c r="T73" s="174">
        <f>IF(M10FI!M73="","",M10FI!M73)</f>
        <v>11</v>
      </c>
      <c r="U73" s="174">
        <f>IF(M10FI!N73="","",M10FI!N73)</f>
        <v>12.25</v>
      </c>
      <c r="V73" s="174" t="str">
        <f>IF(M10FI!O73="","",M10FI!O73)</f>
        <v>V</v>
      </c>
      <c r="W73" s="174">
        <f>IF('M11 final'!D73="","",'M11 final'!D73)</f>
        <v>15.75</v>
      </c>
      <c r="X73" s="174" t="str">
        <f>IF('M11 final'!E73="","",'M11 final'!E73)</f>
        <v/>
      </c>
      <c r="Y73" s="174">
        <f>IF('M11 final'!F73="","",'M11 final'!F73)</f>
        <v>15.75</v>
      </c>
      <c r="Z73" s="174">
        <f>IF('M11 final'!G73="","",'M11 final'!G73)</f>
        <v>19.75</v>
      </c>
      <c r="AA73" s="174" t="str">
        <f>IF('M11 final'!H73="","",'M11 final'!H73)</f>
        <v/>
      </c>
      <c r="AB73" s="174">
        <f>IF('M11 final'!I73="","",'M11 final'!I73)</f>
        <v>19.75</v>
      </c>
      <c r="AC73" s="174">
        <f>IF('M11 final'!J73="","",'M11 final'!J73)</f>
        <v>17.75</v>
      </c>
      <c r="AD73" s="174" t="str">
        <f>IF('M11 final'!K73="","",'M11 final'!K73)</f>
        <v>V</v>
      </c>
      <c r="AE73" s="174">
        <f>IF(M12FI!D73="","",M12FI!D73)</f>
        <v>18</v>
      </c>
      <c r="AF73" s="174" t="str">
        <f>IF(M12FI!E73="","",M12FI!E73)</f>
        <v/>
      </c>
      <c r="AG73" s="174">
        <f>IF(M12FI!F73="","",M12FI!F73)</f>
        <v>18</v>
      </c>
      <c r="AH73" s="174">
        <f>IF(M12FI!G73="","",M12FI!G73)</f>
        <v>17</v>
      </c>
      <c r="AI73" s="174" t="str">
        <f>IF(M12FI!H73="","",M12FI!H73)</f>
        <v/>
      </c>
      <c r="AJ73" s="174">
        <f>IF(M12FI!I73="","",M12FI!I73)</f>
        <v>17</v>
      </c>
      <c r="AK73" s="174">
        <f>IF(M12FI!J73="","",M12FI!J73)</f>
        <v>18</v>
      </c>
      <c r="AL73" s="174" t="str">
        <f>IF(M12FI!K73="","",M12FI!K73)</f>
        <v/>
      </c>
      <c r="AM73" s="174">
        <f>IF(M12FI!L73="","",M12FI!L73)</f>
        <v>18</v>
      </c>
      <c r="AN73" s="174">
        <f>IF(M12FI!M73="","",M12FI!M73)</f>
        <v>17.78</v>
      </c>
      <c r="AO73" s="174" t="str">
        <f>IF(M12FI!N73="","",M12FI!N73)</f>
        <v>V</v>
      </c>
      <c r="AP73" s="174">
        <f>IF(' M13 APR'!E73="","",' M13 APR'!E73)</f>
        <v>16</v>
      </c>
      <c r="AQ73" s="174" t="str">
        <f>IF(' M13 APR'!F73="","",' M13 APR'!F73)</f>
        <v/>
      </c>
      <c r="AR73" s="174">
        <f>IF(' M13 APR'!G73="","",' M13 APR'!G73)</f>
        <v>16</v>
      </c>
      <c r="AS73" s="174">
        <f>IF(' M13 APR'!H73="","",' M13 APR'!H73)</f>
        <v>18.25</v>
      </c>
      <c r="AT73" s="174" t="str">
        <f>IF(' M13 APR'!I73="","",' M13 APR'!I73)</f>
        <v/>
      </c>
      <c r="AU73" s="174">
        <f>IF(' M13 APR'!J73="","",' M13 APR'!J73)</f>
        <v>18.25</v>
      </c>
      <c r="AV73" s="174">
        <f>IF(' M13 APR'!K73="","",' M13 APR'!K73)</f>
        <v>16.990000000000002</v>
      </c>
      <c r="AW73" s="174" t="str">
        <f>IF(' M13 APR'!L73="","",' M13 APR'!L73)</f>
        <v>V</v>
      </c>
      <c r="AX73" s="176">
        <f>IF(' M14 APR'!E73="","",' M14 APR'!E73)</f>
        <v>19.200000000000003</v>
      </c>
      <c r="AY73" s="176" t="str">
        <f>IF(' M14 APR'!F73="","",' M14 APR'!F73)</f>
        <v/>
      </c>
      <c r="AZ73" s="176">
        <f>IF(' M14 APR'!G73="","",' M14 APR'!G73)</f>
        <v>19.200000000000003</v>
      </c>
      <c r="BA73" s="176">
        <f>IF(' M14 APR'!H73="","",' M14 APR'!H73)</f>
        <v>13</v>
      </c>
      <c r="BB73" s="176" t="str">
        <f>IF(' M14 APR'!I73="","",' M14 APR'!I73)</f>
        <v/>
      </c>
      <c r="BC73" s="176">
        <f>IF(' M14 APR'!J73="","",' M14 APR'!J73)</f>
        <v>13</v>
      </c>
      <c r="BD73" s="176">
        <f>IF(' M14 APR'!K73="","",' M14 APR'!K73)</f>
        <v>16.472000000000001</v>
      </c>
      <c r="BE73" s="176" t="str">
        <f>IF(' M14 APR'!L73="","",' M14 APR'!L73)</f>
        <v>V</v>
      </c>
      <c r="BF73" s="175">
        <f>IF(' M15 APR'!E73="","",' M15 APR'!E73)</f>
        <v>14</v>
      </c>
      <c r="BG73" s="175" t="str">
        <f>IF(' M15 APR'!F73="","",' M15 APR'!F73)</f>
        <v/>
      </c>
      <c r="BH73" s="175">
        <f>IF(' M15 APR'!G73="","",' M15 APR'!G73)</f>
        <v>14</v>
      </c>
      <c r="BI73" s="175">
        <f>IF(' M15 APR'!H73="","",' M15 APR'!H73)</f>
        <v>14</v>
      </c>
      <c r="BJ73" s="175" t="str">
        <f>IF(' M15 APR'!I73="","",' M15 APR'!I73)</f>
        <v/>
      </c>
      <c r="BK73" s="175">
        <f>IF(' M15 APR'!J73="","",' M15 APR'!J73)</f>
        <v>14</v>
      </c>
      <c r="BL73" s="175">
        <f>IF(' M15 APR'!K73="","",' M15 APR'!K73)</f>
        <v>14.000000000000002</v>
      </c>
      <c r="BM73" s="175" t="str">
        <f>IF(' M15 APR'!L73="","",' M15 APR'!L73)</f>
        <v>V</v>
      </c>
      <c r="BN73" s="14">
        <f>IF(' M16 APR'!E73="","",' M16 APR'!E73)</f>
        <v>14</v>
      </c>
      <c r="BO73" s="14" t="str">
        <f>IF(' M16 APR'!F73="","",' M16 APR'!F73)</f>
        <v/>
      </c>
      <c r="BP73" s="14">
        <f>IF(' M16 APR'!G73="","",' M16 APR'!G73)</f>
        <v>14</v>
      </c>
      <c r="BQ73" s="14">
        <f>IF(' M16 APR'!H73="","",' M16 APR'!H73)</f>
        <v>14</v>
      </c>
      <c r="BR73" s="14" t="str">
        <f>IF(' M16 APR'!I73="","",' M16 APR'!I73)</f>
        <v>V</v>
      </c>
      <c r="BS73" s="177">
        <f t="shared" si="1"/>
        <v>15.4115</v>
      </c>
      <c r="BT73" s="178" t="str">
        <f t="shared" si="0"/>
        <v>Admis(e)</v>
      </c>
      <c r="BU73" s="179" t="str">
        <f t="shared" si="2"/>
        <v xml:space="preserve">ES-SEHYMY        </v>
      </c>
    </row>
    <row r="74" spans="1:73">
      <c r="A74" s="173">
        <v>65</v>
      </c>
      <c r="B74" s="186" t="s">
        <v>139</v>
      </c>
      <c r="C74" s="37" t="s">
        <v>140</v>
      </c>
      <c r="D74" s="174">
        <f>IF('M9 final  '!D74="","",'M9 final  '!D74)</f>
        <v>14.1</v>
      </c>
      <c r="E74" s="174" t="str">
        <f>IF('M9 final  '!E74="","",'M9 final  '!E74)</f>
        <v/>
      </c>
      <c r="F74" s="174">
        <f>IF('M9 final  '!F74="","",'M9 final  '!F74)</f>
        <v>14.1</v>
      </c>
      <c r="G74" s="174">
        <f>IF('M9 final  '!G74="","",'M9 final  '!G74)</f>
        <v>14</v>
      </c>
      <c r="H74" s="174" t="str">
        <f>IF('M9 final  '!H74="","",'M9 final  '!H74)</f>
        <v/>
      </c>
      <c r="I74" s="174">
        <f>IF('M9 final  '!I74="","",'M9 final  '!I74)</f>
        <v>14</v>
      </c>
      <c r="J74" s="174">
        <f>IF('M9 final  '!J74="","",'M9 final  '!J74)</f>
        <v>14.05</v>
      </c>
      <c r="K74" s="174" t="str">
        <f>IF('M9 final  '!K74="","",'M9 final  '!K74)</f>
        <v>V</v>
      </c>
      <c r="L74" s="174">
        <f>IF(M10FI!E74="","",M10FI!E74)</f>
        <v>13.75</v>
      </c>
      <c r="M74" s="174" t="str">
        <f>IF(M10FI!F74="","",M10FI!F74)</f>
        <v/>
      </c>
      <c r="N74" s="174">
        <f>IF(M10FI!G74="","",M10FI!G74)</f>
        <v>13.75</v>
      </c>
      <c r="O74" s="174">
        <f>IF(M10FI!H74="","",M10FI!H74)</f>
        <v>12</v>
      </c>
      <c r="P74" s="174" t="str">
        <f>IF(M10FI!I74="","",M10FI!I74)</f>
        <v/>
      </c>
      <c r="Q74" s="174">
        <f>IF(M10FI!J74="","",M10FI!J74)</f>
        <v>12</v>
      </c>
      <c r="R74" s="174">
        <f>IF(M10FI!K74="","",M10FI!K74)</f>
        <v>11.5</v>
      </c>
      <c r="S74" s="174" t="str">
        <f>IF(M10FI!L74="","",M10FI!L74)</f>
        <v/>
      </c>
      <c r="T74" s="174">
        <f>IF(M10FI!M74="","",M10FI!M74)</f>
        <v>11.5</v>
      </c>
      <c r="U74" s="174">
        <f>IF(M10FI!N74="","",M10FI!N74)</f>
        <v>12.375</v>
      </c>
      <c r="V74" s="174" t="str">
        <f>IF(M10FI!O74="","",M10FI!O74)</f>
        <v>V</v>
      </c>
      <c r="W74" s="174">
        <f>IF('M11 final'!D74="","",'M11 final'!D74)</f>
        <v>18.25</v>
      </c>
      <c r="X74" s="174" t="str">
        <f>IF('M11 final'!E74="","",'M11 final'!E74)</f>
        <v/>
      </c>
      <c r="Y74" s="174">
        <f>IF('M11 final'!F74="","",'M11 final'!F74)</f>
        <v>18.25</v>
      </c>
      <c r="Z74" s="174">
        <f>IF('M11 final'!G74="","",'M11 final'!G74)</f>
        <v>14.75</v>
      </c>
      <c r="AA74" s="174" t="str">
        <f>IF('M11 final'!H74="","",'M11 final'!H74)</f>
        <v/>
      </c>
      <c r="AB74" s="174">
        <f>IF('M11 final'!I74="","",'M11 final'!I74)</f>
        <v>14.75</v>
      </c>
      <c r="AC74" s="174">
        <f>IF('M11 final'!J74="","",'M11 final'!J74)</f>
        <v>16.5</v>
      </c>
      <c r="AD74" s="174" t="str">
        <f>IF('M11 final'!K74="","",'M11 final'!K74)</f>
        <v>V</v>
      </c>
      <c r="AE74" s="174">
        <f>IF(M12FI!D74="","",M12FI!D74)</f>
        <v>15.5</v>
      </c>
      <c r="AF74" s="174" t="str">
        <f>IF(M12FI!E74="","",M12FI!E74)</f>
        <v/>
      </c>
      <c r="AG74" s="174">
        <f>IF(M12FI!F74="","",M12FI!F74)</f>
        <v>15.5</v>
      </c>
      <c r="AH74" s="174">
        <f>IF(M12FI!G74="","",M12FI!G74)</f>
        <v>12</v>
      </c>
      <c r="AI74" s="174" t="str">
        <f>IF(M12FI!H74="","",M12FI!H74)</f>
        <v/>
      </c>
      <c r="AJ74" s="174">
        <f>IF(M12FI!I74="","",M12FI!I74)</f>
        <v>12</v>
      </c>
      <c r="AK74" s="174">
        <f>IF(M12FI!J74="","",M12FI!J74)</f>
        <v>19</v>
      </c>
      <c r="AL74" s="174" t="str">
        <f>IF(M12FI!K74="","",M12FI!K74)</f>
        <v/>
      </c>
      <c r="AM74" s="174">
        <f>IF(M12FI!L74="","",M12FI!L74)</f>
        <v>19</v>
      </c>
      <c r="AN74" s="174">
        <f>IF(M12FI!M74="","",M12FI!M74)</f>
        <v>16.690000000000001</v>
      </c>
      <c r="AO74" s="174" t="str">
        <f>IF(M12FI!N74="","",M12FI!N74)</f>
        <v>V</v>
      </c>
      <c r="AP74" s="174">
        <f>IF(' M13 APR'!E74="","",' M13 APR'!E74)</f>
        <v>12</v>
      </c>
      <c r="AQ74" s="174" t="str">
        <f>IF(' M13 APR'!F74="","",' M13 APR'!F74)</f>
        <v/>
      </c>
      <c r="AR74" s="174">
        <f>IF(' M13 APR'!G74="","",' M13 APR'!G74)</f>
        <v>12</v>
      </c>
      <c r="AS74" s="174">
        <f>IF(' M13 APR'!H74="","",' M13 APR'!H74)</f>
        <v>17.299999999999997</v>
      </c>
      <c r="AT74" s="174" t="str">
        <f>IF(' M13 APR'!I74="","",' M13 APR'!I74)</f>
        <v/>
      </c>
      <c r="AU74" s="174">
        <f>IF(' M13 APR'!J74="","",' M13 APR'!J74)</f>
        <v>17.299999999999997</v>
      </c>
      <c r="AV74" s="174">
        <f>IF(' M13 APR'!K74="","",' M13 APR'!K74)</f>
        <v>14.332000000000001</v>
      </c>
      <c r="AW74" s="174" t="str">
        <f>IF(' M13 APR'!L74="","",' M13 APR'!L74)</f>
        <v>V</v>
      </c>
      <c r="AX74" s="176">
        <f>IF(' M14 APR'!E74="","",' M14 APR'!E74)</f>
        <v>19.200000000000003</v>
      </c>
      <c r="AY74" s="176" t="str">
        <f>IF(' M14 APR'!F74="","",' M14 APR'!F74)</f>
        <v/>
      </c>
      <c r="AZ74" s="176">
        <f>IF(' M14 APR'!G74="","",' M14 APR'!G74)</f>
        <v>19.200000000000003</v>
      </c>
      <c r="BA74" s="176">
        <f>IF(' M14 APR'!H74="","",' M14 APR'!H74)</f>
        <v>13.75</v>
      </c>
      <c r="BB74" s="176" t="str">
        <f>IF(' M14 APR'!I74="","",' M14 APR'!I74)</f>
        <v/>
      </c>
      <c r="BC74" s="176">
        <f>IF(' M14 APR'!J74="","",' M14 APR'!J74)</f>
        <v>13.75</v>
      </c>
      <c r="BD74" s="176">
        <f>IF(' M14 APR'!K74="","",' M14 APR'!K74)</f>
        <v>16.802000000000003</v>
      </c>
      <c r="BE74" s="176" t="str">
        <f>IF(' M14 APR'!L74="","",' M14 APR'!L74)</f>
        <v>V</v>
      </c>
      <c r="BF74" s="175">
        <f>IF(' M15 APR'!E74="","",' M15 APR'!E74)</f>
        <v>14.75</v>
      </c>
      <c r="BG74" s="175" t="str">
        <f>IF(' M15 APR'!F74="","",' M15 APR'!F74)</f>
        <v/>
      </c>
      <c r="BH74" s="175">
        <f>IF(' M15 APR'!G74="","",' M15 APR'!G74)</f>
        <v>14.75</v>
      </c>
      <c r="BI74" s="175">
        <f>IF(' M15 APR'!H74="","",' M15 APR'!H74)</f>
        <v>16</v>
      </c>
      <c r="BJ74" s="175" t="str">
        <f>IF(' M15 APR'!I74="","",' M15 APR'!I74)</f>
        <v/>
      </c>
      <c r="BK74" s="175">
        <f>IF(' M15 APR'!J74="","",' M15 APR'!J74)</f>
        <v>16</v>
      </c>
      <c r="BL74" s="175">
        <f>IF(' M15 APR'!K74="","",' M15 APR'!K74)</f>
        <v>15.75</v>
      </c>
      <c r="BM74" s="175" t="str">
        <f>IF(' M15 APR'!L74="","",' M15 APR'!L74)</f>
        <v>V</v>
      </c>
      <c r="BN74" s="14">
        <f>IF(' M16 APR'!E74="","",' M16 APR'!E74)</f>
        <v>15.5</v>
      </c>
      <c r="BO74" s="14" t="str">
        <f>IF(' M16 APR'!F74="","",' M16 APR'!F74)</f>
        <v/>
      </c>
      <c r="BP74" s="14">
        <f>IF(' M16 APR'!G74="","",' M16 APR'!G74)</f>
        <v>15.5</v>
      </c>
      <c r="BQ74" s="14">
        <f>IF(' M16 APR'!H74="","",' M16 APR'!H74)</f>
        <v>15.5</v>
      </c>
      <c r="BR74" s="14" t="str">
        <f>IF(' M16 APR'!I74="","",' M16 APR'!I74)</f>
        <v>V</v>
      </c>
      <c r="BS74" s="177">
        <f t="shared" si="1"/>
        <v>15.249875000000001</v>
      </c>
      <c r="BT74" s="178" t="str">
        <f t="shared" ref="BT74:BT130" si="3">IF(AND(BS74&gt;=12,F74&gt;=6,I74&gt;=6,J74&gt;=8,N74&gt;=6,Q74&gt;=6,T74&gt;=6,U74&gt;=8,Y74&gt;=6,AB74&gt;=6,AC74&gt;=8,AG74&gt;=6,AJ74&gt;=6,AM74&gt;=6,AN74&gt;=8,AR74&gt;=6,AU74&gt;=6,AV74&gt;=8,AZ74&gt;=6,BC74&gt;=6,BD74&gt;8,BH74&gt;=6,BK74&gt;=6,BL74&gt;=8,BQ74&gt;=8),"Admis(e)","")</f>
        <v>Admis(e)</v>
      </c>
      <c r="BU74" s="179" t="str">
        <f t="shared" si="2"/>
        <v xml:space="preserve">ESSKHEIFI             </v>
      </c>
    </row>
    <row r="75" spans="1:73">
      <c r="A75" s="173">
        <v>66</v>
      </c>
      <c r="B75" s="186" t="s">
        <v>141</v>
      </c>
      <c r="C75" s="37" t="s">
        <v>51</v>
      </c>
      <c r="D75" s="174">
        <f>IF('M9 final  '!D75="","",'M9 final  '!D75)</f>
        <v>15.1</v>
      </c>
      <c r="E75" s="174" t="str">
        <f>IF('M9 final  '!E75="","",'M9 final  '!E75)</f>
        <v/>
      </c>
      <c r="F75" s="174">
        <f>IF('M9 final  '!F75="","",'M9 final  '!F75)</f>
        <v>15.1</v>
      </c>
      <c r="G75" s="174">
        <f>IF('M9 final  '!G75="","",'M9 final  '!G75)</f>
        <v>14</v>
      </c>
      <c r="H75" s="174" t="str">
        <f>IF('M9 final  '!H75="","",'M9 final  '!H75)</f>
        <v/>
      </c>
      <c r="I75" s="174">
        <f>IF('M9 final  '!I75="","",'M9 final  '!I75)</f>
        <v>14</v>
      </c>
      <c r="J75" s="174">
        <f>IF('M9 final  '!J75="","",'M9 final  '!J75)</f>
        <v>14.55</v>
      </c>
      <c r="K75" s="174" t="str">
        <f>IF('M9 final  '!K75="","",'M9 final  '!K75)</f>
        <v>V</v>
      </c>
      <c r="L75" s="174">
        <f>IF(M10FI!E75="","",M10FI!E75)</f>
        <v>13.375</v>
      </c>
      <c r="M75" s="174" t="str">
        <f>IF(M10FI!F75="","",M10FI!F75)</f>
        <v/>
      </c>
      <c r="N75" s="174">
        <f>IF(M10FI!G75="","",M10FI!G75)</f>
        <v>13.375</v>
      </c>
      <c r="O75" s="174">
        <f>IF(M10FI!H75="","",M10FI!H75)</f>
        <v>14.75</v>
      </c>
      <c r="P75" s="174" t="str">
        <f>IF(M10FI!I75="","",M10FI!I75)</f>
        <v/>
      </c>
      <c r="Q75" s="174">
        <f>IF(M10FI!J75="","",M10FI!J75)</f>
        <v>14.75</v>
      </c>
      <c r="R75" s="174">
        <f>IF(M10FI!K75="","",M10FI!K75)</f>
        <v>10</v>
      </c>
      <c r="S75" s="174" t="str">
        <f>IF(M10FI!L75="","",M10FI!L75)</f>
        <v/>
      </c>
      <c r="T75" s="174">
        <f>IF(M10FI!M75="","",M10FI!M75)</f>
        <v>10</v>
      </c>
      <c r="U75" s="174">
        <f>IF(M10FI!N75="","",M10FI!N75)</f>
        <v>12.912500000000001</v>
      </c>
      <c r="V75" s="174" t="str">
        <f>IF(M10FI!O75="","",M10FI!O75)</f>
        <v>V</v>
      </c>
      <c r="W75" s="174">
        <f>IF('M11 final'!D75="","",'M11 final'!D75)</f>
        <v>12.5</v>
      </c>
      <c r="X75" s="174" t="str">
        <f>IF('M11 final'!E75="","",'M11 final'!E75)</f>
        <v/>
      </c>
      <c r="Y75" s="174">
        <f>IF('M11 final'!F75="","",'M11 final'!F75)</f>
        <v>12.5</v>
      </c>
      <c r="Z75" s="174">
        <f>IF('M11 final'!G75="","",'M11 final'!G75)</f>
        <v>9.5</v>
      </c>
      <c r="AA75" s="174">
        <f>IF('M11 final'!H75="","",'M11 final'!H75)</f>
        <v>12</v>
      </c>
      <c r="AB75" s="174">
        <f>IF('M11 final'!I75="","",'M11 final'!I75)</f>
        <v>12</v>
      </c>
      <c r="AC75" s="174">
        <f>IF('M11 final'!J75="","",'M11 final'!J75)</f>
        <v>12.25</v>
      </c>
      <c r="AD75" s="174" t="str">
        <f>IF('M11 final'!K75="","",'M11 final'!K75)</f>
        <v>VAR</v>
      </c>
      <c r="AE75" s="174">
        <f>IF(M12FI!D75="","",M12FI!D75)</f>
        <v>13</v>
      </c>
      <c r="AF75" s="174" t="str">
        <f>IF(M12FI!E75="","",M12FI!E75)</f>
        <v/>
      </c>
      <c r="AG75" s="174">
        <f>IF(M12FI!F75="","",M12FI!F75)</f>
        <v>13</v>
      </c>
      <c r="AH75" s="174">
        <f>IF(M12FI!G75="","",M12FI!G75)</f>
        <v>13</v>
      </c>
      <c r="AI75" s="174" t="str">
        <f>IF(M12FI!H75="","",M12FI!H75)</f>
        <v/>
      </c>
      <c r="AJ75" s="174">
        <f>IF(M12FI!I75="","",M12FI!I75)</f>
        <v>13</v>
      </c>
      <c r="AK75" s="174">
        <f>IF(M12FI!J75="","",M12FI!J75)</f>
        <v>9</v>
      </c>
      <c r="AL75" s="174">
        <f>IF(M12FI!K75="","",M12FI!K75)</f>
        <v>12</v>
      </c>
      <c r="AM75" s="174">
        <f>IF(M12FI!L75="","",M12FI!L75)</f>
        <v>12</v>
      </c>
      <c r="AN75" s="174">
        <f>IF(M12FI!M75="","",M12FI!M75)</f>
        <v>12.440000000000001</v>
      </c>
      <c r="AO75" s="174" t="str">
        <f>IF(M12FI!N75="","",M12FI!N75)</f>
        <v>VAR</v>
      </c>
      <c r="AP75" s="174">
        <f>IF(' M13 APR'!E75="","",' M13 APR'!E75)</f>
        <v>12</v>
      </c>
      <c r="AQ75" s="174" t="str">
        <f>IF(' M13 APR'!F75="","",' M13 APR'!F75)</f>
        <v/>
      </c>
      <c r="AR75" s="174">
        <f>IF(' M13 APR'!G75="","",' M13 APR'!G75)</f>
        <v>12</v>
      </c>
      <c r="AS75" s="174">
        <f>IF(' M13 APR'!H75="","",' M13 APR'!H75)</f>
        <v>14.5</v>
      </c>
      <c r="AT75" s="174" t="str">
        <f>IF(' M13 APR'!I75="","",' M13 APR'!I75)</f>
        <v/>
      </c>
      <c r="AU75" s="174">
        <f>IF(' M13 APR'!J75="","",' M13 APR'!J75)</f>
        <v>14.5</v>
      </c>
      <c r="AV75" s="174">
        <f>IF(' M13 APR'!K75="","",' M13 APR'!K75)</f>
        <v>13.100000000000001</v>
      </c>
      <c r="AW75" s="174" t="str">
        <f>IF(' M13 APR'!L75="","",' M13 APR'!L75)</f>
        <v>V</v>
      </c>
      <c r="AX75" s="176">
        <f>IF(' M14 APR'!E75="","",' M14 APR'!E75)</f>
        <v>16</v>
      </c>
      <c r="AY75" s="176" t="str">
        <f>IF(' M14 APR'!F75="","",' M14 APR'!F75)</f>
        <v/>
      </c>
      <c r="AZ75" s="176">
        <f>IF(' M14 APR'!G75="","",' M14 APR'!G75)</f>
        <v>16</v>
      </c>
      <c r="BA75" s="176">
        <f>IF(' M14 APR'!H75="","",' M14 APR'!H75)</f>
        <v>12.75</v>
      </c>
      <c r="BB75" s="176" t="str">
        <f>IF(' M14 APR'!I75="","",' M14 APR'!I75)</f>
        <v/>
      </c>
      <c r="BC75" s="176">
        <f>IF(' M14 APR'!J75="","",' M14 APR'!J75)</f>
        <v>12.75</v>
      </c>
      <c r="BD75" s="176">
        <f>IF(' M14 APR'!K75="","",' M14 APR'!K75)</f>
        <v>14.57</v>
      </c>
      <c r="BE75" s="176" t="str">
        <f>IF(' M14 APR'!L75="","",' M14 APR'!L75)</f>
        <v>V</v>
      </c>
      <c r="BF75" s="175">
        <f>IF(' M15 APR'!E75="","",' M15 APR'!E75)</f>
        <v>14</v>
      </c>
      <c r="BG75" s="175" t="str">
        <f>IF(' M15 APR'!F75="","",' M15 APR'!F75)</f>
        <v/>
      </c>
      <c r="BH75" s="175">
        <f>IF(' M15 APR'!G75="","",' M15 APR'!G75)</f>
        <v>14</v>
      </c>
      <c r="BI75" s="175">
        <f>IF(' M15 APR'!H75="","",' M15 APR'!H75)</f>
        <v>16.5</v>
      </c>
      <c r="BJ75" s="175" t="str">
        <f>IF(' M15 APR'!I75="","",' M15 APR'!I75)</f>
        <v/>
      </c>
      <c r="BK75" s="175">
        <f>IF(' M15 APR'!J75="","",' M15 APR'!J75)</f>
        <v>16.5</v>
      </c>
      <c r="BL75" s="175">
        <f>IF(' M15 APR'!K75="","",' M15 APR'!K75)</f>
        <v>16</v>
      </c>
      <c r="BM75" s="175" t="str">
        <f>IF(' M15 APR'!L75="","",' M15 APR'!L75)</f>
        <v>V</v>
      </c>
      <c r="BN75" s="14">
        <f>IF(' M16 APR'!E75="","",' M16 APR'!E75)</f>
        <v>17</v>
      </c>
      <c r="BO75" s="14" t="str">
        <f>IF(' M16 APR'!F75="","",' M16 APR'!F75)</f>
        <v/>
      </c>
      <c r="BP75" s="14">
        <f>IF(' M16 APR'!G75="","",' M16 APR'!G75)</f>
        <v>17</v>
      </c>
      <c r="BQ75" s="14">
        <f>IF(' M16 APR'!H75="","",' M16 APR'!H75)</f>
        <v>17</v>
      </c>
      <c r="BR75" s="14" t="str">
        <f>IF(' M16 APR'!I75="","",' M16 APR'!I75)</f>
        <v>V</v>
      </c>
      <c r="BS75" s="177">
        <f t="shared" ref="BS75:BS130" si="4">(J75+U75+AC75+AN75+AV75+BD75+BL75+BQ75)/8</f>
        <v>14.102812499999999</v>
      </c>
      <c r="BT75" s="178" t="str">
        <f t="shared" si="3"/>
        <v>Admis(e)</v>
      </c>
      <c r="BU75" s="179" t="str">
        <f t="shared" ref="BU75:BU130" si="5">B75</f>
        <v>ETTALBI</v>
      </c>
    </row>
    <row r="76" spans="1:73">
      <c r="A76" s="173">
        <v>67</v>
      </c>
      <c r="B76" s="186" t="s">
        <v>142</v>
      </c>
      <c r="C76" s="37" t="s">
        <v>143</v>
      </c>
      <c r="D76" s="174">
        <f>IF('M9 final  '!D76="","",'M9 final  '!D76)</f>
        <v>15.8</v>
      </c>
      <c r="E76" s="174" t="str">
        <f>IF('M9 final  '!E76="","",'M9 final  '!E76)</f>
        <v/>
      </c>
      <c r="F76" s="174">
        <f>IF('M9 final  '!F76="","",'M9 final  '!F76)</f>
        <v>15.8</v>
      </c>
      <c r="G76" s="174">
        <f>IF('M9 final  '!G76="","",'M9 final  '!G76)</f>
        <v>9</v>
      </c>
      <c r="H76" s="174" t="str">
        <f>IF('M9 final  '!H76="","",'M9 final  '!H76)</f>
        <v/>
      </c>
      <c r="I76" s="174">
        <f>IF('M9 final  '!I76="","",'M9 final  '!I76)</f>
        <v>9</v>
      </c>
      <c r="J76" s="174">
        <f>IF('M9 final  '!J76="","",'M9 final  '!J76)</f>
        <v>12.4</v>
      </c>
      <c r="K76" s="174" t="str">
        <f>IF('M9 final  '!K76="","",'M9 final  '!K76)</f>
        <v>V</v>
      </c>
      <c r="L76" s="174">
        <f>IF(M10FI!E76="","",M10FI!E76)</f>
        <v>8.5</v>
      </c>
      <c r="M76" s="174">
        <f>IF(M10FI!F76="","",M10FI!F76)</f>
        <v>10</v>
      </c>
      <c r="N76" s="174">
        <f>IF(M10FI!G76="","",M10FI!G76)</f>
        <v>10</v>
      </c>
      <c r="O76" s="174">
        <f>IF(M10FI!H76="","",M10FI!H76)</f>
        <v>6.25</v>
      </c>
      <c r="P76" s="174">
        <f>IF(M10FI!I76="","",M10FI!I76)</f>
        <v>6</v>
      </c>
      <c r="Q76" s="174">
        <f>IF(M10FI!J76="","",M10FI!J76)</f>
        <v>6.25</v>
      </c>
      <c r="R76" s="174">
        <f>IF(M10FI!K76="","",M10FI!K76)</f>
        <v>12</v>
      </c>
      <c r="S76" s="174" t="str">
        <f>IF(M10FI!L76="","",M10FI!L76)</f>
        <v/>
      </c>
      <c r="T76" s="174">
        <f>IF(M10FI!M76="","",M10FI!M76)</f>
        <v>12</v>
      </c>
      <c r="U76" s="174">
        <f>IF(M10FI!N76="","",M10FI!N76)</f>
        <v>9.1</v>
      </c>
      <c r="V76" s="174" t="str">
        <f>IF(M10FI!O76="","",M10FI!O76)</f>
        <v>NV</v>
      </c>
      <c r="W76" s="174">
        <f>IF('M11 final'!D76="","",'M11 final'!D76)</f>
        <v>11.25</v>
      </c>
      <c r="X76" s="174">
        <f>IF('M11 final'!E76="","",'M11 final'!E76)</f>
        <v>12</v>
      </c>
      <c r="Y76" s="174">
        <f>IF('M11 final'!F76="","",'M11 final'!F76)</f>
        <v>12</v>
      </c>
      <c r="Z76" s="174">
        <f>IF('M11 final'!G76="","",'M11 final'!G76)</f>
        <v>12</v>
      </c>
      <c r="AA76" s="174" t="str">
        <f>IF('M11 final'!H76="","",'M11 final'!H76)</f>
        <v/>
      </c>
      <c r="AB76" s="174">
        <f>IF('M11 final'!I76="","",'M11 final'!I76)</f>
        <v>12</v>
      </c>
      <c r="AC76" s="174">
        <f>IF('M11 final'!J76="","",'M11 final'!J76)</f>
        <v>12</v>
      </c>
      <c r="AD76" s="174" t="str">
        <f>IF('M11 final'!K76="","",'M11 final'!K76)</f>
        <v>VAR</v>
      </c>
      <c r="AE76" s="174">
        <f>IF(M12FI!D76="","",M12FI!D76)</f>
        <v>17.5</v>
      </c>
      <c r="AF76" s="174" t="str">
        <f>IF(M12FI!E76="","",M12FI!E76)</f>
        <v/>
      </c>
      <c r="AG76" s="174">
        <f>IF(M12FI!F76="","",M12FI!F76)</f>
        <v>17.5</v>
      </c>
      <c r="AH76" s="174">
        <f>IF(M12FI!G76="","",M12FI!G76)</f>
        <v>13</v>
      </c>
      <c r="AI76" s="174" t="str">
        <f>IF(M12FI!H76="","",M12FI!H76)</f>
        <v/>
      </c>
      <c r="AJ76" s="174">
        <f>IF(M12FI!I76="","",M12FI!I76)</f>
        <v>13</v>
      </c>
      <c r="AK76" s="174">
        <f>IF(M12FI!J76="","",M12FI!J76)</f>
        <v>9</v>
      </c>
      <c r="AL76" s="174">
        <f>IF(M12FI!K76="","",M12FI!K76)</f>
        <v>12</v>
      </c>
      <c r="AM76" s="174">
        <f>IF(M12FI!L76="","",M12FI!L76)</f>
        <v>12</v>
      </c>
      <c r="AN76" s="174">
        <f>IF(M12FI!M76="","",M12FI!M76)</f>
        <v>13.43</v>
      </c>
      <c r="AO76" s="174" t="str">
        <f>IF(M12FI!N76="","",M12FI!N76)</f>
        <v>VAR</v>
      </c>
      <c r="AP76" s="174">
        <f>IF(' M13 APR'!E76="","",' M13 APR'!E76)</f>
        <v>11</v>
      </c>
      <c r="AQ76" s="174" t="str">
        <f>IF(' M13 APR'!F76="","",' M13 APR'!F76)</f>
        <v/>
      </c>
      <c r="AR76" s="174">
        <f>IF(' M13 APR'!G76="","",' M13 APR'!G76)</f>
        <v>11</v>
      </c>
      <c r="AS76" s="174">
        <f>IF(' M13 APR'!H76="","",' M13 APR'!H76)</f>
        <v>15.399999999999999</v>
      </c>
      <c r="AT76" s="174" t="str">
        <f>IF(' M13 APR'!I76="","",' M13 APR'!I76)</f>
        <v/>
      </c>
      <c r="AU76" s="174">
        <f>IF(' M13 APR'!J76="","",' M13 APR'!J76)</f>
        <v>15.399999999999999</v>
      </c>
      <c r="AV76" s="174">
        <f>IF(' M13 APR'!K76="","",' M13 APR'!K76)</f>
        <v>12.936</v>
      </c>
      <c r="AW76" s="174" t="str">
        <f>IF(' M13 APR'!L76="","",' M13 APR'!L76)</f>
        <v>V</v>
      </c>
      <c r="AX76" s="176">
        <f>IF(' M14 APR'!E76="","",' M14 APR'!E76)</f>
        <v>16</v>
      </c>
      <c r="AY76" s="176" t="str">
        <f>IF(' M14 APR'!F76="","",' M14 APR'!F76)</f>
        <v/>
      </c>
      <c r="AZ76" s="176">
        <f>IF(' M14 APR'!G76="","",' M14 APR'!G76)</f>
        <v>16</v>
      </c>
      <c r="BA76" s="176">
        <f>IF(' M14 APR'!H76="","",' M14 APR'!H76)</f>
        <v>13</v>
      </c>
      <c r="BB76" s="176" t="str">
        <f>IF(' M14 APR'!I76="","",' M14 APR'!I76)</f>
        <v/>
      </c>
      <c r="BC76" s="176">
        <f>IF(' M14 APR'!J76="","",' M14 APR'!J76)</f>
        <v>13</v>
      </c>
      <c r="BD76" s="176">
        <f>IF(' M14 APR'!K76="","",' M14 APR'!K76)</f>
        <v>14.68</v>
      </c>
      <c r="BE76" s="176" t="str">
        <f>IF(' M14 APR'!L76="","",' M14 APR'!L76)</f>
        <v>V</v>
      </c>
      <c r="BF76" s="175">
        <f>IF(' M15 APR'!E76="","",' M15 APR'!E76)</f>
        <v>13.5</v>
      </c>
      <c r="BG76" s="175" t="str">
        <f>IF(' M15 APR'!F76="","",' M15 APR'!F76)</f>
        <v/>
      </c>
      <c r="BH76" s="175">
        <f>IF(' M15 APR'!G76="","",' M15 APR'!G76)</f>
        <v>13.5</v>
      </c>
      <c r="BI76" s="175">
        <f>IF(' M15 APR'!H76="","",' M15 APR'!H76)</f>
        <v>15</v>
      </c>
      <c r="BJ76" s="175" t="str">
        <f>IF(' M15 APR'!I76="","",' M15 APR'!I76)</f>
        <v/>
      </c>
      <c r="BK76" s="175">
        <f>IF(' M15 APR'!J76="","",' M15 APR'!J76)</f>
        <v>15</v>
      </c>
      <c r="BL76" s="175">
        <f>IF(' M15 APR'!K76="","",' M15 APR'!K76)</f>
        <v>14.7</v>
      </c>
      <c r="BM76" s="175" t="str">
        <f>IF(' M15 APR'!L76="","",' M15 APR'!L76)</f>
        <v>V</v>
      </c>
      <c r="BN76" s="14">
        <f>IF(' M16 APR'!E76="","",' M16 APR'!E76)</f>
        <v>16.25</v>
      </c>
      <c r="BO76" s="14" t="str">
        <f>IF(' M16 APR'!F76="","",' M16 APR'!F76)</f>
        <v/>
      </c>
      <c r="BP76" s="14">
        <f>IF(' M16 APR'!G76="","",' M16 APR'!G76)</f>
        <v>16.25</v>
      </c>
      <c r="BQ76" s="14">
        <f>IF(' M16 APR'!H76="","",' M16 APR'!H76)</f>
        <v>16.25</v>
      </c>
      <c r="BR76" s="14" t="str">
        <f>IF(' M16 APR'!I76="","",' M16 APR'!I76)</f>
        <v>V</v>
      </c>
      <c r="BS76" s="177">
        <f t="shared" si="4"/>
        <v>13.186999999999999</v>
      </c>
      <c r="BT76" s="178" t="str">
        <f t="shared" si="3"/>
        <v>Admis(e)</v>
      </c>
      <c r="BU76" s="179" t="str">
        <f t="shared" si="5"/>
        <v xml:space="preserve">FIKRI </v>
      </c>
    </row>
    <row r="77" spans="1:73">
      <c r="A77" s="173">
        <v>68</v>
      </c>
      <c r="B77" s="186" t="s">
        <v>144</v>
      </c>
      <c r="C77" s="37" t="s">
        <v>145</v>
      </c>
      <c r="D77" s="174">
        <f>IF('M9 final  '!D77="","",'M9 final  '!D77)</f>
        <v>15.1</v>
      </c>
      <c r="E77" s="174" t="str">
        <f>IF('M9 final  '!E77="","",'M9 final  '!E77)</f>
        <v/>
      </c>
      <c r="F77" s="174">
        <f>IF('M9 final  '!F77="","",'M9 final  '!F77)</f>
        <v>15.1</v>
      </c>
      <c r="G77" s="174">
        <f>IF('M9 final  '!G77="","",'M9 final  '!G77)</f>
        <v>13</v>
      </c>
      <c r="H77" s="174" t="str">
        <f>IF('M9 final  '!H77="","",'M9 final  '!H77)</f>
        <v/>
      </c>
      <c r="I77" s="174">
        <f>IF('M9 final  '!I77="","",'M9 final  '!I77)</f>
        <v>13</v>
      </c>
      <c r="J77" s="174">
        <f>IF('M9 final  '!J77="","",'M9 final  '!J77)</f>
        <v>14.05</v>
      </c>
      <c r="K77" s="174" t="str">
        <f>IF('M9 final  '!K77="","",'M9 final  '!K77)</f>
        <v>V</v>
      </c>
      <c r="L77" s="174">
        <f>IF(M10FI!E77="","",M10FI!E77)</f>
        <v>13.75</v>
      </c>
      <c r="M77" s="174" t="str">
        <f>IF(M10FI!F77="","",M10FI!F77)</f>
        <v/>
      </c>
      <c r="N77" s="174">
        <f>IF(M10FI!G77="","",M10FI!G77)</f>
        <v>13.75</v>
      </c>
      <c r="O77" s="174">
        <f>IF(M10FI!H77="","",M10FI!H77)</f>
        <v>11.5</v>
      </c>
      <c r="P77" s="174" t="str">
        <f>IF(M10FI!I77="","",M10FI!I77)</f>
        <v/>
      </c>
      <c r="Q77" s="174">
        <f>IF(M10FI!J77="","",M10FI!J77)</f>
        <v>11.5</v>
      </c>
      <c r="R77" s="174">
        <f>IF(M10FI!K77="","",M10FI!K77)</f>
        <v>11.5</v>
      </c>
      <c r="S77" s="174" t="str">
        <f>IF(M10FI!L77="","",M10FI!L77)</f>
        <v/>
      </c>
      <c r="T77" s="174">
        <f>IF(M10FI!M77="","",M10FI!M77)</f>
        <v>11.5</v>
      </c>
      <c r="U77" s="174">
        <f>IF(M10FI!N77="","",M10FI!N77)</f>
        <v>12.175000000000001</v>
      </c>
      <c r="V77" s="174" t="str">
        <f>IF(M10FI!O77="","",M10FI!O77)</f>
        <v>V</v>
      </c>
      <c r="W77" s="174">
        <f>IF('M11 final'!D77="","",'M11 final'!D77)</f>
        <v>13.5</v>
      </c>
      <c r="X77" s="174" t="str">
        <f>IF('M11 final'!E77="","",'M11 final'!E77)</f>
        <v/>
      </c>
      <c r="Y77" s="174">
        <f>IF('M11 final'!F77="","",'M11 final'!F77)</f>
        <v>13.5</v>
      </c>
      <c r="Z77" s="174">
        <f>IF('M11 final'!G77="","",'M11 final'!G77)</f>
        <v>19.25</v>
      </c>
      <c r="AA77" s="174" t="str">
        <f>IF('M11 final'!H77="","",'M11 final'!H77)</f>
        <v/>
      </c>
      <c r="AB77" s="174">
        <f>IF('M11 final'!I77="","",'M11 final'!I77)</f>
        <v>19.25</v>
      </c>
      <c r="AC77" s="174">
        <f>IF('M11 final'!J77="","",'M11 final'!J77)</f>
        <v>16.375</v>
      </c>
      <c r="AD77" s="174" t="str">
        <f>IF('M11 final'!K77="","",'M11 final'!K77)</f>
        <v>V</v>
      </c>
      <c r="AE77" s="174">
        <f>IF(M12FI!D77="","",M12FI!D77)</f>
        <v>16</v>
      </c>
      <c r="AF77" s="174" t="str">
        <f>IF(M12FI!E77="","",M12FI!E77)</f>
        <v/>
      </c>
      <c r="AG77" s="174">
        <f>IF(M12FI!F77="","",M12FI!F77)</f>
        <v>16</v>
      </c>
      <c r="AH77" s="174">
        <f>IF(M12FI!G77="","",M12FI!G77)</f>
        <v>16</v>
      </c>
      <c r="AI77" s="174" t="str">
        <f>IF(M12FI!H77="","",M12FI!H77)</f>
        <v/>
      </c>
      <c r="AJ77" s="174">
        <f>IF(M12FI!I77="","",M12FI!I77)</f>
        <v>16</v>
      </c>
      <c r="AK77" s="174">
        <f>IF(M12FI!J77="","",M12FI!J77)</f>
        <v>10.5</v>
      </c>
      <c r="AL77" s="174" t="str">
        <f>IF(M12FI!K77="","",M12FI!K77)</f>
        <v/>
      </c>
      <c r="AM77" s="174">
        <f>IF(M12FI!L77="","",M12FI!L77)</f>
        <v>10.5</v>
      </c>
      <c r="AN77" s="174">
        <f>IF(M12FI!M77="","",M12FI!M77)</f>
        <v>12.920000000000002</v>
      </c>
      <c r="AO77" s="174" t="str">
        <f>IF(M12FI!N77="","",M12FI!N77)</f>
        <v>V</v>
      </c>
      <c r="AP77" s="174">
        <f>IF(' M13 APR'!E77="","",' M13 APR'!E77)</f>
        <v>12</v>
      </c>
      <c r="AQ77" s="174" t="str">
        <f>IF(' M13 APR'!F77="","",' M13 APR'!F77)</f>
        <v/>
      </c>
      <c r="AR77" s="174">
        <f>IF(' M13 APR'!G77="","",' M13 APR'!G77)</f>
        <v>12</v>
      </c>
      <c r="AS77" s="174">
        <f>IF(' M13 APR'!H77="","",' M13 APR'!H77)</f>
        <v>16.224999999999998</v>
      </c>
      <c r="AT77" s="174" t="str">
        <f>IF(' M13 APR'!I77="","",' M13 APR'!I77)</f>
        <v/>
      </c>
      <c r="AU77" s="174">
        <f>IF(' M13 APR'!J77="","",' M13 APR'!J77)</f>
        <v>16.224999999999998</v>
      </c>
      <c r="AV77" s="174">
        <f>IF(' M13 APR'!K77="","",' M13 APR'!K77)</f>
        <v>13.859</v>
      </c>
      <c r="AW77" s="174" t="str">
        <f>IF(' M13 APR'!L77="","",' M13 APR'!L77)</f>
        <v>V</v>
      </c>
      <c r="AX77" s="176">
        <f>IF(' M14 APR'!E77="","",' M14 APR'!E77)</f>
        <v>18</v>
      </c>
      <c r="AY77" s="176" t="str">
        <f>IF(' M14 APR'!F77="","",' M14 APR'!F77)</f>
        <v/>
      </c>
      <c r="AZ77" s="176">
        <f>IF(' M14 APR'!G77="","",' M14 APR'!G77)</f>
        <v>18</v>
      </c>
      <c r="BA77" s="176">
        <f>IF(' M14 APR'!H77="","",' M14 APR'!H77)</f>
        <v>12.25</v>
      </c>
      <c r="BB77" s="176" t="str">
        <f>IF(' M14 APR'!I77="","",' M14 APR'!I77)</f>
        <v/>
      </c>
      <c r="BC77" s="176">
        <f>IF(' M14 APR'!J77="","",' M14 APR'!J77)</f>
        <v>12.25</v>
      </c>
      <c r="BD77" s="176">
        <f>IF(' M14 APR'!K77="","",' M14 APR'!K77)</f>
        <v>15.470000000000002</v>
      </c>
      <c r="BE77" s="176" t="str">
        <f>IF(' M14 APR'!L77="","",' M14 APR'!L77)</f>
        <v>V</v>
      </c>
      <c r="BF77" s="175">
        <f>IF(' M15 APR'!E77="","",' M15 APR'!E77)</f>
        <v>15</v>
      </c>
      <c r="BG77" s="175" t="str">
        <f>IF(' M15 APR'!F77="","",' M15 APR'!F77)</f>
        <v/>
      </c>
      <c r="BH77" s="175">
        <f>IF(' M15 APR'!G77="","",' M15 APR'!G77)</f>
        <v>15</v>
      </c>
      <c r="BI77" s="175">
        <f>IF(' M15 APR'!H77="","",' M15 APR'!H77)</f>
        <v>15.5</v>
      </c>
      <c r="BJ77" s="175" t="str">
        <f>IF(' M15 APR'!I77="","",' M15 APR'!I77)</f>
        <v/>
      </c>
      <c r="BK77" s="175">
        <f>IF(' M15 APR'!J77="","",' M15 APR'!J77)</f>
        <v>15.5</v>
      </c>
      <c r="BL77" s="175">
        <f>IF(' M15 APR'!K77="","",' M15 APR'!K77)</f>
        <v>15.4</v>
      </c>
      <c r="BM77" s="175" t="str">
        <f>IF(' M15 APR'!L77="","",' M15 APR'!L77)</f>
        <v>V</v>
      </c>
      <c r="BN77" s="14">
        <f>IF(' M16 APR'!E77="","",' M16 APR'!E77)</f>
        <v>16.5</v>
      </c>
      <c r="BO77" s="14" t="str">
        <f>IF(' M16 APR'!F77="","",' M16 APR'!F77)</f>
        <v/>
      </c>
      <c r="BP77" s="14">
        <f>IF(' M16 APR'!G77="","",' M16 APR'!G77)</f>
        <v>16.5</v>
      </c>
      <c r="BQ77" s="14">
        <f>IF(' M16 APR'!H77="","",' M16 APR'!H77)</f>
        <v>16.5</v>
      </c>
      <c r="BR77" s="14" t="str">
        <f>IF(' M16 APR'!I77="","",' M16 APR'!I77)</f>
        <v>V</v>
      </c>
      <c r="BS77" s="177">
        <f t="shared" si="4"/>
        <v>14.593625000000001</v>
      </c>
      <c r="BT77" s="178" t="str">
        <f t="shared" si="3"/>
        <v>Admis(e)</v>
      </c>
      <c r="BU77" s="179" t="str">
        <f t="shared" si="5"/>
        <v xml:space="preserve">HALLI  </v>
      </c>
    </row>
    <row r="78" spans="1:73">
      <c r="A78" s="173">
        <v>69</v>
      </c>
      <c r="B78" s="187" t="s">
        <v>146</v>
      </c>
      <c r="C78" s="37" t="s">
        <v>147</v>
      </c>
      <c r="D78" s="174">
        <f>IF('M9 final  '!D78="","",'M9 final  '!D78)</f>
        <v>15.6</v>
      </c>
      <c r="E78" s="174" t="str">
        <f>IF('M9 final  '!E78="","",'M9 final  '!E78)</f>
        <v/>
      </c>
      <c r="F78" s="174">
        <f>IF('M9 final  '!F78="","",'M9 final  '!F78)</f>
        <v>15.6</v>
      </c>
      <c r="G78" s="174">
        <f>IF('M9 final  '!G78="","",'M9 final  '!G78)</f>
        <v>14</v>
      </c>
      <c r="H78" s="174" t="str">
        <f>IF('M9 final  '!H78="","",'M9 final  '!H78)</f>
        <v/>
      </c>
      <c r="I78" s="174">
        <f>IF('M9 final  '!I78="","",'M9 final  '!I78)</f>
        <v>14</v>
      </c>
      <c r="J78" s="174">
        <f>IF('M9 final  '!J78="","",'M9 final  '!J78)</f>
        <v>14.8</v>
      </c>
      <c r="K78" s="174" t="str">
        <f>IF('M9 final  '!K78="","",'M9 final  '!K78)</f>
        <v>V</v>
      </c>
      <c r="L78" s="174">
        <f>IF(M10FI!E78="","",M10FI!E78)</f>
        <v>11.25</v>
      </c>
      <c r="M78" s="174">
        <f>IF(M10FI!F78="","",M10FI!F78)</f>
        <v>0</v>
      </c>
      <c r="N78" s="174">
        <f>IF(M10FI!G78="","",M10FI!G78)</f>
        <v>11.25</v>
      </c>
      <c r="O78" s="174">
        <f>IF(M10FI!H78="","",M10FI!H78)</f>
        <v>9.5</v>
      </c>
      <c r="P78" s="174">
        <f>IF(M10FI!I78="","",M10FI!I78)</f>
        <v>0</v>
      </c>
      <c r="Q78" s="174">
        <f>IF(M10FI!J78="","",M10FI!J78)</f>
        <v>9.5</v>
      </c>
      <c r="R78" s="174">
        <f>IF(M10FI!K78="","",M10FI!K78)</f>
        <v>10.5</v>
      </c>
      <c r="S78" s="174">
        <f>IF(M10FI!L78="","",M10FI!L78)</f>
        <v>10</v>
      </c>
      <c r="T78" s="174">
        <f>IF(M10FI!M78="","",M10FI!M78)</f>
        <v>10.5</v>
      </c>
      <c r="U78" s="174">
        <f>IF(M10FI!N78="","",M10FI!N78)</f>
        <v>10.325000000000001</v>
      </c>
      <c r="V78" s="174" t="str">
        <f>IF(M10FI!O78="","",M10FI!O78)</f>
        <v>NV</v>
      </c>
      <c r="W78" s="174">
        <f>IF('M11 final'!D78="","",'M11 final'!D78)</f>
        <v>13.5</v>
      </c>
      <c r="X78" s="174" t="str">
        <f>IF('M11 final'!E78="","",'M11 final'!E78)</f>
        <v/>
      </c>
      <c r="Y78" s="174">
        <f>IF('M11 final'!F78="","",'M11 final'!F78)</f>
        <v>13.5</v>
      </c>
      <c r="Z78" s="174">
        <f>IF('M11 final'!G78="","",'M11 final'!G78)</f>
        <v>14.75</v>
      </c>
      <c r="AA78" s="174" t="str">
        <f>IF('M11 final'!H78="","",'M11 final'!H78)</f>
        <v/>
      </c>
      <c r="AB78" s="174">
        <f>IF('M11 final'!I78="","",'M11 final'!I78)</f>
        <v>14.75</v>
      </c>
      <c r="AC78" s="174">
        <f>IF('M11 final'!J78="","",'M11 final'!J78)</f>
        <v>14.125</v>
      </c>
      <c r="AD78" s="174" t="str">
        <f>IF('M11 final'!K78="","",'M11 final'!K78)</f>
        <v>V</v>
      </c>
      <c r="AE78" s="174">
        <f>IF(M12FI!D78="","",M12FI!D78)</f>
        <v>15.5</v>
      </c>
      <c r="AF78" s="174" t="str">
        <f>IF(M12FI!E78="","",M12FI!E78)</f>
        <v/>
      </c>
      <c r="AG78" s="174">
        <f>IF(M12FI!F78="","",M12FI!F78)</f>
        <v>15.5</v>
      </c>
      <c r="AH78" s="174">
        <f>IF(M12FI!G78="","",M12FI!G78)</f>
        <v>13</v>
      </c>
      <c r="AI78" s="174" t="str">
        <f>IF(M12FI!H78="","",M12FI!H78)</f>
        <v/>
      </c>
      <c r="AJ78" s="174">
        <f>IF(M12FI!I78="","",M12FI!I78)</f>
        <v>13</v>
      </c>
      <c r="AK78" s="174">
        <f>IF(M12FI!J78="","",M12FI!J78)</f>
        <v>13.5</v>
      </c>
      <c r="AL78" s="174" t="str">
        <f>IF(M12FI!K78="","",M12FI!K78)</f>
        <v/>
      </c>
      <c r="AM78" s="174">
        <f>IF(M12FI!L78="","",M12FI!L78)</f>
        <v>13.5</v>
      </c>
      <c r="AN78" s="174">
        <f>IF(M12FI!M78="","",M12FI!M78)</f>
        <v>13.83</v>
      </c>
      <c r="AO78" s="174" t="str">
        <f>IF(M12FI!N78="","",M12FI!N78)</f>
        <v>V</v>
      </c>
      <c r="AP78" s="174">
        <f>IF(' M13 APR'!E78="","",' M13 APR'!E78)</f>
        <v>12</v>
      </c>
      <c r="AQ78" s="174" t="str">
        <f>IF(' M13 APR'!F78="","",' M13 APR'!F78)</f>
        <v/>
      </c>
      <c r="AR78" s="174">
        <f>IF(' M13 APR'!G78="","",' M13 APR'!G78)</f>
        <v>12</v>
      </c>
      <c r="AS78" s="174">
        <f>IF(' M13 APR'!H78="","",' M13 APR'!H78)</f>
        <v>15.5</v>
      </c>
      <c r="AT78" s="174" t="str">
        <f>IF(' M13 APR'!I78="","",' M13 APR'!I78)</f>
        <v/>
      </c>
      <c r="AU78" s="174">
        <f>IF(' M13 APR'!J78="","",' M13 APR'!J78)</f>
        <v>15.5</v>
      </c>
      <c r="AV78" s="174">
        <f>IF(' M13 APR'!K78="","",' M13 APR'!K78)</f>
        <v>13.540000000000001</v>
      </c>
      <c r="AW78" s="174" t="str">
        <f>IF(' M13 APR'!L78="","",' M13 APR'!L78)</f>
        <v>V</v>
      </c>
      <c r="AX78" s="176">
        <f>IF(' M14 APR'!E78="","",' M14 APR'!E78)</f>
        <v>10</v>
      </c>
      <c r="AY78" s="176">
        <f>IF(' M14 APR'!F78="","",' M14 APR'!F78)</f>
        <v>12</v>
      </c>
      <c r="AZ78" s="176">
        <f>IF(' M14 APR'!G78="","",' M14 APR'!G78)</f>
        <v>12</v>
      </c>
      <c r="BA78" s="176">
        <f>IF(' M14 APR'!H78="","",' M14 APR'!H78)</f>
        <v>12.25</v>
      </c>
      <c r="BB78" s="176" t="str">
        <f>IF(' M14 APR'!I78="","",' M14 APR'!I78)</f>
        <v/>
      </c>
      <c r="BC78" s="176">
        <f>IF(' M14 APR'!J78="","",' M14 APR'!J78)</f>
        <v>12.25</v>
      </c>
      <c r="BD78" s="176">
        <f>IF(' M14 APR'!K78="","",' M14 APR'!K78)</f>
        <v>12.11</v>
      </c>
      <c r="BE78" s="176" t="str">
        <f>IF(' M14 APR'!L78="","",' M14 APR'!L78)</f>
        <v>VAR</v>
      </c>
      <c r="BF78" s="175">
        <f>IF(' M15 APR'!E78="","",' M15 APR'!E78)</f>
        <v>14</v>
      </c>
      <c r="BG78" s="175" t="str">
        <f>IF(' M15 APR'!F78="","",' M15 APR'!F78)</f>
        <v/>
      </c>
      <c r="BH78" s="175">
        <f>IF(' M15 APR'!G78="","",' M15 APR'!G78)</f>
        <v>14</v>
      </c>
      <c r="BI78" s="175">
        <f>IF(' M15 APR'!H78="","",' M15 APR'!H78)</f>
        <v>16</v>
      </c>
      <c r="BJ78" s="175" t="str">
        <f>IF(' M15 APR'!I78="","",' M15 APR'!I78)</f>
        <v/>
      </c>
      <c r="BK78" s="175">
        <f>IF(' M15 APR'!J78="","",' M15 APR'!J78)</f>
        <v>16</v>
      </c>
      <c r="BL78" s="175">
        <f>IF(' M15 APR'!K78="","",' M15 APR'!K78)</f>
        <v>15.600000000000001</v>
      </c>
      <c r="BM78" s="175" t="str">
        <f>IF(' M15 APR'!L78="","",' M15 APR'!L78)</f>
        <v>V</v>
      </c>
      <c r="BN78" s="14">
        <f>IF(' M16 APR'!E78="","",' M16 APR'!E78)</f>
        <v>17</v>
      </c>
      <c r="BO78" s="14" t="str">
        <f>IF(' M16 APR'!F78="","",' M16 APR'!F78)</f>
        <v/>
      </c>
      <c r="BP78" s="14">
        <f>IF(' M16 APR'!G78="","",' M16 APR'!G78)</f>
        <v>17</v>
      </c>
      <c r="BQ78" s="14">
        <f>IF(' M16 APR'!H78="","",' M16 APR'!H78)</f>
        <v>17</v>
      </c>
      <c r="BR78" s="14" t="str">
        <f>IF(' M16 APR'!I78="","",' M16 APR'!I78)</f>
        <v>V</v>
      </c>
      <c r="BS78" s="177">
        <f t="shared" si="4"/>
        <v>13.916250000000002</v>
      </c>
      <c r="BT78" s="178" t="str">
        <f t="shared" si="3"/>
        <v>Admis(e)</v>
      </c>
      <c r="BU78" s="179" t="str">
        <f t="shared" si="5"/>
        <v xml:space="preserve">HIKMANE            </v>
      </c>
    </row>
    <row r="79" spans="1:73">
      <c r="A79" s="173">
        <v>70</v>
      </c>
      <c r="B79" s="187" t="s">
        <v>148</v>
      </c>
      <c r="C79" s="37" t="s">
        <v>149</v>
      </c>
      <c r="D79" s="174">
        <f>IF('M9 final  '!D79="","",'M9 final  '!D79)</f>
        <v>14.1</v>
      </c>
      <c r="E79" s="174" t="str">
        <f>IF('M9 final  '!E79="","",'M9 final  '!E79)</f>
        <v/>
      </c>
      <c r="F79" s="174">
        <f>IF('M9 final  '!F79="","",'M9 final  '!F79)</f>
        <v>14.1</v>
      </c>
      <c r="G79" s="174">
        <f>IF('M9 final  '!G79="","",'M9 final  '!G79)</f>
        <v>9.5</v>
      </c>
      <c r="H79" s="174">
        <f>IF('M9 final  '!H79="","",'M9 final  '!H79)</f>
        <v>14</v>
      </c>
      <c r="I79" s="174">
        <f>IF('M9 final  '!I79="","",'M9 final  '!I79)</f>
        <v>12</v>
      </c>
      <c r="J79" s="174">
        <f>IF('M9 final  '!J79="","",'M9 final  '!J79)</f>
        <v>13.05</v>
      </c>
      <c r="K79" s="174" t="str">
        <f>IF('M9 final  '!K79="","",'M9 final  '!K79)</f>
        <v>VAR</v>
      </c>
      <c r="L79" s="174">
        <f>IF(M10FI!E79="","",M10FI!E79)</f>
        <v>10.25</v>
      </c>
      <c r="M79" s="174">
        <f>IF(M10FI!F79="","",M10FI!F79)</f>
        <v>10.5</v>
      </c>
      <c r="N79" s="174">
        <f>IF(M10FI!G79="","",M10FI!G79)</f>
        <v>10.5</v>
      </c>
      <c r="O79" s="174">
        <f>IF(M10FI!H79="","",M10FI!H79)</f>
        <v>12</v>
      </c>
      <c r="P79" s="174" t="str">
        <f>IF(M10FI!I79="","",M10FI!I79)</f>
        <v/>
      </c>
      <c r="Q79" s="174">
        <f>IF(M10FI!J79="","",M10FI!J79)</f>
        <v>12</v>
      </c>
      <c r="R79" s="174">
        <f>IF(M10FI!K79="","",M10FI!K79)</f>
        <v>10</v>
      </c>
      <c r="S79" s="174">
        <f>IF(M10FI!L79="","",M10FI!L79)</f>
        <v>14</v>
      </c>
      <c r="T79" s="174">
        <f>IF(M10FI!M79="","",M10FI!M79)</f>
        <v>12</v>
      </c>
      <c r="U79" s="174">
        <f>IF(M10FI!N79="","",M10FI!N79)</f>
        <v>11.55</v>
      </c>
      <c r="V79" s="174" t="str">
        <f>IF(M10FI!O79="","",M10FI!O79)</f>
        <v>NV</v>
      </c>
      <c r="W79" s="174">
        <f>IF('M11 final'!D79="","",'M11 final'!D79)</f>
        <v>15.25</v>
      </c>
      <c r="X79" s="174" t="str">
        <f>IF('M11 final'!E79="","",'M11 final'!E79)</f>
        <v/>
      </c>
      <c r="Y79" s="174">
        <f>IF('M11 final'!F79="","",'M11 final'!F79)</f>
        <v>15.25</v>
      </c>
      <c r="Z79" s="174">
        <f>IF('M11 final'!G79="","",'M11 final'!G79)</f>
        <v>17</v>
      </c>
      <c r="AA79" s="174" t="str">
        <f>IF('M11 final'!H79="","",'M11 final'!H79)</f>
        <v/>
      </c>
      <c r="AB79" s="174">
        <f>IF('M11 final'!I79="","",'M11 final'!I79)</f>
        <v>17</v>
      </c>
      <c r="AC79" s="174">
        <f>IF('M11 final'!J79="","",'M11 final'!J79)</f>
        <v>16.125</v>
      </c>
      <c r="AD79" s="174" t="str">
        <f>IF('M11 final'!K79="","",'M11 final'!K79)</f>
        <v>V</v>
      </c>
      <c r="AE79" s="174">
        <f>IF(M12FI!D79="","",M12FI!D79)</f>
        <v>18</v>
      </c>
      <c r="AF79" s="174" t="str">
        <f>IF(M12FI!E79="","",M12FI!E79)</f>
        <v/>
      </c>
      <c r="AG79" s="174">
        <f>IF(M12FI!F79="","",M12FI!F79)</f>
        <v>18</v>
      </c>
      <c r="AH79" s="174">
        <f>IF(M12FI!G79="","",M12FI!G79)</f>
        <v>14</v>
      </c>
      <c r="AI79" s="174" t="str">
        <f>IF(M12FI!H79="","",M12FI!H79)</f>
        <v/>
      </c>
      <c r="AJ79" s="174">
        <f>IF(M12FI!I79="","",M12FI!I79)</f>
        <v>14</v>
      </c>
      <c r="AK79" s="174">
        <f>IF(M12FI!J79="","",M12FI!J79)</f>
        <v>18</v>
      </c>
      <c r="AL79" s="174" t="str">
        <f>IF(M12FI!K79="","",M12FI!K79)</f>
        <v/>
      </c>
      <c r="AM79" s="174">
        <f>IF(M12FI!L79="","",M12FI!L79)</f>
        <v>18</v>
      </c>
      <c r="AN79" s="174">
        <f>IF(M12FI!M79="","",M12FI!M79)</f>
        <v>17.12</v>
      </c>
      <c r="AO79" s="174" t="str">
        <f>IF(M12FI!N79="","",M12FI!N79)</f>
        <v>V</v>
      </c>
      <c r="AP79" s="174">
        <f>IF(' M13 APR'!E79="","",' M13 APR'!E79)</f>
        <v>14</v>
      </c>
      <c r="AQ79" s="174" t="str">
        <f>IF(' M13 APR'!F79="","",' M13 APR'!F79)</f>
        <v/>
      </c>
      <c r="AR79" s="174">
        <f>IF(' M13 APR'!G79="","",' M13 APR'!G79)</f>
        <v>14</v>
      </c>
      <c r="AS79" s="174">
        <f>IF(' M13 APR'!H79="","",' M13 APR'!H79)</f>
        <v>18.549999999999997</v>
      </c>
      <c r="AT79" s="174" t="str">
        <f>IF(' M13 APR'!I79="","",' M13 APR'!I79)</f>
        <v/>
      </c>
      <c r="AU79" s="174">
        <f>IF(' M13 APR'!J79="","",' M13 APR'!J79)</f>
        <v>18.549999999999997</v>
      </c>
      <c r="AV79" s="174">
        <f>IF(' M13 APR'!K79="","",' M13 APR'!K79)</f>
        <v>16.001999999999999</v>
      </c>
      <c r="AW79" s="174" t="str">
        <f>IF(' M13 APR'!L79="","",' M13 APR'!L79)</f>
        <v>V</v>
      </c>
      <c r="AX79" s="176">
        <f>IF(' M14 APR'!E79="","",' M14 APR'!E79)</f>
        <v>20</v>
      </c>
      <c r="AY79" s="176" t="str">
        <f>IF(' M14 APR'!F79="","",' M14 APR'!F79)</f>
        <v/>
      </c>
      <c r="AZ79" s="176">
        <f>IF(' M14 APR'!G79="","",' M14 APR'!G79)</f>
        <v>20</v>
      </c>
      <c r="BA79" s="176">
        <f>IF(' M14 APR'!H79="","",' M14 APR'!H79)</f>
        <v>13.5</v>
      </c>
      <c r="BB79" s="176" t="str">
        <f>IF(' M14 APR'!I79="","",' M14 APR'!I79)</f>
        <v/>
      </c>
      <c r="BC79" s="176">
        <f>IF(' M14 APR'!J79="","",' M14 APR'!J79)</f>
        <v>13.5</v>
      </c>
      <c r="BD79" s="176">
        <f>IF(' M14 APR'!K79="","",' M14 APR'!K79)</f>
        <v>17.14</v>
      </c>
      <c r="BE79" s="176" t="str">
        <f>IF(' M14 APR'!L79="","",' M14 APR'!L79)</f>
        <v>V</v>
      </c>
      <c r="BF79" s="175">
        <f>IF(' M15 APR'!E79="","",' M15 APR'!E79)</f>
        <v>13.75</v>
      </c>
      <c r="BG79" s="175" t="str">
        <f>IF(' M15 APR'!F79="","",' M15 APR'!F79)</f>
        <v/>
      </c>
      <c r="BH79" s="175">
        <f>IF(' M15 APR'!G79="","",' M15 APR'!G79)</f>
        <v>13.75</v>
      </c>
      <c r="BI79" s="175">
        <f>IF(' M15 APR'!H79="","",' M15 APR'!H79)</f>
        <v>17</v>
      </c>
      <c r="BJ79" s="175" t="str">
        <f>IF(' M15 APR'!I79="","",' M15 APR'!I79)</f>
        <v/>
      </c>
      <c r="BK79" s="175">
        <f>IF(' M15 APR'!J79="","",' M15 APR'!J79)</f>
        <v>17</v>
      </c>
      <c r="BL79" s="175">
        <f>IF(' M15 APR'!K79="","",' M15 APR'!K79)</f>
        <v>16.350000000000001</v>
      </c>
      <c r="BM79" s="175" t="str">
        <f>IF(' M15 APR'!L79="","",' M15 APR'!L79)</f>
        <v>V</v>
      </c>
      <c r="BN79" s="14">
        <f>IF(' M16 APR'!E79="","",' M16 APR'!E79)</f>
        <v>16</v>
      </c>
      <c r="BO79" s="14" t="str">
        <f>IF(' M16 APR'!F79="","",' M16 APR'!F79)</f>
        <v/>
      </c>
      <c r="BP79" s="14">
        <f>IF(' M16 APR'!G79="","",' M16 APR'!G79)</f>
        <v>16</v>
      </c>
      <c r="BQ79" s="14">
        <f>IF(' M16 APR'!H79="","",' M16 APR'!H79)</f>
        <v>16</v>
      </c>
      <c r="BR79" s="14" t="str">
        <f>IF(' M16 APR'!I79="","",' M16 APR'!I79)</f>
        <v>V</v>
      </c>
      <c r="BS79" s="177">
        <f t="shared" si="4"/>
        <v>15.417124999999999</v>
      </c>
      <c r="BT79" s="178" t="str">
        <f t="shared" si="3"/>
        <v>Admis(e)</v>
      </c>
      <c r="BU79" s="179" t="str">
        <f t="shared" si="5"/>
        <v xml:space="preserve">HYNE      </v>
      </c>
    </row>
    <row r="80" spans="1:73">
      <c r="A80" s="173">
        <v>71</v>
      </c>
      <c r="B80" s="187" t="s">
        <v>150</v>
      </c>
      <c r="C80" s="37" t="s">
        <v>151</v>
      </c>
      <c r="D80" s="174">
        <f>IF('M9 final  '!D80="","",'M9 final  '!D80)</f>
        <v>13.600000000000001</v>
      </c>
      <c r="E80" s="174" t="str">
        <f>IF('M9 final  '!E80="","",'M9 final  '!E80)</f>
        <v/>
      </c>
      <c r="F80" s="174">
        <f>IF('M9 final  '!F80="","",'M9 final  '!F80)</f>
        <v>13.600000000000001</v>
      </c>
      <c r="G80" s="174">
        <f>IF('M9 final  '!G80="","",'M9 final  '!G80)</f>
        <v>13</v>
      </c>
      <c r="H80" s="174" t="str">
        <f>IF('M9 final  '!H80="","",'M9 final  '!H80)</f>
        <v/>
      </c>
      <c r="I80" s="174">
        <f>IF('M9 final  '!I80="","",'M9 final  '!I80)</f>
        <v>13</v>
      </c>
      <c r="J80" s="174">
        <f>IF('M9 final  '!J80="","",'M9 final  '!J80)</f>
        <v>13.3</v>
      </c>
      <c r="K80" s="174" t="str">
        <f>IF('M9 final  '!K80="","",'M9 final  '!K80)</f>
        <v>V</v>
      </c>
      <c r="L80" s="174">
        <f>IF(M10FI!E80="","",M10FI!E80)</f>
        <v>11.5</v>
      </c>
      <c r="M80" s="174" t="str">
        <f>IF(M10FI!F80="","",M10FI!F80)</f>
        <v/>
      </c>
      <c r="N80" s="174">
        <f>IF(M10FI!G80="","",M10FI!G80)</f>
        <v>11.5</v>
      </c>
      <c r="O80" s="174">
        <f>IF(M10FI!H80="","",M10FI!H80)</f>
        <v>13.25</v>
      </c>
      <c r="P80" s="174" t="str">
        <f>IF(M10FI!I80="","",M10FI!I80)</f>
        <v/>
      </c>
      <c r="Q80" s="174">
        <f>IF(M10FI!J80="","",M10FI!J80)</f>
        <v>13.25</v>
      </c>
      <c r="R80" s="174">
        <f>IF(M10FI!K80="","",M10FI!K80)</f>
        <v>13</v>
      </c>
      <c r="S80" s="174" t="str">
        <f>IF(M10FI!L80="","",M10FI!L80)</f>
        <v/>
      </c>
      <c r="T80" s="174">
        <f>IF(M10FI!M80="","",M10FI!M80)</f>
        <v>13</v>
      </c>
      <c r="U80" s="174">
        <f>IF(M10FI!N80="","",M10FI!N80)</f>
        <v>12.65</v>
      </c>
      <c r="V80" s="174" t="str">
        <f>IF(M10FI!O80="","",M10FI!O80)</f>
        <v>V</v>
      </c>
      <c r="W80" s="174">
        <f>IF('M11 final'!D80="","",'M11 final'!D80)</f>
        <v>8</v>
      </c>
      <c r="X80" s="174">
        <f>IF('M11 final'!E80="","",'M11 final'!E80)</f>
        <v>12</v>
      </c>
      <c r="Y80" s="174">
        <f>IF('M11 final'!F80="","",'M11 final'!F80)</f>
        <v>12</v>
      </c>
      <c r="Z80" s="174">
        <f>IF('M11 final'!G80="","",'M11 final'!G80)</f>
        <v>13.25</v>
      </c>
      <c r="AA80" s="174" t="str">
        <f>IF('M11 final'!H80="","",'M11 final'!H80)</f>
        <v/>
      </c>
      <c r="AB80" s="174">
        <f>IF('M11 final'!I80="","",'M11 final'!I80)</f>
        <v>13.25</v>
      </c>
      <c r="AC80" s="174">
        <f>IF('M11 final'!J80="","",'M11 final'!J80)</f>
        <v>12.625</v>
      </c>
      <c r="AD80" s="174" t="str">
        <f>IF('M11 final'!K80="","",'M11 final'!K80)</f>
        <v>VAR</v>
      </c>
      <c r="AE80" s="174">
        <f>IF(M12FI!D80="","",M12FI!D80)</f>
        <v>16</v>
      </c>
      <c r="AF80" s="174" t="str">
        <f>IF(M12FI!E80="","",M12FI!E80)</f>
        <v/>
      </c>
      <c r="AG80" s="174">
        <f>IF(M12FI!F80="","",M12FI!F80)</f>
        <v>16</v>
      </c>
      <c r="AH80" s="174">
        <f>IF(M12FI!G80="","",M12FI!G80)</f>
        <v>7</v>
      </c>
      <c r="AI80" s="174" t="str">
        <f>IF(M12FI!H80="","",M12FI!H80)</f>
        <v/>
      </c>
      <c r="AJ80" s="174">
        <f>IF(M12FI!I80="","",M12FI!I80)</f>
        <v>7</v>
      </c>
      <c r="AK80" s="174">
        <f>IF(M12FI!J80="","",M12FI!J80)</f>
        <v>14</v>
      </c>
      <c r="AL80" s="174" t="str">
        <f>IF(M12FI!K80="","",M12FI!K80)</f>
        <v/>
      </c>
      <c r="AM80" s="174">
        <f>IF(M12FI!L80="","",M12FI!L80)</f>
        <v>14</v>
      </c>
      <c r="AN80" s="174">
        <f>IF(M12FI!M80="","",M12FI!M80)</f>
        <v>12.900000000000002</v>
      </c>
      <c r="AO80" s="174" t="str">
        <f>IF(M12FI!N80="","",M12FI!N80)</f>
        <v>V</v>
      </c>
      <c r="AP80" s="174">
        <f>IF(' M13 APR'!E80="","",' M13 APR'!E80)</f>
        <v>12</v>
      </c>
      <c r="AQ80" s="174" t="str">
        <f>IF(' M13 APR'!F80="","",' M13 APR'!F80)</f>
        <v/>
      </c>
      <c r="AR80" s="174">
        <f>IF(' M13 APR'!G80="","",' M13 APR'!G80)</f>
        <v>12</v>
      </c>
      <c r="AS80" s="174">
        <f>IF(' M13 APR'!H80="","",' M13 APR'!H80)</f>
        <v>17.299999999999997</v>
      </c>
      <c r="AT80" s="174" t="str">
        <f>IF(' M13 APR'!I80="","",' M13 APR'!I80)</f>
        <v/>
      </c>
      <c r="AU80" s="174">
        <f>IF(' M13 APR'!J80="","",' M13 APR'!J80)</f>
        <v>17.299999999999997</v>
      </c>
      <c r="AV80" s="174">
        <f>IF(' M13 APR'!K80="","",' M13 APR'!K80)</f>
        <v>14.332000000000001</v>
      </c>
      <c r="AW80" s="174" t="str">
        <f>IF(' M13 APR'!L80="","",' M13 APR'!L80)</f>
        <v>V</v>
      </c>
      <c r="AX80" s="176">
        <f>IF(' M14 APR'!E80="","",' M14 APR'!E80)</f>
        <v>18.399999999999999</v>
      </c>
      <c r="AY80" s="176" t="str">
        <f>IF(' M14 APR'!F80="","",' M14 APR'!F80)</f>
        <v/>
      </c>
      <c r="AZ80" s="176">
        <f>IF(' M14 APR'!G80="","",' M14 APR'!G80)</f>
        <v>18.399999999999999</v>
      </c>
      <c r="BA80" s="176">
        <f>IF(' M14 APR'!H80="","",' M14 APR'!H80)</f>
        <v>13.5</v>
      </c>
      <c r="BB80" s="176" t="str">
        <f>IF(' M14 APR'!I80="","",' M14 APR'!I80)</f>
        <v/>
      </c>
      <c r="BC80" s="176">
        <f>IF(' M14 APR'!J80="","",' M14 APR'!J80)</f>
        <v>13.5</v>
      </c>
      <c r="BD80" s="176">
        <f>IF(' M14 APR'!K80="","",' M14 APR'!K80)</f>
        <v>16.244</v>
      </c>
      <c r="BE80" s="176" t="str">
        <f>IF(' M14 APR'!L80="","",' M14 APR'!L80)</f>
        <v>V</v>
      </c>
      <c r="BF80" s="175">
        <f>IF(' M15 APR'!E80="","",' M15 APR'!E80)</f>
        <v>14.5</v>
      </c>
      <c r="BG80" s="175" t="str">
        <f>IF(' M15 APR'!F80="","",' M15 APR'!F80)</f>
        <v/>
      </c>
      <c r="BH80" s="175">
        <f>IF(' M15 APR'!G80="","",' M15 APR'!G80)</f>
        <v>14.5</v>
      </c>
      <c r="BI80" s="175">
        <f>IF(' M15 APR'!H80="","",' M15 APR'!H80)</f>
        <v>15</v>
      </c>
      <c r="BJ80" s="175" t="str">
        <f>IF(' M15 APR'!I80="","",' M15 APR'!I80)</f>
        <v/>
      </c>
      <c r="BK80" s="175">
        <f>IF(' M15 APR'!J80="","",' M15 APR'!J80)</f>
        <v>15</v>
      </c>
      <c r="BL80" s="175">
        <f>IF(' M15 APR'!K80="","",' M15 APR'!K80)</f>
        <v>14.9</v>
      </c>
      <c r="BM80" s="175" t="str">
        <f>IF(' M15 APR'!L80="","",' M15 APR'!L80)</f>
        <v>V</v>
      </c>
      <c r="BN80" s="14">
        <f>IF(' M16 APR'!E80="","",' M16 APR'!E80)</f>
        <v>14.5</v>
      </c>
      <c r="BO80" s="14" t="str">
        <f>IF(' M16 APR'!F80="","",' M16 APR'!F80)</f>
        <v/>
      </c>
      <c r="BP80" s="14">
        <f>IF(' M16 APR'!G80="","",' M16 APR'!G80)</f>
        <v>14.5</v>
      </c>
      <c r="BQ80" s="14">
        <f>IF(' M16 APR'!H80="","",' M16 APR'!H80)</f>
        <v>14.5</v>
      </c>
      <c r="BR80" s="14" t="str">
        <f>IF(' M16 APR'!I80="","",' M16 APR'!I80)</f>
        <v>V</v>
      </c>
      <c r="BS80" s="177">
        <f t="shared" si="4"/>
        <v>13.931375000000003</v>
      </c>
      <c r="BT80" s="178" t="str">
        <f t="shared" si="3"/>
        <v>Admis(e)</v>
      </c>
      <c r="BU80" s="179" t="str">
        <f t="shared" si="5"/>
        <v xml:space="preserve">JEMALI       </v>
      </c>
    </row>
    <row r="81" spans="1:73">
      <c r="A81" s="173">
        <v>72</v>
      </c>
      <c r="B81" s="187" t="s">
        <v>152</v>
      </c>
      <c r="C81" s="37" t="s">
        <v>153</v>
      </c>
      <c r="D81" s="174">
        <f>IF('M9 final  '!D81="","",'M9 final  '!D81)</f>
        <v>15.1</v>
      </c>
      <c r="E81" s="174" t="str">
        <f>IF('M9 final  '!E81="","",'M9 final  '!E81)</f>
        <v/>
      </c>
      <c r="F81" s="174">
        <f>IF('M9 final  '!F81="","",'M9 final  '!F81)</f>
        <v>15.1</v>
      </c>
      <c r="G81" s="174">
        <f>IF('M9 final  '!G81="","",'M9 final  '!G81)</f>
        <v>13</v>
      </c>
      <c r="H81" s="174" t="str">
        <f>IF('M9 final  '!H81="","",'M9 final  '!H81)</f>
        <v/>
      </c>
      <c r="I81" s="174">
        <f>IF('M9 final  '!I81="","",'M9 final  '!I81)</f>
        <v>13</v>
      </c>
      <c r="J81" s="174">
        <f>IF('M9 final  '!J81="","",'M9 final  '!J81)</f>
        <v>14.05</v>
      </c>
      <c r="K81" s="174" t="str">
        <f>IF('M9 final  '!K81="","",'M9 final  '!K81)</f>
        <v>V</v>
      </c>
      <c r="L81" s="174">
        <f>IF(M10FI!E81="","",M10FI!E81)</f>
        <v>15.125</v>
      </c>
      <c r="M81" s="174" t="str">
        <f>IF(M10FI!F81="","",M10FI!F81)</f>
        <v/>
      </c>
      <c r="N81" s="174">
        <f>IF(M10FI!G81="","",M10FI!G81)</f>
        <v>15.125</v>
      </c>
      <c r="O81" s="174">
        <f>IF(M10FI!H81="","",M10FI!H81)</f>
        <v>14</v>
      </c>
      <c r="P81" s="174" t="str">
        <f>IF(M10FI!I81="","",M10FI!I81)</f>
        <v/>
      </c>
      <c r="Q81" s="174">
        <f>IF(M10FI!J81="","",M10FI!J81)</f>
        <v>14</v>
      </c>
      <c r="R81" s="174">
        <f>IF(M10FI!K81="","",M10FI!K81)</f>
        <v>12</v>
      </c>
      <c r="S81" s="174" t="str">
        <f>IF(M10FI!L81="","",M10FI!L81)</f>
        <v/>
      </c>
      <c r="T81" s="174">
        <f>IF(M10FI!M81="","",M10FI!M81)</f>
        <v>12</v>
      </c>
      <c r="U81" s="174">
        <f>IF(M10FI!N81="","",M10FI!N81)</f>
        <v>13.737499999999999</v>
      </c>
      <c r="V81" s="174" t="str">
        <f>IF(M10FI!O81="","",M10FI!O81)</f>
        <v>V</v>
      </c>
      <c r="W81" s="174">
        <f>IF('M11 final'!D81="","",'M11 final'!D81)</f>
        <v>18.25</v>
      </c>
      <c r="X81" s="174" t="str">
        <f>IF('M11 final'!E81="","",'M11 final'!E81)</f>
        <v/>
      </c>
      <c r="Y81" s="174">
        <f>IF('M11 final'!F81="","",'M11 final'!F81)</f>
        <v>18.25</v>
      </c>
      <c r="Z81" s="174">
        <f>IF('M11 final'!G81="","",'M11 final'!G81)</f>
        <v>20</v>
      </c>
      <c r="AA81" s="174" t="str">
        <f>IF('M11 final'!H81="","",'M11 final'!H81)</f>
        <v/>
      </c>
      <c r="AB81" s="174">
        <f>IF('M11 final'!I81="","",'M11 final'!I81)</f>
        <v>20</v>
      </c>
      <c r="AC81" s="174">
        <f>IF('M11 final'!J81="","",'M11 final'!J81)</f>
        <v>19.125</v>
      </c>
      <c r="AD81" s="174" t="str">
        <f>IF('M11 final'!K81="","",'M11 final'!K81)</f>
        <v>V</v>
      </c>
      <c r="AE81" s="174">
        <f>IF(M12FI!D81="","",M12FI!D81)</f>
        <v>18</v>
      </c>
      <c r="AF81" s="174" t="str">
        <f>IF(M12FI!E81="","",M12FI!E81)</f>
        <v/>
      </c>
      <c r="AG81" s="174">
        <f>IF(M12FI!F81="","",M12FI!F81)</f>
        <v>18</v>
      </c>
      <c r="AH81" s="174">
        <f>IF(M12FI!G81="","",M12FI!G81)</f>
        <v>20</v>
      </c>
      <c r="AI81" s="174" t="str">
        <f>IF(M12FI!H81="","",M12FI!H81)</f>
        <v/>
      </c>
      <c r="AJ81" s="174">
        <f>IF(M12FI!I81="","",M12FI!I81)</f>
        <v>20</v>
      </c>
      <c r="AK81" s="174">
        <f>IF(M12FI!J81="","",M12FI!J81)</f>
        <v>20</v>
      </c>
      <c r="AL81" s="174" t="str">
        <f>IF(M12FI!K81="","",M12FI!K81)</f>
        <v/>
      </c>
      <c r="AM81" s="174">
        <f>IF(M12FI!L81="","",M12FI!L81)</f>
        <v>20</v>
      </c>
      <c r="AN81" s="174">
        <f>IF(M12FI!M81="","",M12FI!M81)</f>
        <v>19.560000000000002</v>
      </c>
      <c r="AO81" s="174" t="str">
        <f>IF(M12FI!N81="","",M12FI!N81)</f>
        <v>V</v>
      </c>
      <c r="AP81" s="174">
        <f>IF(' M13 APR'!E81="","",' M13 APR'!E81)</f>
        <v>16</v>
      </c>
      <c r="AQ81" s="174" t="str">
        <f>IF(' M13 APR'!F81="","",' M13 APR'!F81)</f>
        <v/>
      </c>
      <c r="AR81" s="174">
        <f>IF(' M13 APR'!G81="","",' M13 APR'!G81)</f>
        <v>16</v>
      </c>
      <c r="AS81" s="174">
        <f>IF(' M13 APR'!H81="","",' M13 APR'!H81)</f>
        <v>20</v>
      </c>
      <c r="AT81" s="174" t="str">
        <f>IF(' M13 APR'!I81="","",' M13 APR'!I81)</f>
        <v/>
      </c>
      <c r="AU81" s="174">
        <f>IF(' M13 APR'!J81="","",' M13 APR'!J81)</f>
        <v>20</v>
      </c>
      <c r="AV81" s="174">
        <f>IF(' M13 APR'!K81="","",' M13 APR'!K81)</f>
        <v>17.760000000000002</v>
      </c>
      <c r="AW81" s="174" t="str">
        <f>IF(' M13 APR'!L81="","",' M13 APR'!L81)</f>
        <v>V</v>
      </c>
      <c r="AX81" s="176">
        <f>IF(' M14 APR'!E81="","",' M14 APR'!E81)</f>
        <v>20</v>
      </c>
      <c r="AY81" s="176" t="str">
        <f>IF(' M14 APR'!F81="","",' M14 APR'!F81)</f>
        <v/>
      </c>
      <c r="AZ81" s="176">
        <f>IF(' M14 APR'!G81="","",' M14 APR'!G81)</f>
        <v>20</v>
      </c>
      <c r="BA81" s="176">
        <f>IF(' M14 APR'!H81="","",' M14 APR'!H81)</f>
        <v>12.75</v>
      </c>
      <c r="BB81" s="176" t="str">
        <f>IF(' M14 APR'!I81="","",' M14 APR'!I81)</f>
        <v/>
      </c>
      <c r="BC81" s="176">
        <f>IF(' M14 APR'!J81="","",' M14 APR'!J81)</f>
        <v>12.75</v>
      </c>
      <c r="BD81" s="176">
        <f>IF(' M14 APR'!K81="","",' M14 APR'!K81)</f>
        <v>16.810000000000002</v>
      </c>
      <c r="BE81" s="176" t="str">
        <f>IF(' M14 APR'!L81="","",' M14 APR'!L81)</f>
        <v>V</v>
      </c>
      <c r="BF81" s="175">
        <f>IF(' M15 APR'!E81="","",' M15 APR'!E81)</f>
        <v>14.5</v>
      </c>
      <c r="BG81" s="175" t="str">
        <f>IF(' M15 APR'!F81="","",' M15 APR'!F81)</f>
        <v/>
      </c>
      <c r="BH81" s="175">
        <f>IF(' M15 APR'!G81="","",' M15 APR'!G81)</f>
        <v>14.5</v>
      </c>
      <c r="BI81" s="175">
        <f>IF(' M15 APR'!H81="","",' M15 APR'!H81)</f>
        <v>16.5</v>
      </c>
      <c r="BJ81" s="175" t="str">
        <f>IF(' M15 APR'!I81="","",' M15 APR'!I81)</f>
        <v/>
      </c>
      <c r="BK81" s="175">
        <f>IF(' M15 APR'!J81="","",' M15 APR'!J81)</f>
        <v>16.5</v>
      </c>
      <c r="BL81" s="175">
        <f>IF(' M15 APR'!K81="","",' M15 APR'!K81)</f>
        <v>16.100000000000001</v>
      </c>
      <c r="BM81" s="175" t="str">
        <f>IF(' M15 APR'!L81="","",' M15 APR'!L81)</f>
        <v>V</v>
      </c>
      <c r="BN81" s="14">
        <f>IF(' M16 APR'!E81="","",' M16 APR'!E81)</f>
        <v>16.5</v>
      </c>
      <c r="BO81" s="14" t="str">
        <f>IF(' M16 APR'!F81="","",' M16 APR'!F81)</f>
        <v/>
      </c>
      <c r="BP81" s="14">
        <f>IF(' M16 APR'!G81="","",' M16 APR'!G81)</f>
        <v>16.5</v>
      </c>
      <c r="BQ81" s="14">
        <f>IF(' M16 APR'!H81="","",' M16 APR'!H81)</f>
        <v>16.5</v>
      </c>
      <c r="BR81" s="14" t="str">
        <f>IF(' M16 APR'!I81="","",' M16 APR'!I81)</f>
        <v>V</v>
      </c>
      <c r="BS81" s="177">
        <f t="shared" si="4"/>
        <v>16.705312500000002</v>
      </c>
      <c r="BT81" s="178" t="str">
        <f t="shared" si="3"/>
        <v>Admis(e)</v>
      </c>
      <c r="BU81" s="179" t="str">
        <f t="shared" si="5"/>
        <v xml:space="preserve">KAABAD </v>
      </c>
    </row>
    <row r="82" spans="1:73">
      <c r="A82" s="173">
        <v>73</v>
      </c>
      <c r="B82" s="187" t="s">
        <v>154</v>
      </c>
      <c r="C82" s="37" t="s">
        <v>155</v>
      </c>
      <c r="D82" s="174">
        <f>IF('M9 final  '!D82="","",'M9 final  '!D82)</f>
        <v>14.600000000000001</v>
      </c>
      <c r="E82" s="174" t="str">
        <f>IF('M9 final  '!E82="","",'M9 final  '!E82)</f>
        <v/>
      </c>
      <c r="F82" s="174">
        <f>IF('M9 final  '!F82="","",'M9 final  '!F82)</f>
        <v>14.600000000000001</v>
      </c>
      <c r="G82" s="174">
        <f>IF('M9 final  '!G82="","",'M9 final  '!G82)</f>
        <v>13.5</v>
      </c>
      <c r="H82" s="174" t="str">
        <f>IF('M9 final  '!H82="","",'M9 final  '!H82)</f>
        <v/>
      </c>
      <c r="I82" s="174">
        <f>IF('M9 final  '!I82="","",'M9 final  '!I82)</f>
        <v>13.5</v>
      </c>
      <c r="J82" s="174">
        <f>IF('M9 final  '!J82="","",'M9 final  '!J82)</f>
        <v>14.05</v>
      </c>
      <c r="K82" s="174" t="str">
        <f>IF('M9 final  '!K82="","",'M9 final  '!K82)</f>
        <v>V</v>
      </c>
      <c r="L82" s="174">
        <f>IF(M10FI!E82="","",M10FI!E82)</f>
        <v>14.25</v>
      </c>
      <c r="M82" s="174" t="str">
        <f>IF(M10FI!F82="","",M10FI!F82)</f>
        <v/>
      </c>
      <c r="N82" s="174">
        <f>IF(M10FI!G82="","",M10FI!G82)</f>
        <v>14.25</v>
      </c>
      <c r="O82" s="174">
        <f>IF(M10FI!H82="","",M10FI!H82)</f>
        <v>14.75</v>
      </c>
      <c r="P82" s="174" t="str">
        <f>IF(M10FI!I82="","",M10FI!I82)</f>
        <v/>
      </c>
      <c r="Q82" s="174">
        <f>IF(M10FI!J82="","",M10FI!J82)</f>
        <v>14.75</v>
      </c>
      <c r="R82" s="174">
        <f>IF(M10FI!K82="","",M10FI!K82)</f>
        <v>11.5</v>
      </c>
      <c r="S82" s="174" t="str">
        <f>IF(M10FI!L82="","",M10FI!L82)</f>
        <v/>
      </c>
      <c r="T82" s="174">
        <f>IF(M10FI!M82="","",M10FI!M82)</f>
        <v>11.5</v>
      </c>
      <c r="U82" s="174">
        <f>IF(M10FI!N82="","",M10FI!N82)</f>
        <v>13.625</v>
      </c>
      <c r="V82" s="174" t="str">
        <f>IF(M10FI!O82="","",M10FI!O82)</f>
        <v>V</v>
      </c>
      <c r="W82" s="174">
        <f>IF('M11 final'!D82="","",'M11 final'!D82)</f>
        <v>15.5</v>
      </c>
      <c r="X82" s="174" t="str">
        <f>IF('M11 final'!E82="","",'M11 final'!E82)</f>
        <v/>
      </c>
      <c r="Y82" s="174">
        <f>IF('M11 final'!F82="","",'M11 final'!F82)</f>
        <v>15.5</v>
      </c>
      <c r="Z82" s="174">
        <f>IF('M11 final'!G82="","",'M11 final'!G82)</f>
        <v>13</v>
      </c>
      <c r="AA82" s="174" t="str">
        <f>IF('M11 final'!H82="","",'M11 final'!H82)</f>
        <v/>
      </c>
      <c r="AB82" s="174">
        <f>IF('M11 final'!I82="","",'M11 final'!I82)</f>
        <v>13</v>
      </c>
      <c r="AC82" s="174">
        <f>IF('M11 final'!J82="","",'M11 final'!J82)</f>
        <v>14.25</v>
      </c>
      <c r="AD82" s="174" t="str">
        <f>IF('M11 final'!K82="","",'M11 final'!K82)</f>
        <v>V</v>
      </c>
      <c r="AE82" s="174">
        <f>IF(M12FI!D82="","",M12FI!D82)</f>
        <v>17.5</v>
      </c>
      <c r="AF82" s="174" t="str">
        <f>IF(M12FI!E82="","",M12FI!E82)</f>
        <v/>
      </c>
      <c r="AG82" s="174">
        <f>IF(M12FI!F82="","",M12FI!F82)</f>
        <v>17.5</v>
      </c>
      <c r="AH82" s="174">
        <f>IF(M12FI!G82="","",M12FI!G82)</f>
        <v>17</v>
      </c>
      <c r="AI82" s="174" t="str">
        <f>IF(M12FI!H82="","",M12FI!H82)</f>
        <v/>
      </c>
      <c r="AJ82" s="174">
        <f>IF(M12FI!I82="","",M12FI!I82)</f>
        <v>17</v>
      </c>
      <c r="AK82" s="174">
        <f>IF(M12FI!J82="","",M12FI!J82)</f>
        <v>17</v>
      </c>
      <c r="AL82" s="174" t="str">
        <f>IF(M12FI!K82="","",M12FI!K82)</f>
        <v/>
      </c>
      <c r="AM82" s="174">
        <f>IF(M12FI!L82="","",M12FI!L82)</f>
        <v>17</v>
      </c>
      <c r="AN82" s="174">
        <f>IF(M12FI!M82="","",M12FI!M82)</f>
        <v>17.11</v>
      </c>
      <c r="AO82" s="174" t="str">
        <f>IF(M12FI!N82="","",M12FI!N82)</f>
        <v>V</v>
      </c>
      <c r="AP82" s="174">
        <f>IF(' M13 APR'!E82="","",' M13 APR'!E82)</f>
        <v>16</v>
      </c>
      <c r="AQ82" s="174" t="str">
        <f>IF(' M13 APR'!F82="","",' M13 APR'!F82)</f>
        <v/>
      </c>
      <c r="AR82" s="174">
        <f>IF(' M13 APR'!G82="","",' M13 APR'!G82)</f>
        <v>16</v>
      </c>
      <c r="AS82" s="174">
        <f>IF(' M13 APR'!H82="","",' M13 APR'!H82)</f>
        <v>17.375</v>
      </c>
      <c r="AT82" s="174" t="str">
        <f>IF(' M13 APR'!I82="","",' M13 APR'!I82)</f>
        <v/>
      </c>
      <c r="AU82" s="174">
        <f>IF(' M13 APR'!J82="","",' M13 APR'!J82)</f>
        <v>17.375</v>
      </c>
      <c r="AV82" s="174">
        <f>IF(' M13 APR'!K82="","",' M13 APR'!K82)</f>
        <v>16.605</v>
      </c>
      <c r="AW82" s="174" t="str">
        <f>IF(' M13 APR'!L82="","",' M13 APR'!L82)</f>
        <v>V</v>
      </c>
      <c r="AX82" s="176">
        <f>IF(' M14 APR'!E82="","",' M14 APR'!E82)</f>
        <v>15.600000000000001</v>
      </c>
      <c r="AY82" s="176" t="str">
        <f>IF(' M14 APR'!F82="","",' M14 APR'!F82)</f>
        <v/>
      </c>
      <c r="AZ82" s="176">
        <f>IF(' M14 APR'!G82="","",' M14 APR'!G82)</f>
        <v>15.600000000000001</v>
      </c>
      <c r="BA82" s="176">
        <f>IF(' M14 APR'!H82="","",' M14 APR'!H82)</f>
        <v>13</v>
      </c>
      <c r="BB82" s="176" t="str">
        <f>IF(' M14 APR'!I82="","",' M14 APR'!I82)</f>
        <v/>
      </c>
      <c r="BC82" s="176">
        <f>IF(' M14 APR'!J82="","",' M14 APR'!J82)</f>
        <v>13</v>
      </c>
      <c r="BD82" s="176">
        <f>IF(' M14 APR'!K82="","",' M14 APR'!K82)</f>
        <v>14.456000000000003</v>
      </c>
      <c r="BE82" s="176" t="str">
        <f>IF(' M14 APR'!L82="","",' M14 APR'!L82)</f>
        <v>V</v>
      </c>
      <c r="BF82" s="175">
        <f>IF(' M15 APR'!E82="","",' M15 APR'!E82)</f>
        <v>12</v>
      </c>
      <c r="BG82" s="175" t="str">
        <f>IF(' M15 APR'!F82="","",' M15 APR'!F82)</f>
        <v/>
      </c>
      <c r="BH82" s="175">
        <f>IF(' M15 APR'!G82="","",' M15 APR'!G82)</f>
        <v>12</v>
      </c>
      <c r="BI82" s="175">
        <f>IF(' M15 APR'!H82="","",' M15 APR'!H82)</f>
        <v>15.5</v>
      </c>
      <c r="BJ82" s="175" t="str">
        <f>IF(' M15 APR'!I82="","",' M15 APR'!I82)</f>
        <v/>
      </c>
      <c r="BK82" s="175">
        <f>IF(' M15 APR'!J82="","",' M15 APR'!J82)</f>
        <v>15.5</v>
      </c>
      <c r="BL82" s="175">
        <f>IF(' M15 APR'!K82="","",' M15 APR'!K82)</f>
        <v>14.8</v>
      </c>
      <c r="BM82" s="175" t="str">
        <f>IF(' M15 APR'!L82="","",' M15 APR'!L82)</f>
        <v>V</v>
      </c>
      <c r="BN82" s="14">
        <f>IF(' M16 APR'!E82="","",' M16 APR'!E82)</f>
        <v>16.5</v>
      </c>
      <c r="BO82" s="14" t="str">
        <f>IF(' M16 APR'!F82="","",' M16 APR'!F82)</f>
        <v/>
      </c>
      <c r="BP82" s="14">
        <f>IF(' M16 APR'!G82="","",' M16 APR'!G82)</f>
        <v>16.5</v>
      </c>
      <c r="BQ82" s="14">
        <f>IF(' M16 APR'!H82="","",' M16 APR'!H82)</f>
        <v>16.5</v>
      </c>
      <c r="BR82" s="14" t="str">
        <f>IF(' M16 APR'!I82="","",' M16 APR'!I82)</f>
        <v>V</v>
      </c>
      <c r="BS82" s="177">
        <f t="shared" si="4"/>
        <v>15.1745</v>
      </c>
      <c r="BT82" s="178" t="str">
        <f t="shared" si="3"/>
        <v>Admis(e)</v>
      </c>
      <c r="BU82" s="179" t="str">
        <f t="shared" si="5"/>
        <v xml:space="preserve">KARROUCH </v>
      </c>
    </row>
    <row r="83" spans="1:73">
      <c r="A83" s="173">
        <v>74</v>
      </c>
      <c r="B83" s="187" t="s">
        <v>156</v>
      </c>
      <c r="C83" s="37" t="s">
        <v>157</v>
      </c>
      <c r="D83" s="174">
        <f>IF('M9 final  '!D83="","",'M9 final  '!D83)</f>
        <v>15.6</v>
      </c>
      <c r="E83" s="174" t="str">
        <f>IF('M9 final  '!E83="","",'M9 final  '!E83)</f>
        <v/>
      </c>
      <c r="F83" s="174">
        <f>IF('M9 final  '!F83="","",'M9 final  '!F83)</f>
        <v>15.6</v>
      </c>
      <c r="G83" s="174">
        <f>IF('M9 final  '!G83="","",'M9 final  '!G83)</f>
        <v>13</v>
      </c>
      <c r="H83" s="174" t="str">
        <f>IF('M9 final  '!H83="","",'M9 final  '!H83)</f>
        <v/>
      </c>
      <c r="I83" s="174">
        <f>IF('M9 final  '!I83="","",'M9 final  '!I83)</f>
        <v>13</v>
      </c>
      <c r="J83" s="174">
        <f>IF('M9 final  '!J83="","",'M9 final  '!J83)</f>
        <v>14.3</v>
      </c>
      <c r="K83" s="174" t="str">
        <f>IF('M9 final  '!K83="","",'M9 final  '!K83)</f>
        <v>V</v>
      </c>
      <c r="L83" s="174">
        <f>IF(M10FI!E83="","",M10FI!E83)</f>
        <v>13.625</v>
      </c>
      <c r="M83" s="174" t="str">
        <f>IF(M10FI!F83="","",M10FI!F83)</f>
        <v/>
      </c>
      <c r="N83" s="174">
        <f>IF(M10FI!G83="","",M10FI!G83)</f>
        <v>13.625</v>
      </c>
      <c r="O83" s="174">
        <f>IF(M10FI!H83="","",M10FI!H83)</f>
        <v>16.25</v>
      </c>
      <c r="P83" s="174" t="str">
        <f>IF(M10FI!I83="","",M10FI!I83)</f>
        <v/>
      </c>
      <c r="Q83" s="174">
        <f>IF(M10FI!J83="","",M10FI!J83)</f>
        <v>16.25</v>
      </c>
      <c r="R83" s="174">
        <f>IF(M10FI!K83="","",M10FI!K83)</f>
        <v>13.5</v>
      </c>
      <c r="S83" s="174" t="str">
        <f>IF(M10FI!L83="","",M10FI!L83)</f>
        <v/>
      </c>
      <c r="T83" s="174">
        <f>IF(M10FI!M83="","",M10FI!M83)</f>
        <v>13.5</v>
      </c>
      <c r="U83" s="174">
        <f>IF(M10FI!N83="","",M10FI!N83)</f>
        <v>14.637499999999999</v>
      </c>
      <c r="V83" s="174" t="str">
        <f>IF(M10FI!O83="","",M10FI!O83)</f>
        <v>V</v>
      </c>
      <c r="W83" s="174">
        <f>IF('M11 final'!D83="","",'M11 final'!D83)</f>
        <v>14.25</v>
      </c>
      <c r="X83" s="174" t="str">
        <f>IF('M11 final'!E83="","",'M11 final'!E83)</f>
        <v/>
      </c>
      <c r="Y83" s="174">
        <f>IF('M11 final'!F83="","",'M11 final'!F83)</f>
        <v>14.25</v>
      </c>
      <c r="Z83" s="174">
        <f>IF('M11 final'!G83="","",'M11 final'!G83)</f>
        <v>17.75</v>
      </c>
      <c r="AA83" s="174" t="str">
        <f>IF('M11 final'!H83="","",'M11 final'!H83)</f>
        <v/>
      </c>
      <c r="AB83" s="174">
        <f>IF('M11 final'!I83="","",'M11 final'!I83)</f>
        <v>17.75</v>
      </c>
      <c r="AC83" s="174">
        <f>IF('M11 final'!J83="","",'M11 final'!J83)</f>
        <v>16</v>
      </c>
      <c r="AD83" s="174" t="str">
        <f>IF('M11 final'!K83="","",'M11 final'!K83)</f>
        <v>V</v>
      </c>
      <c r="AE83" s="174">
        <f>IF(M12FI!D83="","",M12FI!D83)</f>
        <v>14</v>
      </c>
      <c r="AF83" s="174" t="str">
        <f>IF(M12FI!E83="","",M12FI!E83)</f>
        <v/>
      </c>
      <c r="AG83" s="174">
        <f>IF(M12FI!F83="","",M12FI!F83)</f>
        <v>14</v>
      </c>
      <c r="AH83" s="174">
        <f>IF(M12FI!G83="","",M12FI!G83)</f>
        <v>12</v>
      </c>
      <c r="AI83" s="174" t="str">
        <f>IF(M12FI!H83="","",M12FI!H83)</f>
        <v/>
      </c>
      <c r="AJ83" s="174">
        <f>IF(M12FI!I83="","",M12FI!I83)</f>
        <v>12</v>
      </c>
      <c r="AK83" s="174">
        <f>IF(M12FI!J83="","",M12FI!J83)</f>
        <v>14</v>
      </c>
      <c r="AL83" s="174" t="str">
        <f>IF(M12FI!K83="","",M12FI!K83)</f>
        <v/>
      </c>
      <c r="AM83" s="174">
        <f>IF(M12FI!L83="","",M12FI!L83)</f>
        <v>14</v>
      </c>
      <c r="AN83" s="174">
        <f>IF(M12FI!M83="","",M12FI!M83)</f>
        <v>13.560000000000002</v>
      </c>
      <c r="AO83" s="174" t="str">
        <f>IF(M12FI!N83="","",M12FI!N83)</f>
        <v>V</v>
      </c>
      <c r="AP83" s="174">
        <f>IF(' M13 APR'!E83="","",' M13 APR'!E83)</f>
        <v>11</v>
      </c>
      <c r="AQ83" s="174" t="str">
        <f>IF(' M13 APR'!F83="","",' M13 APR'!F83)</f>
        <v/>
      </c>
      <c r="AR83" s="174">
        <f>IF(' M13 APR'!G83="","",' M13 APR'!G83)</f>
        <v>11</v>
      </c>
      <c r="AS83" s="174">
        <f>IF(' M13 APR'!H83="","",' M13 APR'!H83)</f>
        <v>16.5</v>
      </c>
      <c r="AT83" s="174" t="str">
        <f>IF(' M13 APR'!I83="","",' M13 APR'!I83)</f>
        <v/>
      </c>
      <c r="AU83" s="174">
        <f>IF(' M13 APR'!J83="","",' M13 APR'!J83)</f>
        <v>16.5</v>
      </c>
      <c r="AV83" s="174">
        <f>IF(' M13 APR'!K83="","",' M13 APR'!K83)</f>
        <v>13.42</v>
      </c>
      <c r="AW83" s="174" t="str">
        <f>IF(' M13 APR'!L83="","",' M13 APR'!L83)</f>
        <v>V</v>
      </c>
      <c r="AX83" s="176">
        <f>IF(' M14 APR'!E83="","",' M14 APR'!E83)</f>
        <v>16.8</v>
      </c>
      <c r="AY83" s="176" t="str">
        <f>IF(' M14 APR'!F83="","",' M14 APR'!F83)</f>
        <v/>
      </c>
      <c r="AZ83" s="176">
        <f>IF(' M14 APR'!G83="","",' M14 APR'!G83)</f>
        <v>16.8</v>
      </c>
      <c r="BA83" s="176">
        <f>IF(' M14 APR'!H83="","",' M14 APR'!H83)</f>
        <v>13.5</v>
      </c>
      <c r="BB83" s="176" t="str">
        <f>IF(' M14 APR'!I83="","",' M14 APR'!I83)</f>
        <v/>
      </c>
      <c r="BC83" s="176">
        <f>IF(' M14 APR'!J83="","",' M14 APR'!J83)</f>
        <v>13.5</v>
      </c>
      <c r="BD83" s="176">
        <f>IF(' M14 APR'!K83="","",' M14 APR'!K83)</f>
        <v>15.348000000000003</v>
      </c>
      <c r="BE83" s="176" t="str">
        <f>IF(' M14 APR'!L83="","",' M14 APR'!L83)</f>
        <v>V</v>
      </c>
      <c r="BF83" s="175">
        <f>IF(' M15 APR'!E83="","",' M15 APR'!E83)</f>
        <v>13.5</v>
      </c>
      <c r="BG83" s="175" t="str">
        <f>IF(' M15 APR'!F83="","",' M15 APR'!F83)</f>
        <v/>
      </c>
      <c r="BH83" s="175">
        <f>IF(' M15 APR'!G83="","",' M15 APR'!G83)</f>
        <v>13.5</v>
      </c>
      <c r="BI83" s="175">
        <f>IF(' M15 APR'!H83="","",' M15 APR'!H83)</f>
        <v>14.5</v>
      </c>
      <c r="BJ83" s="175" t="str">
        <f>IF(' M15 APR'!I83="","",' M15 APR'!I83)</f>
        <v/>
      </c>
      <c r="BK83" s="175">
        <f>IF(' M15 APR'!J83="","",' M15 APR'!J83)</f>
        <v>14.5</v>
      </c>
      <c r="BL83" s="175">
        <f>IF(' M15 APR'!K83="","",' M15 APR'!K83)</f>
        <v>14.3</v>
      </c>
      <c r="BM83" s="175" t="str">
        <f>IF(' M15 APR'!L83="","",' M15 APR'!L83)</f>
        <v>V</v>
      </c>
      <c r="BN83" s="14">
        <f>IF(' M16 APR'!E83="","",' M16 APR'!E83)</f>
        <v>14</v>
      </c>
      <c r="BO83" s="14" t="str">
        <f>IF(' M16 APR'!F83="","",' M16 APR'!F83)</f>
        <v/>
      </c>
      <c r="BP83" s="14">
        <f>IF(' M16 APR'!G83="","",' M16 APR'!G83)</f>
        <v>14</v>
      </c>
      <c r="BQ83" s="14">
        <f>IF(' M16 APR'!H83="","",' M16 APR'!H83)</f>
        <v>14</v>
      </c>
      <c r="BR83" s="14" t="str">
        <f>IF(' M16 APR'!I83="","",' M16 APR'!I83)</f>
        <v>V</v>
      </c>
      <c r="BS83" s="177">
        <f t="shared" si="4"/>
        <v>14.4456875</v>
      </c>
      <c r="BT83" s="178" t="str">
        <f t="shared" si="3"/>
        <v>Admis(e)</v>
      </c>
      <c r="BU83" s="179" t="str">
        <f t="shared" si="5"/>
        <v xml:space="preserve">KHEZAMI </v>
      </c>
    </row>
    <row r="84" spans="1:73">
      <c r="A84" s="173">
        <v>75</v>
      </c>
      <c r="B84" s="187" t="s">
        <v>158</v>
      </c>
      <c r="C84" s="37" t="s">
        <v>159</v>
      </c>
      <c r="D84" s="174">
        <f>IF('M9 final  '!D84="","",'M9 final  '!D84)</f>
        <v>15.1</v>
      </c>
      <c r="E84" s="174" t="str">
        <f>IF('M9 final  '!E84="","",'M9 final  '!E84)</f>
        <v/>
      </c>
      <c r="F84" s="174">
        <f>IF('M9 final  '!F84="","",'M9 final  '!F84)</f>
        <v>15.1</v>
      </c>
      <c r="G84" s="174">
        <f>IF('M9 final  '!G84="","",'M9 final  '!G84)</f>
        <v>13.5</v>
      </c>
      <c r="H84" s="174" t="str">
        <f>IF('M9 final  '!H84="","",'M9 final  '!H84)</f>
        <v/>
      </c>
      <c r="I84" s="174">
        <f>IF('M9 final  '!I84="","",'M9 final  '!I84)</f>
        <v>13.5</v>
      </c>
      <c r="J84" s="174">
        <f>IF('M9 final  '!J84="","",'M9 final  '!J84)</f>
        <v>14.3</v>
      </c>
      <c r="K84" s="174" t="str">
        <f>IF('M9 final  '!K84="","",'M9 final  '!K84)</f>
        <v>V</v>
      </c>
      <c r="L84" s="174">
        <f>IF(M10FI!E84="","",M10FI!E84)</f>
        <v>14.25</v>
      </c>
      <c r="M84" s="174" t="str">
        <f>IF(M10FI!F84="","",M10FI!F84)</f>
        <v/>
      </c>
      <c r="N84" s="174">
        <f>IF(M10FI!G84="","",M10FI!G84)</f>
        <v>14.25</v>
      </c>
      <c r="O84" s="174">
        <f>IF(M10FI!H84="","",M10FI!H84)</f>
        <v>15.75</v>
      </c>
      <c r="P84" s="174" t="str">
        <f>IF(M10FI!I84="","",M10FI!I84)</f>
        <v/>
      </c>
      <c r="Q84" s="174">
        <f>IF(M10FI!J84="","",M10FI!J84)</f>
        <v>15.75</v>
      </c>
      <c r="R84" s="174">
        <f>IF(M10FI!K84="","",M10FI!K84)</f>
        <v>12</v>
      </c>
      <c r="S84" s="174" t="str">
        <f>IF(M10FI!L84="","",M10FI!L84)</f>
        <v/>
      </c>
      <c r="T84" s="174">
        <f>IF(M10FI!M84="","",M10FI!M84)</f>
        <v>12</v>
      </c>
      <c r="U84" s="174">
        <f>IF(M10FI!N84="","",M10FI!N84)</f>
        <v>14.174999999999999</v>
      </c>
      <c r="V84" s="174" t="str">
        <f>IF(M10FI!O84="","",M10FI!O84)</f>
        <v>V</v>
      </c>
      <c r="W84" s="174">
        <f>IF('M11 final'!D84="","",'M11 final'!D84)</f>
        <v>12</v>
      </c>
      <c r="X84" s="174" t="str">
        <f>IF('M11 final'!E84="","",'M11 final'!E84)</f>
        <v/>
      </c>
      <c r="Y84" s="174">
        <f>IF('M11 final'!F84="","",'M11 final'!F84)</f>
        <v>12</v>
      </c>
      <c r="Z84" s="174">
        <f>IF('M11 final'!G84="","",'M11 final'!G84)</f>
        <v>14.5</v>
      </c>
      <c r="AA84" s="174" t="str">
        <f>IF('M11 final'!H84="","",'M11 final'!H84)</f>
        <v/>
      </c>
      <c r="AB84" s="174">
        <f>IF('M11 final'!I84="","",'M11 final'!I84)</f>
        <v>14.5</v>
      </c>
      <c r="AC84" s="174">
        <f>IF('M11 final'!J84="","",'M11 final'!J84)</f>
        <v>13.25</v>
      </c>
      <c r="AD84" s="174" t="str">
        <f>IF('M11 final'!K84="","",'M11 final'!K84)</f>
        <v>V</v>
      </c>
      <c r="AE84" s="174">
        <f>IF(M12FI!D84="","",M12FI!D84)</f>
        <v>12</v>
      </c>
      <c r="AF84" s="174" t="str">
        <f>IF(M12FI!E84="","",M12FI!E84)</f>
        <v/>
      </c>
      <c r="AG84" s="174">
        <f>IF(M12FI!F84="","",M12FI!F84)</f>
        <v>12</v>
      </c>
      <c r="AH84" s="174">
        <f>IF(M12FI!G84="","",M12FI!G84)</f>
        <v>12</v>
      </c>
      <c r="AI84" s="174" t="str">
        <f>IF(M12FI!H84="","",M12FI!H84)</f>
        <v/>
      </c>
      <c r="AJ84" s="174">
        <f>IF(M12FI!I84="","",M12FI!I84)</f>
        <v>12</v>
      </c>
      <c r="AK84" s="174">
        <f>IF(M12FI!J84="","",M12FI!J84)</f>
        <v>17</v>
      </c>
      <c r="AL84" s="174" t="str">
        <f>IF(M12FI!K84="","",M12FI!K84)</f>
        <v/>
      </c>
      <c r="AM84" s="174">
        <f>IF(M12FI!L84="","",M12FI!L84)</f>
        <v>17</v>
      </c>
      <c r="AN84" s="174">
        <f>IF(M12FI!M84="","",M12FI!M84)</f>
        <v>14.8</v>
      </c>
      <c r="AO84" s="174" t="str">
        <f>IF(M12FI!N84="","",M12FI!N84)</f>
        <v>V</v>
      </c>
      <c r="AP84" s="174">
        <f>IF(' M13 APR'!E84="","",' M13 APR'!E84)</f>
        <v>12</v>
      </c>
      <c r="AQ84" s="174" t="str">
        <f>IF(' M13 APR'!F84="","",' M13 APR'!F84)</f>
        <v/>
      </c>
      <c r="AR84" s="174">
        <f>IF(' M13 APR'!G84="","",' M13 APR'!G84)</f>
        <v>12</v>
      </c>
      <c r="AS84" s="174">
        <f>IF(' M13 APR'!H84="","",' M13 APR'!H84)</f>
        <v>19.7</v>
      </c>
      <c r="AT84" s="174" t="str">
        <f>IF(' M13 APR'!I84="","",' M13 APR'!I84)</f>
        <v/>
      </c>
      <c r="AU84" s="174">
        <f>IF(' M13 APR'!J84="","",' M13 APR'!J84)</f>
        <v>19.7</v>
      </c>
      <c r="AV84" s="174">
        <f>IF(' M13 APR'!K84="","",' M13 APR'!K84)</f>
        <v>15.388</v>
      </c>
      <c r="AW84" s="174" t="str">
        <f>IF(' M13 APR'!L84="","",' M13 APR'!L84)</f>
        <v>V</v>
      </c>
      <c r="AX84" s="176">
        <f>IF(' M14 APR'!E84="","",' M14 APR'!E84)</f>
        <v>12</v>
      </c>
      <c r="AY84" s="176" t="str">
        <f>IF(' M14 APR'!F84="","",' M14 APR'!F84)</f>
        <v/>
      </c>
      <c r="AZ84" s="176">
        <f>IF(' M14 APR'!G84="","",' M14 APR'!G84)</f>
        <v>12</v>
      </c>
      <c r="BA84" s="176">
        <f>IF(' M14 APR'!H84="","",' M14 APR'!H84)</f>
        <v>13.25</v>
      </c>
      <c r="BB84" s="176" t="str">
        <f>IF(' M14 APR'!I84="","",' M14 APR'!I84)</f>
        <v/>
      </c>
      <c r="BC84" s="176">
        <f>IF(' M14 APR'!J84="","",' M14 APR'!J84)</f>
        <v>13.25</v>
      </c>
      <c r="BD84" s="176">
        <f>IF(' M14 APR'!K84="","",' M14 APR'!K84)</f>
        <v>12.55</v>
      </c>
      <c r="BE84" s="176" t="str">
        <f>IF(' M14 APR'!L84="","",' M14 APR'!L84)</f>
        <v>V</v>
      </c>
      <c r="BF84" s="175">
        <f>IF(' M15 APR'!E84="","",' M15 APR'!E84)</f>
        <v>15.75</v>
      </c>
      <c r="BG84" s="175" t="str">
        <f>IF(' M15 APR'!F84="","",' M15 APR'!F84)</f>
        <v/>
      </c>
      <c r="BH84" s="175">
        <f>IF(' M15 APR'!G84="","",' M15 APR'!G84)</f>
        <v>15.75</v>
      </c>
      <c r="BI84" s="175">
        <f>IF(' M15 APR'!H84="","",' M15 APR'!H84)</f>
        <v>16</v>
      </c>
      <c r="BJ84" s="175" t="str">
        <f>IF(' M15 APR'!I84="","",' M15 APR'!I84)</f>
        <v/>
      </c>
      <c r="BK84" s="175">
        <f>IF(' M15 APR'!J84="","",' M15 APR'!J84)</f>
        <v>16</v>
      </c>
      <c r="BL84" s="175">
        <f>IF(' M15 APR'!K84="","",' M15 APR'!K84)</f>
        <v>15.950000000000001</v>
      </c>
      <c r="BM84" s="175" t="str">
        <f>IF(' M15 APR'!L84="","",' M15 APR'!L84)</f>
        <v>V</v>
      </c>
      <c r="BN84" s="14">
        <f>IF(' M16 APR'!E84="","",' M16 APR'!E84)</f>
        <v>15</v>
      </c>
      <c r="BO84" s="14" t="str">
        <f>IF(' M16 APR'!F84="","",' M16 APR'!F84)</f>
        <v/>
      </c>
      <c r="BP84" s="14">
        <f>IF(' M16 APR'!G84="","",' M16 APR'!G84)</f>
        <v>15</v>
      </c>
      <c r="BQ84" s="14">
        <f>IF(' M16 APR'!H84="","",' M16 APR'!H84)</f>
        <v>15</v>
      </c>
      <c r="BR84" s="14" t="str">
        <f>IF(' M16 APR'!I84="","",' M16 APR'!I84)</f>
        <v>V</v>
      </c>
      <c r="BS84" s="177">
        <f t="shared" si="4"/>
        <v>14.426625000000001</v>
      </c>
      <c r="BT84" s="178" t="str">
        <f t="shared" si="3"/>
        <v>Admis(e)</v>
      </c>
      <c r="BU84" s="179" t="str">
        <f t="shared" si="5"/>
        <v>LABSSITE</v>
      </c>
    </row>
    <row r="85" spans="1:73">
      <c r="A85" s="173">
        <v>76</v>
      </c>
      <c r="B85" s="187" t="s">
        <v>160</v>
      </c>
      <c r="C85" s="37" t="s">
        <v>159</v>
      </c>
      <c r="D85" s="174">
        <f>IF('M9 final  '!D85="","",'M9 final  '!D85)</f>
        <v>14.600000000000001</v>
      </c>
      <c r="E85" s="174" t="str">
        <f>IF('M9 final  '!E85="","",'M9 final  '!E85)</f>
        <v/>
      </c>
      <c r="F85" s="174">
        <f>IF('M9 final  '!F85="","",'M9 final  '!F85)</f>
        <v>14.600000000000001</v>
      </c>
      <c r="G85" s="174">
        <f>IF('M9 final  '!G85="","",'M9 final  '!G85)</f>
        <v>14.5</v>
      </c>
      <c r="H85" s="174" t="str">
        <f>IF('M9 final  '!H85="","",'M9 final  '!H85)</f>
        <v/>
      </c>
      <c r="I85" s="174">
        <f>IF('M9 final  '!I85="","",'M9 final  '!I85)</f>
        <v>14.5</v>
      </c>
      <c r="J85" s="174">
        <f>IF('M9 final  '!J85="","",'M9 final  '!J85)</f>
        <v>14.55</v>
      </c>
      <c r="K85" s="174" t="str">
        <f>IF('M9 final  '!K85="","",'M9 final  '!K85)</f>
        <v>V</v>
      </c>
      <c r="L85" s="174">
        <f>IF(M10FI!E85="","",M10FI!E85)</f>
        <v>14</v>
      </c>
      <c r="M85" s="174" t="str">
        <f>IF(M10FI!F85="","",M10FI!F85)</f>
        <v/>
      </c>
      <c r="N85" s="174">
        <f>IF(M10FI!G85="","",M10FI!G85)</f>
        <v>14</v>
      </c>
      <c r="O85" s="174">
        <f>IF(M10FI!H85="","",M10FI!H85)</f>
        <v>13.5</v>
      </c>
      <c r="P85" s="174" t="str">
        <f>IF(M10FI!I85="","",M10FI!I85)</f>
        <v/>
      </c>
      <c r="Q85" s="174">
        <f>IF(M10FI!J85="","",M10FI!J85)</f>
        <v>13.5</v>
      </c>
      <c r="R85" s="174">
        <f>IF(M10FI!K85="","",M10FI!K85)</f>
        <v>12.5</v>
      </c>
      <c r="S85" s="174" t="str">
        <f>IF(M10FI!L85="","",M10FI!L85)</f>
        <v/>
      </c>
      <c r="T85" s="174">
        <f>IF(M10FI!M85="","",M10FI!M85)</f>
        <v>12.5</v>
      </c>
      <c r="U85" s="174">
        <f>IF(M10FI!N85="","",M10FI!N85)</f>
        <v>13.350000000000001</v>
      </c>
      <c r="V85" s="174" t="str">
        <f>IF(M10FI!O85="","",M10FI!O85)</f>
        <v>V</v>
      </c>
      <c r="W85" s="174">
        <f>IF('M11 final'!D85="","",'M11 final'!D85)</f>
        <v>14.25</v>
      </c>
      <c r="X85" s="174" t="str">
        <f>IF('M11 final'!E85="","",'M11 final'!E85)</f>
        <v/>
      </c>
      <c r="Y85" s="174">
        <f>IF('M11 final'!F85="","",'M11 final'!F85)</f>
        <v>14.25</v>
      </c>
      <c r="Z85" s="174">
        <f>IF('M11 final'!G85="","",'M11 final'!G85)</f>
        <v>10.75</v>
      </c>
      <c r="AA85" s="174" t="str">
        <f>IF('M11 final'!H85="","",'M11 final'!H85)</f>
        <v/>
      </c>
      <c r="AB85" s="174">
        <f>IF('M11 final'!I85="","",'M11 final'!I85)</f>
        <v>10.75</v>
      </c>
      <c r="AC85" s="174">
        <f>IF('M11 final'!J85="","",'M11 final'!J85)</f>
        <v>12.5</v>
      </c>
      <c r="AD85" s="174" t="str">
        <f>IF('M11 final'!K85="","",'M11 final'!K85)</f>
        <v>V</v>
      </c>
      <c r="AE85" s="174">
        <f>IF(M12FI!D85="","",M12FI!D85)</f>
        <v>13.5</v>
      </c>
      <c r="AF85" s="174" t="str">
        <f>IF(M12FI!E85="","",M12FI!E85)</f>
        <v/>
      </c>
      <c r="AG85" s="174">
        <f>IF(M12FI!F85="","",M12FI!F85)</f>
        <v>13.5</v>
      </c>
      <c r="AH85" s="174">
        <f>IF(M12FI!G85="","",M12FI!G85)</f>
        <v>18</v>
      </c>
      <c r="AI85" s="174" t="str">
        <f>IF(M12FI!H85="","",M12FI!H85)</f>
        <v/>
      </c>
      <c r="AJ85" s="174">
        <f>IF(M12FI!I85="","",M12FI!I85)</f>
        <v>18</v>
      </c>
      <c r="AK85" s="174">
        <f>IF(M12FI!J85="","",M12FI!J85)</f>
        <v>16.5</v>
      </c>
      <c r="AL85" s="174" t="str">
        <f>IF(M12FI!K85="","",M12FI!K85)</f>
        <v/>
      </c>
      <c r="AM85" s="174">
        <f>IF(M12FI!L85="","",M12FI!L85)</f>
        <v>16.5</v>
      </c>
      <c r="AN85" s="174">
        <f>IF(M12FI!M85="","",M12FI!M85)</f>
        <v>16.170000000000002</v>
      </c>
      <c r="AO85" s="174" t="str">
        <f>IF(M12FI!N85="","",M12FI!N85)</f>
        <v>V</v>
      </c>
      <c r="AP85" s="174">
        <f>IF(' M13 APR'!E85="","",' M13 APR'!E85)</f>
        <v>16</v>
      </c>
      <c r="AQ85" s="174" t="str">
        <f>IF(' M13 APR'!F85="","",' M13 APR'!F85)</f>
        <v/>
      </c>
      <c r="AR85" s="174">
        <f>IF(' M13 APR'!G85="","",' M13 APR'!G85)</f>
        <v>16</v>
      </c>
      <c r="AS85" s="174">
        <f>IF(' M13 APR'!H85="","",' M13 APR'!H85)</f>
        <v>16.2</v>
      </c>
      <c r="AT85" s="174" t="str">
        <f>IF(' M13 APR'!I85="","",' M13 APR'!I85)</f>
        <v/>
      </c>
      <c r="AU85" s="174">
        <f>IF(' M13 APR'!J85="","",' M13 APR'!J85)</f>
        <v>16.2</v>
      </c>
      <c r="AV85" s="174">
        <f>IF(' M13 APR'!K85="","",' M13 APR'!K85)</f>
        <v>16.088000000000001</v>
      </c>
      <c r="AW85" s="174" t="str">
        <f>IF(' M13 APR'!L85="","",' M13 APR'!L85)</f>
        <v>V</v>
      </c>
      <c r="AX85" s="176">
        <f>IF(' M14 APR'!E85="","",' M14 APR'!E85)</f>
        <v>18</v>
      </c>
      <c r="AY85" s="176" t="str">
        <f>IF(' M14 APR'!F85="","",' M14 APR'!F85)</f>
        <v/>
      </c>
      <c r="AZ85" s="176">
        <f>IF(' M14 APR'!G85="","",' M14 APR'!G85)</f>
        <v>18</v>
      </c>
      <c r="BA85" s="176">
        <f>IF(' M14 APR'!H85="","",' M14 APR'!H85)</f>
        <v>14</v>
      </c>
      <c r="BB85" s="176" t="str">
        <f>IF(' M14 APR'!I85="","",' M14 APR'!I85)</f>
        <v/>
      </c>
      <c r="BC85" s="176">
        <f>IF(' M14 APR'!J85="","",' M14 APR'!J85)</f>
        <v>14</v>
      </c>
      <c r="BD85" s="176">
        <f>IF(' M14 APR'!K85="","",' M14 APR'!K85)</f>
        <v>16.240000000000002</v>
      </c>
      <c r="BE85" s="176" t="str">
        <f>IF(' M14 APR'!L85="","",' M14 APR'!L85)</f>
        <v>V</v>
      </c>
      <c r="BF85" s="175">
        <f>IF(' M15 APR'!E85="","",' M15 APR'!E85)</f>
        <v>15</v>
      </c>
      <c r="BG85" s="175" t="str">
        <f>IF(' M15 APR'!F85="","",' M15 APR'!F85)</f>
        <v/>
      </c>
      <c r="BH85" s="175">
        <f>IF(' M15 APR'!G85="","",' M15 APR'!G85)</f>
        <v>15</v>
      </c>
      <c r="BI85" s="175">
        <f>IF(' M15 APR'!H85="","",' M15 APR'!H85)</f>
        <v>16.5</v>
      </c>
      <c r="BJ85" s="175" t="str">
        <f>IF(' M15 APR'!I85="","",' M15 APR'!I85)</f>
        <v/>
      </c>
      <c r="BK85" s="175">
        <f>IF(' M15 APR'!J85="","",' M15 APR'!J85)</f>
        <v>16.5</v>
      </c>
      <c r="BL85" s="175">
        <f>IF(' M15 APR'!K85="","",' M15 APR'!K85)</f>
        <v>16.200000000000003</v>
      </c>
      <c r="BM85" s="175" t="str">
        <f>IF(' M15 APR'!L85="","",' M15 APR'!L85)</f>
        <v>V</v>
      </c>
      <c r="BN85" s="14">
        <f>IF(' M16 APR'!E85="","",' M16 APR'!E85)</f>
        <v>16.5</v>
      </c>
      <c r="BO85" s="14" t="str">
        <f>IF(' M16 APR'!F85="","",' M16 APR'!F85)</f>
        <v/>
      </c>
      <c r="BP85" s="14">
        <f>IF(' M16 APR'!G85="","",' M16 APR'!G85)</f>
        <v>16.5</v>
      </c>
      <c r="BQ85" s="14">
        <f>IF(' M16 APR'!H85="","",' M16 APR'!H85)</f>
        <v>16.5</v>
      </c>
      <c r="BR85" s="14" t="str">
        <f>IF(' M16 APR'!I85="","",' M16 APR'!I85)</f>
        <v>V</v>
      </c>
      <c r="BS85" s="177">
        <f t="shared" si="4"/>
        <v>15.199750000000003</v>
      </c>
      <c r="BT85" s="178" t="str">
        <f t="shared" si="3"/>
        <v>Admis(e)</v>
      </c>
      <c r="BU85" s="179" t="str">
        <f t="shared" si="5"/>
        <v xml:space="preserve">LACHBI               </v>
      </c>
    </row>
    <row r="86" spans="1:73">
      <c r="A86" s="173">
        <v>77</v>
      </c>
      <c r="B86" s="187" t="s">
        <v>161</v>
      </c>
      <c r="C86" s="37" t="s">
        <v>162</v>
      </c>
      <c r="D86" s="174">
        <f>IF('M9 final  '!D86="","",'M9 final  '!D86)</f>
        <v>17.3</v>
      </c>
      <c r="E86" s="174" t="str">
        <f>IF('M9 final  '!E86="","",'M9 final  '!E86)</f>
        <v/>
      </c>
      <c r="F86" s="174">
        <f>IF('M9 final  '!F86="","",'M9 final  '!F86)</f>
        <v>17.3</v>
      </c>
      <c r="G86" s="174">
        <f>IF('M9 final  '!G86="","",'M9 final  '!G86)</f>
        <v>12</v>
      </c>
      <c r="H86" s="174" t="str">
        <f>IF('M9 final  '!H86="","",'M9 final  '!H86)</f>
        <v/>
      </c>
      <c r="I86" s="174">
        <f>IF('M9 final  '!I86="","",'M9 final  '!I86)</f>
        <v>12</v>
      </c>
      <c r="J86" s="174">
        <f>IF('M9 final  '!J86="","",'M9 final  '!J86)</f>
        <v>14.65</v>
      </c>
      <c r="K86" s="174" t="str">
        <f>IF('M9 final  '!K86="","",'M9 final  '!K86)</f>
        <v>V</v>
      </c>
      <c r="L86" s="174">
        <f>IF(M10FI!E86="","",M10FI!E86)</f>
        <v>12.5</v>
      </c>
      <c r="M86" s="174" t="str">
        <f>IF(M10FI!F86="","",M10FI!F86)</f>
        <v/>
      </c>
      <c r="N86" s="174">
        <f>IF(M10FI!G86="","",M10FI!G86)</f>
        <v>12.5</v>
      </c>
      <c r="O86" s="174">
        <f>IF(M10FI!H86="","",M10FI!H86)</f>
        <v>13</v>
      </c>
      <c r="P86" s="174" t="str">
        <f>IF(M10FI!I86="","",M10FI!I86)</f>
        <v/>
      </c>
      <c r="Q86" s="174">
        <f>IF(M10FI!J86="","",M10FI!J86)</f>
        <v>13</v>
      </c>
      <c r="R86" s="174">
        <f>IF(M10FI!K86="","",M10FI!K86)</f>
        <v>12.5</v>
      </c>
      <c r="S86" s="174" t="str">
        <f>IF(M10FI!L86="","",M10FI!L86)</f>
        <v/>
      </c>
      <c r="T86" s="174">
        <f>IF(M10FI!M86="","",M10FI!M86)</f>
        <v>12.5</v>
      </c>
      <c r="U86" s="174">
        <f>IF(M10FI!N86="","",M10FI!N86)</f>
        <v>12.7</v>
      </c>
      <c r="V86" s="174" t="str">
        <f>IF(M10FI!O86="","",M10FI!O86)</f>
        <v>V</v>
      </c>
      <c r="W86" s="174">
        <f>IF('M11 final'!D86="","",'M11 final'!D86)</f>
        <v>13.5</v>
      </c>
      <c r="X86" s="174" t="str">
        <f>IF('M11 final'!E86="","",'M11 final'!E86)</f>
        <v/>
      </c>
      <c r="Y86" s="174">
        <f>IF('M11 final'!F86="","",'M11 final'!F86)</f>
        <v>13.5</v>
      </c>
      <c r="Z86" s="174">
        <f>IF('M11 final'!G86="","",'M11 final'!G86)</f>
        <v>9.75</v>
      </c>
      <c r="AA86" s="174">
        <f>IF('M11 final'!H86="","",'M11 final'!H86)</f>
        <v>12</v>
      </c>
      <c r="AB86" s="174">
        <f>IF('M11 final'!I86="","",'M11 final'!I86)</f>
        <v>12</v>
      </c>
      <c r="AC86" s="174">
        <f>IF('M11 final'!J86="","",'M11 final'!J86)</f>
        <v>12.75</v>
      </c>
      <c r="AD86" s="174" t="str">
        <f>IF('M11 final'!K86="","",'M11 final'!K86)</f>
        <v>VAR</v>
      </c>
      <c r="AE86" s="174">
        <f>IF(M12FI!D86="","",M12FI!D86)</f>
        <v>13.5</v>
      </c>
      <c r="AF86" s="174" t="str">
        <f>IF(M12FI!E86="","",M12FI!E86)</f>
        <v/>
      </c>
      <c r="AG86" s="174">
        <f>IF(M12FI!F86="","",M12FI!F86)</f>
        <v>13.5</v>
      </c>
      <c r="AH86" s="174">
        <f>IF(M12FI!G86="","",M12FI!G86)</f>
        <v>13</v>
      </c>
      <c r="AI86" s="174" t="str">
        <f>IF(M12FI!H86="","",M12FI!H86)</f>
        <v/>
      </c>
      <c r="AJ86" s="174">
        <f>IF(M12FI!I86="","",M12FI!I86)</f>
        <v>13</v>
      </c>
      <c r="AK86" s="174">
        <f>IF(M12FI!J86="","",M12FI!J86)</f>
        <v>7.5</v>
      </c>
      <c r="AL86" s="174">
        <f>IF(M12FI!K86="","",M12FI!K86)</f>
        <v>12</v>
      </c>
      <c r="AM86" s="174">
        <f>IF(M12FI!L86="","",M12FI!L86)</f>
        <v>12</v>
      </c>
      <c r="AN86" s="174">
        <f>IF(M12FI!M86="","",M12FI!M86)</f>
        <v>12.55</v>
      </c>
      <c r="AO86" s="174" t="str">
        <f>IF(M12FI!N86="","",M12FI!N86)</f>
        <v>VAR</v>
      </c>
      <c r="AP86" s="174">
        <f>IF(' M13 APR'!E86="","",' M13 APR'!E86)</f>
        <v>12</v>
      </c>
      <c r="AQ86" s="174" t="str">
        <f>IF(' M13 APR'!F86="","",' M13 APR'!F86)</f>
        <v/>
      </c>
      <c r="AR86" s="174">
        <f>IF(' M13 APR'!G86="","",' M13 APR'!G86)</f>
        <v>12</v>
      </c>
      <c r="AS86" s="174">
        <f>IF(' M13 APR'!H86="","",' M13 APR'!H86)</f>
        <v>15.375</v>
      </c>
      <c r="AT86" s="174" t="str">
        <f>IF(' M13 APR'!I86="","",' M13 APR'!I86)</f>
        <v/>
      </c>
      <c r="AU86" s="174">
        <f>IF(' M13 APR'!J86="","",' M13 APR'!J86)</f>
        <v>15.375</v>
      </c>
      <c r="AV86" s="174">
        <f>IF(' M13 APR'!K86="","",' M13 APR'!K86)</f>
        <v>13.484999999999999</v>
      </c>
      <c r="AW86" s="174" t="str">
        <f>IF(' M13 APR'!L86="","",' M13 APR'!L86)</f>
        <v>V</v>
      </c>
      <c r="AX86" s="176">
        <f>IF(' M14 APR'!E86="","",' M14 APR'!E86)</f>
        <v>13.200000000000001</v>
      </c>
      <c r="AY86" s="176" t="str">
        <f>IF(' M14 APR'!F86="","",' M14 APR'!F86)</f>
        <v/>
      </c>
      <c r="AZ86" s="176">
        <f>IF(' M14 APR'!G86="","",' M14 APR'!G86)</f>
        <v>13.200000000000001</v>
      </c>
      <c r="BA86" s="176">
        <f>IF(' M14 APR'!H86="","",' M14 APR'!H86)</f>
        <v>13.75</v>
      </c>
      <c r="BB86" s="176" t="str">
        <f>IF(' M14 APR'!I86="","",' M14 APR'!I86)</f>
        <v/>
      </c>
      <c r="BC86" s="176">
        <f>IF(' M14 APR'!J86="","",' M14 APR'!J86)</f>
        <v>13.75</v>
      </c>
      <c r="BD86" s="176">
        <f>IF(' M14 APR'!K86="","",' M14 APR'!K86)</f>
        <v>13.442</v>
      </c>
      <c r="BE86" s="176" t="str">
        <f>IF(' M14 APR'!L86="","",' M14 APR'!L86)</f>
        <v>V</v>
      </c>
      <c r="BF86" s="175">
        <f>IF(' M15 APR'!E86="","",' M15 APR'!E86)</f>
        <v>14.25</v>
      </c>
      <c r="BG86" s="175" t="str">
        <f>IF(' M15 APR'!F86="","",' M15 APR'!F86)</f>
        <v/>
      </c>
      <c r="BH86" s="175">
        <f>IF(' M15 APR'!G86="","",' M15 APR'!G86)</f>
        <v>14.25</v>
      </c>
      <c r="BI86" s="175">
        <f>IF(' M15 APR'!H86="","",' M15 APR'!H86)</f>
        <v>16.5</v>
      </c>
      <c r="BJ86" s="175" t="str">
        <f>IF(' M15 APR'!I86="","",' M15 APR'!I86)</f>
        <v/>
      </c>
      <c r="BK86" s="175">
        <f>IF(' M15 APR'!J86="","",' M15 APR'!J86)</f>
        <v>16.5</v>
      </c>
      <c r="BL86" s="175">
        <f>IF(' M15 APR'!K86="","",' M15 APR'!K86)</f>
        <v>16.05</v>
      </c>
      <c r="BM86" s="175" t="str">
        <f>IF(' M15 APR'!L86="","",' M15 APR'!L86)</f>
        <v>V</v>
      </c>
      <c r="BN86" s="14">
        <f>IF(' M16 APR'!E86="","",' M16 APR'!E86)</f>
        <v>17</v>
      </c>
      <c r="BO86" s="14" t="str">
        <f>IF(' M16 APR'!F86="","",' M16 APR'!F86)</f>
        <v/>
      </c>
      <c r="BP86" s="14">
        <f>IF(' M16 APR'!G86="","",' M16 APR'!G86)</f>
        <v>17</v>
      </c>
      <c r="BQ86" s="14">
        <f>IF(' M16 APR'!H86="","",' M16 APR'!H86)</f>
        <v>17</v>
      </c>
      <c r="BR86" s="14" t="str">
        <f>IF(' M16 APR'!I86="","",' M16 APR'!I86)</f>
        <v>V</v>
      </c>
      <c r="BS86" s="177">
        <f t="shared" si="4"/>
        <v>14.078374999999999</v>
      </c>
      <c r="BT86" s="178" t="str">
        <f t="shared" si="3"/>
        <v>Admis(e)</v>
      </c>
      <c r="BU86" s="179" t="str">
        <f t="shared" si="5"/>
        <v xml:space="preserve">LADGHAM           </v>
      </c>
    </row>
    <row r="87" spans="1:73">
      <c r="A87" s="173">
        <v>78</v>
      </c>
      <c r="B87" s="187" t="s">
        <v>163</v>
      </c>
      <c r="C87" s="37" t="s">
        <v>164</v>
      </c>
      <c r="D87" s="174">
        <f>IF('M9 final  '!D87="","",'M9 final  '!D87)</f>
        <v>16.100000000000001</v>
      </c>
      <c r="E87" s="174" t="str">
        <f>IF('M9 final  '!E87="","",'M9 final  '!E87)</f>
        <v/>
      </c>
      <c r="F87" s="174">
        <f>IF('M9 final  '!F87="","",'M9 final  '!F87)</f>
        <v>16.100000000000001</v>
      </c>
      <c r="G87" s="174">
        <f>IF('M9 final  '!G87="","",'M9 final  '!G87)</f>
        <v>11</v>
      </c>
      <c r="H87" s="174" t="str">
        <f>IF('M9 final  '!H87="","",'M9 final  '!H87)</f>
        <v/>
      </c>
      <c r="I87" s="174">
        <f>IF('M9 final  '!I87="","",'M9 final  '!I87)</f>
        <v>11</v>
      </c>
      <c r="J87" s="174">
        <f>IF('M9 final  '!J87="","",'M9 final  '!J87)</f>
        <v>13.55</v>
      </c>
      <c r="K87" s="174" t="str">
        <f>IF('M9 final  '!K87="","",'M9 final  '!K87)</f>
        <v>V</v>
      </c>
      <c r="L87" s="174">
        <f>IF(M10FI!E87="","",M10FI!E87)</f>
        <v>11.875</v>
      </c>
      <c r="M87" s="174">
        <f>IF(M10FI!F87="","",M10FI!F87)</f>
        <v>12</v>
      </c>
      <c r="N87" s="174">
        <f>IF(M10FI!G87="","",M10FI!G87)</f>
        <v>12</v>
      </c>
      <c r="O87" s="174">
        <f>IF(M10FI!H87="","",M10FI!H87)</f>
        <v>10</v>
      </c>
      <c r="P87" s="174">
        <f>IF(M10FI!I87="","",M10FI!I87)</f>
        <v>12</v>
      </c>
      <c r="Q87" s="174">
        <f>IF(M10FI!J87="","",M10FI!J87)</f>
        <v>12</v>
      </c>
      <c r="R87" s="174">
        <f>IF(M10FI!K87="","",M10FI!K87)</f>
        <v>12</v>
      </c>
      <c r="S87" s="174" t="str">
        <f>IF(M10FI!L87="","",M10FI!L87)</f>
        <v/>
      </c>
      <c r="T87" s="174">
        <f>IF(M10FI!M87="","",M10FI!M87)</f>
        <v>12</v>
      </c>
      <c r="U87" s="174">
        <f>IF(M10FI!N87="","",M10FI!N87)</f>
        <v>12</v>
      </c>
      <c r="V87" s="174" t="str">
        <f>IF(M10FI!O87="","",M10FI!O87)</f>
        <v>VAR</v>
      </c>
      <c r="W87" s="174">
        <f>IF('M11 final'!D87="","",'M11 final'!D87)</f>
        <v>11.5</v>
      </c>
      <c r="X87" s="174" t="str">
        <f>IF('M11 final'!E87="","",'M11 final'!E87)</f>
        <v/>
      </c>
      <c r="Y87" s="174">
        <f>IF('M11 final'!F87="","",'M11 final'!F87)</f>
        <v>11.5</v>
      </c>
      <c r="Z87" s="174">
        <f>IF('M11 final'!G87="","",'M11 final'!G87)</f>
        <v>18</v>
      </c>
      <c r="AA87" s="174" t="str">
        <f>IF('M11 final'!H87="","",'M11 final'!H87)</f>
        <v/>
      </c>
      <c r="AB87" s="174">
        <f>IF('M11 final'!I87="","",'M11 final'!I87)</f>
        <v>18</v>
      </c>
      <c r="AC87" s="174">
        <f>IF('M11 final'!J87="","",'M11 final'!J87)</f>
        <v>14.75</v>
      </c>
      <c r="AD87" s="174" t="str">
        <f>IF('M11 final'!K87="","",'M11 final'!K87)</f>
        <v>V</v>
      </c>
      <c r="AE87" s="174">
        <f>IF(M12FI!D87="","",M12FI!D87)</f>
        <v>19</v>
      </c>
      <c r="AF87" s="174" t="str">
        <f>IF(M12FI!E87="","",M12FI!E87)</f>
        <v/>
      </c>
      <c r="AG87" s="174">
        <f>IF(M12FI!F87="","",M12FI!F87)</f>
        <v>19</v>
      </c>
      <c r="AH87" s="174">
        <f>IF(M12FI!G87="","",M12FI!G87)</f>
        <v>12</v>
      </c>
      <c r="AI87" s="174" t="str">
        <f>IF(M12FI!H87="","",M12FI!H87)</f>
        <v/>
      </c>
      <c r="AJ87" s="174">
        <f>IF(M12FI!I87="","",M12FI!I87)</f>
        <v>12</v>
      </c>
      <c r="AK87" s="174">
        <f>IF(M12FI!J87="","",M12FI!J87)</f>
        <v>18</v>
      </c>
      <c r="AL87" s="174" t="str">
        <f>IF(M12FI!K87="","",M12FI!K87)</f>
        <v/>
      </c>
      <c r="AM87" s="174">
        <f>IF(M12FI!L87="","",M12FI!L87)</f>
        <v>18</v>
      </c>
      <c r="AN87" s="174">
        <f>IF(M12FI!M87="","",M12FI!M87)</f>
        <v>16.900000000000002</v>
      </c>
      <c r="AO87" s="174" t="str">
        <f>IF(M12FI!N87="","",M12FI!N87)</f>
        <v>V</v>
      </c>
      <c r="AP87" s="174">
        <f>IF(' M13 APR'!E87="","",' M13 APR'!E87)</f>
        <v>13</v>
      </c>
      <c r="AQ87" s="174" t="str">
        <f>IF(' M13 APR'!F87="","",' M13 APR'!F87)</f>
        <v/>
      </c>
      <c r="AR87" s="174">
        <f>IF(' M13 APR'!G87="","",' M13 APR'!G87)</f>
        <v>13</v>
      </c>
      <c r="AS87" s="174">
        <f>IF(' M13 APR'!H87="","",' M13 APR'!H87)</f>
        <v>16.799999999999997</v>
      </c>
      <c r="AT87" s="174" t="str">
        <f>IF(' M13 APR'!I87="","",' M13 APR'!I87)</f>
        <v/>
      </c>
      <c r="AU87" s="174">
        <f>IF(' M13 APR'!J87="","",' M13 APR'!J87)</f>
        <v>16.799999999999997</v>
      </c>
      <c r="AV87" s="174">
        <f>IF(' M13 APR'!K87="","",' M13 APR'!K87)</f>
        <v>14.672000000000001</v>
      </c>
      <c r="AW87" s="174" t="str">
        <f>IF(' M13 APR'!L87="","",' M13 APR'!L87)</f>
        <v>V</v>
      </c>
      <c r="AX87" s="176">
        <f>IF(' M14 APR'!E87="","",' M14 APR'!E87)</f>
        <v>12.8</v>
      </c>
      <c r="AY87" s="176" t="str">
        <f>IF(' M14 APR'!F87="","",' M14 APR'!F87)</f>
        <v/>
      </c>
      <c r="AZ87" s="176">
        <f>IF(' M14 APR'!G87="","",' M14 APR'!G87)</f>
        <v>12.8</v>
      </c>
      <c r="BA87" s="176">
        <f>IF(' M14 APR'!H87="","",' M14 APR'!H87)</f>
        <v>14.25</v>
      </c>
      <c r="BB87" s="176" t="str">
        <f>IF(' M14 APR'!I87="","",' M14 APR'!I87)</f>
        <v/>
      </c>
      <c r="BC87" s="176">
        <f>IF(' M14 APR'!J87="","",' M14 APR'!J87)</f>
        <v>14.25</v>
      </c>
      <c r="BD87" s="176">
        <f>IF(' M14 APR'!K87="","",' M14 APR'!K87)</f>
        <v>13.438000000000002</v>
      </c>
      <c r="BE87" s="176" t="str">
        <f>IF(' M14 APR'!L87="","",' M14 APR'!L87)</f>
        <v>V</v>
      </c>
      <c r="BF87" s="175">
        <f>IF(' M15 APR'!E87="","",' M15 APR'!E87)</f>
        <v>14.5</v>
      </c>
      <c r="BG87" s="175" t="str">
        <f>IF(' M15 APR'!F87="","",' M15 APR'!F87)</f>
        <v/>
      </c>
      <c r="BH87" s="175">
        <f>IF(' M15 APR'!G87="","",' M15 APR'!G87)</f>
        <v>14.5</v>
      </c>
      <c r="BI87" s="175">
        <f>IF(' M15 APR'!H87="","",' M15 APR'!H87)</f>
        <v>15</v>
      </c>
      <c r="BJ87" s="175" t="str">
        <f>IF(' M15 APR'!I87="","",' M15 APR'!I87)</f>
        <v/>
      </c>
      <c r="BK87" s="175">
        <f>IF(' M15 APR'!J87="","",' M15 APR'!J87)</f>
        <v>15</v>
      </c>
      <c r="BL87" s="175">
        <f>IF(' M15 APR'!K87="","",' M15 APR'!K87)</f>
        <v>14.9</v>
      </c>
      <c r="BM87" s="175" t="str">
        <f>IF(' M15 APR'!L87="","",' M15 APR'!L87)</f>
        <v>V</v>
      </c>
      <c r="BN87" s="14">
        <f>IF(' M16 APR'!E87="","",' M16 APR'!E87)</f>
        <v>14.5</v>
      </c>
      <c r="BO87" s="14" t="str">
        <f>IF(' M16 APR'!F87="","",' M16 APR'!F87)</f>
        <v/>
      </c>
      <c r="BP87" s="14">
        <f>IF(' M16 APR'!G87="","",' M16 APR'!G87)</f>
        <v>14.5</v>
      </c>
      <c r="BQ87" s="14">
        <f>IF(' M16 APR'!H87="","",' M16 APR'!H87)</f>
        <v>14.5</v>
      </c>
      <c r="BR87" s="14" t="str">
        <f>IF(' M16 APR'!I87="","",' M16 APR'!I87)</f>
        <v>V</v>
      </c>
      <c r="BS87" s="177">
        <f t="shared" si="4"/>
        <v>14.338750000000001</v>
      </c>
      <c r="BT87" s="178" t="str">
        <f t="shared" si="3"/>
        <v>Admis(e)</v>
      </c>
      <c r="BU87" s="179" t="str">
        <f t="shared" si="5"/>
        <v xml:space="preserve">LAHIHE            </v>
      </c>
    </row>
    <row r="88" spans="1:73">
      <c r="A88" s="173">
        <v>79</v>
      </c>
      <c r="B88" s="187" t="s">
        <v>165</v>
      </c>
      <c r="C88" s="37" t="s">
        <v>166</v>
      </c>
      <c r="D88" s="174">
        <f>IF('M9 final  '!D88="","",'M9 final  '!D88)</f>
        <v>15.1</v>
      </c>
      <c r="E88" s="174" t="str">
        <f>IF('M9 final  '!E88="","",'M9 final  '!E88)</f>
        <v/>
      </c>
      <c r="F88" s="174">
        <f>IF('M9 final  '!F88="","",'M9 final  '!F88)</f>
        <v>15.1</v>
      </c>
      <c r="G88" s="174">
        <f>IF('M9 final  '!G88="","",'M9 final  '!G88)</f>
        <v>12</v>
      </c>
      <c r="H88" s="174" t="str">
        <f>IF('M9 final  '!H88="","",'M9 final  '!H88)</f>
        <v/>
      </c>
      <c r="I88" s="174">
        <f>IF('M9 final  '!I88="","",'M9 final  '!I88)</f>
        <v>12</v>
      </c>
      <c r="J88" s="174">
        <f>IF('M9 final  '!J88="","",'M9 final  '!J88)</f>
        <v>13.55</v>
      </c>
      <c r="K88" s="174" t="str">
        <f>IF('M9 final  '!K88="","",'M9 final  '!K88)</f>
        <v>V</v>
      </c>
      <c r="L88" s="174">
        <f>IF(M10FI!E88="","",M10FI!E88)</f>
        <v>12.5</v>
      </c>
      <c r="M88" s="174" t="str">
        <f>IF(M10FI!F88="","",M10FI!F88)</f>
        <v/>
      </c>
      <c r="N88" s="174">
        <f>IF(M10FI!G88="","",M10FI!G88)</f>
        <v>12.5</v>
      </c>
      <c r="O88" s="174">
        <f>IF(M10FI!H88="","",M10FI!H88)</f>
        <v>11.25</v>
      </c>
      <c r="P88" s="174">
        <f>IF(M10FI!I88="","",M10FI!I88)</f>
        <v>0</v>
      </c>
      <c r="Q88" s="174">
        <f>IF(M10FI!J88="","",M10FI!J88)</f>
        <v>11.25</v>
      </c>
      <c r="R88" s="174">
        <f>IF(M10FI!K88="","",M10FI!K88)</f>
        <v>10.5</v>
      </c>
      <c r="S88" s="174">
        <f>IF(M10FI!L88="","",M10FI!L88)</f>
        <v>10</v>
      </c>
      <c r="T88" s="174">
        <f>IF(M10FI!M88="","",M10FI!M88)</f>
        <v>10.5</v>
      </c>
      <c r="U88" s="174">
        <f>IF(M10FI!N88="","",M10FI!N88)</f>
        <v>11.4</v>
      </c>
      <c r="V88" s="174" t="str">
        <f>IF(M10FI!O88="","",M10FI!O88)</f>
        <v>NV</v>
      </c>
      <c r="W88" s="174">
        <f>IF('M11 final'!D88="","",'M11 final'!D88)</f>
        <v>12</v>
      </c>
      <c r="X88" s="174" t="str">
        <f>IF('M11 final'!E88="","",'M11 final'!E88)</f>
        <v/>
      </c>
      <c r="Y88" s="174">
        <f>IF('M11 final'!F88="","",'M11 final'!F88)</f>
        <v>12</v>
      </c>
      <c r="Z88" s="174">
        <f>IF('M11 final'!G88="","",'M11 final'!G88)</f>
        <v>18.75</v>
      </c>
      <c r="AA88" s="174" t="str">
        <f>IF('M11 final'!H88="","",'M11 final'!H88)</f>
        <v/>
      </c>
      <c r="AB88" s="174">
        <f>IF('M11 final'!I88="","",'M11 final'!I88)</f>
        <v>18.75</v>
      </c>
      <c r="AC88" s="174">
        <f>IF('M11 final'!J88="","",'M11 final'!J88)</f>
        <v>15.375</v>
      </c>
      <c r="AD88" s="174" t="str">
        <f>IF('M11 final'!K88="","",'M11 final'!K88)</f>
        <v>V</v>
      </c>
      <c r="AE88" s="174">
        <f>IF(M12FI!D88="","",M12FI!D88)</f>
        <v>17</v>
      </c>
      <c r="AF88" s="174" t="str">
        <f>IF(M12FI!E88="","",M12FI!E88)</f>
        <v/>
      </c>
      <c r="AG88" s="174">
        <f>IF(M12FI!F88="","",M12FI!F88)</f>
        <v>17</v>
      </c>
      <c r="AH88" s="174">
        <f>IF(M12FI!G88="","",M12FI!G88)</f>
        <v>15</v>
      </c>
      <c r="AI88" s="174" t="str">
        <f>IF(M12FI!H88="","",M12FI!H88)</f>
        <v/>
      </c>
      <c r="AJ88" s="174">
        <f>IF(M12FI!I88="","",M12FI!I88)</f>
        <v>15</v>
      </c>
      <c r="AK88" s="174">
        <f>IF(M12FI!J88="","",M12FI!J88)</f>
        <v>16</v>
      </c>
      <c r="AL88" s="174" t="str">
        <f>IF(M12FI!K88="","",M12FI!K88)</f>
        <v/>
      </c>
      <c r="AM88" s="174">
        <f>IF(M12FI!L88="","",M12FI!L88)</f>
        <v>16</v>
      </c>
      <c r="AN88" s="174">
        <f>IF(M12FI!M88="","",M12FI!M88)</f>
        <v>16</v>
      </c>
      <c r="AO88" s="174" t="str">
        <f>IF(M12FI!N88="","",M12FI!N88)</f>
        <v>V</v>
      </c>
      <c r="AP88" s="174">
        <f>IF(' M13 APR'!E88="","",' M13 APR'!E88)</f>
        <v>12</v>
      </c>
      <c r="AQ88" s="174" t="str">
        <f>IF(' M13 APR'!F88="","",' M13 APR'!F88)</f>
        <v/>
      </c>
      <c r="AR88" s="174">
        <f>IF(' M13 APR'!G88="","",' M13 APR'!G88)</f>
        <v>12</v>
      </c>
      <c r="AS88" s="174">
        <f>IF(' M13 APR'!H88="","",' M13 APR'!H88)</f>
        <v>16.25</v>
      </c>
      <c r="AT88" s="174" t="str">
        <f>IF(' M13 APR'!I88="","",' M13 APR'!I88)</f>
        <v/>
      </c>
      <c r="AU88" s="174">
        <f>IF(' M13 APR'!J88="","",' M13 APR'!J88)</f>
        <v>16.25</v>
      </c>
      <c r="AV88" s="174">
        <f>IF(' M13 APR'!K88="","",' M13 APR'!K88)</f>
        <v>13.870000000000001</v>
      </c>
      <c r="AW88" s="174" t="str">
        <f>IF(' M13 APR'!L88="","",' M13 APR'!L88)</f>
        <v>V</v>
      </c>
      <c r="AX88" s="176">
        <f>IF(' M14 APR'!E88="","",' M14 APR'!E88)</f>
        <v>15.600000000000001</v>
      </c>
      <c r="AY88" s="176" t="str">
        <f>IF(' M14 APR'!F88="","",' M14 APR'!F88)</f>
        <v/>
      </c>
      <c r="AZ88" s="176">
        <f>IF(' M14 APR'!G88="","",' M14 APR'!G88)</f>
        <v>15.600000000000001</v>
      </c>
      <c r="BA88" s="176">
        <f>IF(' M14 APR'!H88="","",' M14 APR'!H88)</f>
        <v>12.5</v>
      </c>
      <c r="BB88" s="176" t="str">
        <f>IF(' M14 APR'!I88="","",' M14 APR'!I88)</f>
        <v/>
      </c>
      <c r="BC88" s="176">
        <f>IF(' M14 APR'!J88="","",' M14 APR'!J88)</f>
        <v>12.5</v>
      </c>
      <c r="BD88" s="176">
        <f>IF(' M14 APR'!K88="","",' M14 APR'!K88)</f>
        <v>14.236000000000002</v>
      </c>
      <c r="BE88" s="176" t="str">
        <f>IF(' M14 APR'!L88="","",' M14 APR'!L88)</f>
        <v>V</v>
      </c>
      <c r="BF88" s="175">
        <f>IF(' M15 APR'!E88="","",' M15 APR'!E88)</f>
        <v>14.5</v>
      </c>
      <c r="BG88" s="175" t="str">
        <f>IF(' M15 APR'!F88="","",' M15 APR'!F88)</f>
        <v/>
      </c>
      <c r="BH88" s="175">
        <f>IF(' M15 APR'!G88="","",' M15 APR'!G88)</f>
        <v>14.5</v>
      </c>
      <c r="BI88" s="175">
        <f>IF(' M15 APR'!H88="","",' M15 APR'!H88)</f>
        <v>15</v>
      </c>
      <c r="BJ88" s="175" t="str">
        <f>IF(' M15 APR'!I88="","",' M15 APR'!I88)</f>
        <v/>
      </c>
      <c r="BK88" s="175">
        <f>IF(' M15 APR'!J88="","",' M15 APR'!J88)</f>
        <v>15</v>
      </c>
      <c r="BL88" s="175">
        <f>IF(' M15 APR'!K88="","",' M15 APR'!K88)</f>
        <v>14.9</v>
      </c>
      <c r="BM88" s="175" t="str">
        <f>IF(' M15 APR'!L88="","",' M15 APR'!L88)</f>
        <v>V</v>
      </c>
      <c r="BN88" s="14">
        <f>IF(' M16 APR'!E88="","",' M16 APR'!E88)</f>
        <v>16.5</v>
      </c>
      <c r="BO88" s="14" t="str">
        <f>IF(' M16 APR'!F88="","",' M16 APR'!F88)</f>
        <v/>
      </c>
      <c r="BP88" s="14">
        <f>IF(' M16 APR'!G88="","",' M16 APR'!G88)</f>
        <v>16.5</v>
      </c>
      <c r="BQ88" s="14">
        <f>IF(' M16 APR'!H88="","",' M16 APR'!H88)</f>
        <v>16.5</v>
      </c>
      <c r="BR88" s="14" t="str">
        <f>IF(' M16 APR'!I88="","",' M16 APR'!I88)</f>
        <v>V</v>
      </c>
      <c r="BS88" s="177">
        <f t="shared" si="4"/>
        <v>14.478875000000002</v>
      </c>
      <c r="BT88" s="178" t="str">
        <f t="shared" si="3"/>
        <v>Admis(e)</v>
      </c>
      <c r="BU88" s="179" t="str">
        <f t="shared" si="5"/>
        <v xml:space="preserve">LAHLALI   </v>
      </c>
    </row>
    <row r="89" spans="1:73">
      <c r="A89" s="173">
        <v>80</v>
      </c>
      <c r="B89" s="187" t="s">
        <v>167</v>
      </c>
      <c r="C89" s="37" t="s">
        <v>168</v>
      </c>
      <c r="D89" s="174">
        <f>IF('M9 final  '!D89="","",'M9 final  '!D89)</f>
        <v>15.1</v>
      </c>
      <c r="E89" s="174" t="str">
        <f>IF('M9 final  '!E89="","",'M9 final  '!E89)</f>
        <v/>
      </c>
      <c r="F89" s="174">
        <f>IF('M9 final  '!F89="","",'M9 final  '!F89)</f>
        <v>15.1</v>
      </c>
      <c r="G89" s="174">
        <f>IF('M9 final  '!G89="","",'M9 final  '!G89)</f>
        <v>13</v>
      </c>
      <c r="H89" s="174" t="str">
        <f>IF('M9 final  '!H89="","",'M9 final  '!H89)</f>
        <v/>
      </c>
      <c r="I89" s="174">
        <f>IF('M9 final  '!I89="","",'M9 final  '!I89)</f>
        <v>13</v>
      </c>
      <c r="J89" s="174">
        <f>IF('M9 final  '!J89="","",'M9 final  '!J89)</f>
        <v>14.05</v>
      </c>
      <c r="K89" s="174" t="str">
        <f>IF('M9 final  '!K89="","",'M9 final  '!K89)</f>
        <v>V</v>
      </c>
      <c r="L89" s="174">
        <f>IF(M10FI!E89="","",M10FI!E89)</f>
        <v>12</v>
      </c>
      <c r="M89" s="174" t="str">
        <f>IF(M10FI!F89="","",M10FI!F89)</f>
        <v/>
      </c>
      <c r="N89" s="174">
        <f>IF(M10FI!G89="","",M10FI!G89)</f>
        <v>12</v>
      </c>
      <c r="O89" s="174">
        <f>IF(M10FI!H89="","",M10FI!H89)</f>
        <v>12.75</v>
      </c>
      <c r="P89" s="174" t="str">
        <f>IF(M10FI!I89="","",M10FI!I89)</f>
        <v/>
      </c>
      <c r="Q89" s="174">
        <f>IF(M10FI!J89="","",M10FI!J89)</f>
        <v>12.75</v>
      </c>
      <c r="R89" s="174">
        <f>IF(M10FI!K89="","",M10FI!K89)</f>
        <v>11.5</v>
      </c>
      <c r="S89" s="174" t="str">
        <f>IF(M10FI!L89="","",M10FI!L89)</f>
        <v/>
      </c>
      <c r="T89" s="174">
        <f>IF(M10FI!M89="","",M10FI!M89)</f>
        <v>11.5</v>
      </c>
      <c r="U89" s="174">
        <f>IF(M10FI!N89="","",M10FI!N89)</f>
        <v>12.149999999999999</v>
      </c>
      <c r="V89" s="174" t="str">
        <f>IF(M10FI!O89="","",M10FI!O89)</f>
        <v>V</v>
      </c>
      <c r="W89" s="174">
        <f>IF('M11 final'!D89="","",'M11 final'!D89)</f>
        <v>15.75</v>
      </c>
      <c r="X89" s="174" t="str">
        <f>IF('M11 final'!E89="","",'M11 final'!E89)</f>
        <v/>
      </c>
      <c r="Y89" s="174">
        <f>IF('M11 final'!F89="","",'M11 final'!F89)</f>
        <v>15.75</v>
      </c>
      <c r="Z89" s="174">
        <f>IF('M11 final'!G89="","",'M11 final'!G89)</f>
        <v>14.25</v>
      </c>
      <c r="AA89" s="174" t="str">
        <f>IF('M11 final'!H89="","",'M11 final'!H89)</f>
        <v/>
      </c>
      <c r="AB89" s="174">
        <f>IF('M11 final'!I89="","",'M11 final'!I89)</f>
        <v>14.25</v>
      </c>
      <c r="AC89" s="174">
        <f>IF('M11 final'!J89="","",'M11 final'!J89)</f>
        <v>15</v>
      </c>
      <c r="AD89" s="174" t="str">
        <f>IF('M11 final'!K89="","",'M11 final'!K89)</f>
        <v>V</v>
      </c>
      <c r="AE89" s="174">
        <f>IF(M12FI!D89="","",M12FI!D89)</f>
        <v>16.5</v>
      </c>
      <c r="AF89" s="174" t="str">
        <f>IF(M12FI!E89="","",M12FI!E89)</f>
        <v/>
      </c>
      <c r="AG89" s="174">
        <f>IF(M12FI!F89="","",M12FI!F89)</f>
        <v>16.5</v>
      </c>
      <c r="AH89" s="174">
        <f>IF(M12FI!G89="","",M12FI!G89)</f>
        <v>18</v>
      </c>
      <c r="AI89" s="174" t="str">
        <f>IF(M12FI!H89="","",M12FI!H89)</f>
        <v/>
      </c>
      <c r="AJ89" s="174">
        <f>IF(M12FI!I89="","",M12FI!I89)</f>
        <v>18</v>
      </c>
      <c r="AK89" s="174">
        <f>IF(M12FI!J89="","",M12FI!J89)</f>
        <v>19</v>
      </c>
      <c r="AL89" s="174" t="str">
        <f>IF(M12FI!K89="","",M12FI!K89)</f>
        <v/>
      </c>
      <c r="AM89" s="174">
        <f>IF(M12FI!L89="","",M12FI!L89)</f>
        <v>19</v>
      </c>
      <c r="AN89" s="174">
        <f>IF(M12FI!M89="","",M12FI!M89)</f>
        <v>18.23</v>
      </c>
      <c r="AO89" s="174" t="str">
        <f>IF(M12FI!N89="","",M12FI!N89)</f>
        <v>V</v>
      </c>
      <c r="AP89" s="174">
        <f>IF(' M13 APR'!E89="","",' M13 APR'!E89)</f>
        <v>12</v>
      </c>
      <c r="AQ89" s="174" t="str">
        <f>IF(' M13 APR'!F89="","",' M13 APR'!F89)</f>
        <v/>
      </c>
      <c r="AR89" s="174">
        <f>IF(' M13 APR'!G89="","",' M13 APR'!G89)</f>
        <v>12</v>
      </c>
      <c r="AS89" s="174">
        <f>IF(' M13 APR'!H89="","",' M13 APR'!H89)</f>
        <v>14.649999999999999</v>
      </c>
      <c r="AT89" s="174" t="str">
        <f>IF(' M13 APR'!I89="","",' M13 APR'!I89)</f>
        <v/>
      </c>
      <c r="AU89" s="174">
        <f>IF(' M13 APR'!J89="","",' M13 APR'!J89)</f>
        <v>14.649999999999999</v>
      </c>
      <c r="AV89" s="174">
        <f>IF(' M13 APR'!K89="","",' M13 APR'!K89)</f>
        <v>13.166</v>
      </c>
      <c r="AW89" s="174" t="str">
        <f>IF(' M13 APR'!L89="","",' M13 APR'!L89)</f>
        <v>V</v>
      </c>
      <c r="AX89" s="176">
        <f>IF(' M14 APR'!E89="","",' M14 APR'!E89)</f>
        <v>17.600000000000001</v>
      </c>
      <c r="AY89" s="176" t="str">
        <f>IF(' M14 APR'!F89="","",' M14 APR'!F89)</f>
        <v/>
      </c>
      <c r="AZ89" s="176">
        <f>IF(' M14 APR'!G89="","",' M14 APR'!G89)</f>
        <v>17.600000000000001</v>
      </c>
      <c r="BA89" s="176">
        <f>IF(' M14 APR'!H89="","",' M14 APR'!H89)</f>
        <v>14.5</v>
      </c>
      <c r="BB89" s="176" t="str">
        <f>IF(' M14 APR'!I89="","",' M14 APR'!I89)</f>
        <v/>
      </c>
      <c r="BC89" s="176">
        <f>IF(' M14 APR'!J89="","",' M14 APR'!J89)</f>
        <v>14.5</v>
      </c>
      <c r="BD89" s="176">
        <f>IF(' M14 APR'!K89="","",' M14 APR'!K89)</f>
        <v>16.236000000000001</v>
      </c>
      <c r="BE89" s="176" t="str">
        <f>IF(' M14 APR'!L89="","",' M14 APR'!L89)</f>
        <v>V</v>
      </c>
      <c r="BF89" s="175">
        <f>IF(' M15 APR'!E89="","",' M15 APR'!E89)</f>
        <v>15</v>
      </c>
      <c r="BG89" s="175" t="str">
        <f>IF(' M15 APR'!F89="","",' M15 APR'!F89)</f>
        <v/>
      </c>
      <c r="BH89" s="175">
        <f>IF(' M15 APR'!G89="","",' M15 APR'!G89)</f>
        <v>15</v>
      </c>
      <c r="BI89" s="175">
        <f>IF(' M15 APR'!H89="","",' M15 APR'!H89)</f>
        <v>16</v>
      </c>
      <c r="BJ89" s="175" t="str">
        <f>IF(' M15 APR'!I89="","",' M15 APR'!I89)</f>
        <v/>
      </c>
      <c r="BK89" s="175">
        <f>IF(' M15 APR'!J89="","",' M15 APR'!J89)</f>
        <v>16</v>
      </c>
      <c r="BL89" s="175">
        <f>IF(' M15 APR'!K89="","",' M15 APR'!K89)</f>
        <v>15.8</v>
      </c>
      <c r="BM89" s="175" t="str">
        <f>IF(' M15 APR'!L89="","",' M15 APR'!L89)</f>
        <v>V</v>
      </c>
      <c r="BN89" s="14">
        <f>IF(' M16 APR'!E89="","",' M16 APR'!E89)</f>
        <v>16.25</v>
      </c>
      <c r="BO89" s="14" t="str">
        <f>IF(' M16 APR'!F89="","",' M16 APR'!F89)</f>
        <v/>
      </c>
      <c r="BP89" s="14">
        <f>IF(' M16 APR'!G89="","",' M16 APR'!G89)</f>
        <v>16.25</v>
      </c>
      <c r="BQ89" s="14">
        <f>IF(' M16 APR'!H89="","",' M16 APR'!H89)</f>
        <v>16.25</v>
      </c>
      <c r="BR89" s="14" t="str">
        <f>IF(' M16 APR'!I89="","",' M16 APR'!I89)</f>
        <v>V</v>
      </c>
      <c r="BS89" s="177">
        <f t="shared" si="4"/>
        <v>15.110250000000001</v>
      </c>
      <c r="BT89" s="178" t="str">
        <f t="shared" si="3"/>
        <v>Admis(e)</v>
      </c>
      <c r="BU89" s="179" t="str">
        <f t="shared" si="5"/>
        <v xml:space="preserve">LAHLALI        </v>
      </c>
    </row>
    <row r="90" spans="1:73">
      <c r="A90" s="173">
        <v>81</v>
      </c>
      <c r="B90" s="187" t="s">
        <v>169</v>
      </c>
      <c r="C90" s="37" t="s">
        <v>170</v>
      </c>
      <c r="D90" s="174">
        <f>IF('M9 final  '!D90="","",'M9 final  '!D90)</f>
        <v>15.6</v>
      </c>
      <c r="E90" s="174" t="str">
        <f>IF('M9 final  '!E90="","",'M9 final  '!E90)</f>
        <v/>
      </c>
      <c r="F90" s="174">
        <f>IF('M9 final  '!F90="","",'M9 final  '!F90)</f>
        <v>15.6</v>
      </c>
      <c r="G90" s="174">
        <f>IF('M9 final  '!G90="","",'M9 final  '!G90)</f>
        <v>12</v>
      </c>
      <c r="H90" s="174" t="str">
        <f>IF('M9 final  '!H90="","",'M9 final  '!H90)</f>
        <v/>
      </c>
      <c r="I90" s="174">
        <f>IF('M9 final  '!I90="","",'M9 final  '!I90)</f>
        <v>12</v>
      </c>
      <c r="J90" s="174">
        <f>IF('M9 final  '!J90="","",'M9 final  '!J90)</f>
        <v>13.8</v>
      </c>
      <c r="K90" s="174" t="str">
        <f>IF('M9 final  '!K90="","",'M9 final  '!K90)</f>
        <v>V</v>
      </c>
      <c r="L90" s="174">
        <f>IF(M10FI!E90="","",M10FI!E90)</f>
        <v>13.25</v>
      </c>
      <c r="M90" s="174" t="str">
        <f>IF(M10FI!F90="","",M10FI!F90)</f>
        <v/>
      </c>
      <c r="N90" s="174">
        <f>IF(M10FI!G90="","",M10FI!G90)</f>
        <v>13.25</v>
      </c>
      <c r="O90" s="174">
        <f>IF(M10FI!H90="","",M10FI!H90)</f>
        <v>15.5</v>
      </c>
      <c r="P90" s="174" t="str">
        <f>IF(M10FI!I90="","",M10FI!I90)</f>
        <v/>
      </c>
      <c r="Q90" s="174">
        <f>IF(M10FI!J90="","",M10FI!J90)</f>
        <v>15.5</v>
      </c>
      <c r="R90" s="174">
        <f>IF(M10FI!K90="","",M10FI!K90)</f>
        <v>12.5</v>
      </c>
      <c r="S90" s="174" t="str">
        <f>IF(M10FI!L90="","",M10FI!L90)</f>
        <v/>
      </c>
      <c r="T90" s="174">
        <f>IF(M10FI!M90="","",M10FI!M90)</f>
        <v>12.5</v>
      </c>
      <c r="U90" s="174">
        <f>IF(M10FI!N90="","",M10FI!N90)</f>
        <v>13.925000000000001</v>
      </c>
      <c r="V90" s="174" t="str">
        <f>IF(M10FI!O90="","",M10FI!O90)</f>
        <v>V</v>
      </c>
      <c r="W90" s="174">
        <f>IF('M11 final'!D90="","",'M11 final'!D90)</f>
        <v>14</v>
      </c>
      <c r="X90" s="174" t="str">
        <f>IF('M11 final'!E90="","",'M11 final'!E90)</f>
        <v/>
      </c>
      <c r="Y90" s="174">
        <f>IF('M11 final'!F90="","",'M11 final'!F90)</f>
        <v>14</v>
      </c>
      <c r="Z90" s="174">
        <f>IF('M11 final'!G90="","",'M11 final'!G90)</f>
        <v>16.75</v>
      </c>
      <c r="AA90" s="174" t="str">
        <f>IF('M11 final'!H90="","",'M11 final'!H90)</f>
        <v/>
      </c>
      <c r="AB90" s="174">
        <f>IF('M11 final'!I90="","",'M11 final'!I90)</f>
        <v>16.75</v>
      </c>
      <c r="AC90" s="174">
        <f>IF('M11 final'!J90="","",'M11 final'!J90)</f>
        <v>15.375</v>
      </c>
      <c r="AD90" s="174" t="str">
        <f>IF('M11 final'!K90="","",'M11 final'!K90)</f>
        <v>V</v>
      </c>
      <c r="AE90" s="174">
        <f>IF(M12FI!D90="","",M12FI!D90)</f>
        <v>16</v>
      </c>
      <c r="AF90" s="174" t="str">
        <f>IF(M12FI!E90="","",M12FI!E90)</f>
        <v/>
      </c>
      <c r="AG90" s="174">
        <f>IF(M12FI!F90="","",M12FI!F90)</f>
        <v>16</v>
      </c>
      <c r="AH90" s="174">
        <f>IF(M12FI!G90="","",M12FI!G90)</f>
        <v>16</v>
      </c>
      <c r="AI90" s="174" t="str">
        <f>IF(M12FI!H90="","",M12FI!H90)</f>
        <v/>
      </c>
      <c r="AJ90" s="174">
        <f>IF(M12FI!I90="","",M12FI!I90)</f>
        <v>16</v>
      </c>
      <c r="AK90" s="174">
        <f>IF(M12FI!J90="","",M12FI!J90)</f>
        <v>17</v>
      </c>
      <c r="AL90" s="174" t="str">
        <f>IF(M12FI!K90="","",M12FI!K90)</f>
        <v/>
      </c>
      <c r="AM90" s="174">
        <f>IF(M12FI!L90="","",M12FI!L90)</f>
        <v>17</v>
      </c>
      <c r="AN90" s="174">
        <f>IF(M12FI!M90="","",M12FI!M90)</f>
        <v>16.560000000000002</v>
      </c>
      <c r="AO90" s="174" t="str">
        <f>IF(M12FI!N90="","",M12FI!N90)</f>
        <v>V</v>
      </c>
      <c r="AP90" s="174">
        <f>IF(' M13 APR'!E90="","",' M13 APR'!E90)</f>
        <v>16</v>
      </c>
      <c r="AQ90" s="174" t="str">
        <f>IF(' M13 APR'!F90="","",' M13 APR'!F90)</f>
        <v/>
      </c>
      <c r="AR90" s="174">
        <f>IF(' M13 APR'!G90="","",' M13 APR'!G90)</f>
        <v>16</v>
      </c>
      <c r="AS90" s="174">
        <f>IF(' M13 APR'!H90="","",' M13 APR'!H90)</f>
        <v>16.774999999999999</v>
      </c>
      <c r="AT90" s="174" t="str">
        <f>IF(' M13 APR'!I90="","",' M13 APR'!I90)</f>
        <v/>
      </c>
      <c r="AU90" s="174">
        <f>IF(' M13 APR'!J90="","",' M13 APR'!J90)</f>
        <v>16.774999999999999</v>
      </c>
      <c r="AV90" s="174">
        <f>IF(' M13 APR'!K90="","",' M13 APR'!K90)</f>
        <v>16.341000000000001</v>
      </c>
      <c r="AW90" s="174" t="str">
        <f>IF(' M13 APR'!L90="","",' M13 APR'!L90)</f>
        <v>V</v>
      </c>
      <c r="AX90" s="176">
        <f>IF(' M14 APR'!E90="","",' M14 APR'!E90)</f>
        <v>19.8</v>
      </c>
      <c r="AY90" s="176" t="str">
        <f>IF(' M14 APR'!F90="","",' M14 APR'!F90)</f>
        <v/>
      </c>
      <c r="AZ90" s="176">
        <f>IF(' M14 APR'!G90="","",' M14 APR'!G90)</f>
        <v>19.8</v>
      </c>
      <c r="BA90" s="176">
        <f>IF(' M14 APR'!H90="","",' M14 APR'!H90)</f>
        <v>13</v>
      </c>
      <c r="BB90" s="176" t="str">
        <f>IF(' M14 APR'!I90="","",' M14 APR'!I90)</f>
        <v/>
      </c>
      <c r="BC90" s="176">
        <f>IF(' M14 APR'!J90="","",' M14 APR'!J90)</f>
        <v>13</v>
      </c>
      <c r="BD90" s="176">
        <f>IF(' M14 APR'!K90="","",' M14 APR'!K90)</f>
        <v>16.808</v>
      </c>
      <c r="BE90" s="176" t="str">
        <f>IF(' M14 APR'!L90="","",' M14 APR'!L90)</f>
        <v>V</v>
      </c>
      <c r="BF90" s="175">
        <f>IF(' M15 APR'!E90="","",' M15 APR'!E90)</f>
        <v>14</v>
      </c>
      <c r="BG90" s="175" t="str">
        <f>IF(' M15 APR'!F90="","",' M15 APR'!F90)</f>
        <v/>
      </c>
      <c r="BH90" s="175">
        <f>IF(' M15 APR'!G90="","",' M15 APR'!G90)</f>
        <v>14</v>
      </c>
      <c r="BI90" s="175">
        <f>IF(' M15 APR'!H90="","",' M15 APR'!H90)</f>
        <v>15.5</v>
      </c>
      <c r="BJ90" s="175" t="str">
        <f>IF(' M15 APR'!I90="","",' M15 APR'!I90)</f>
        <v/>
      </c>
      <c r="BK90" s="175">
        <f>IF(' M15 APR'!J90="","",' M15 APR'!J90)</f>
        <v>15.5</v>
      </c>
      <c r="BL90" s="175">
        <f>IF(' M15 APR'!K90="","",' M15 APR'!K90)</f>
        <v>15.200000000000001</v>
      </c>
      <c r="BM90" s="175" t="str">
        <f>IF(' M15 APR'!L90="","",' M15 APR'!L90)</f>
        <v>V</v>
      </c>
      <c r="BN90" s="14">
        <f>IF(' M16 APR'!E90="","",' M16 APR'!E90)</f>
        <v>16</v>
      </c>
      <c r="BO90" s="14" t="str">
        <f>IF(' M16 APR'!F90="","",' M16 APR'!F90)</f>
        <v/>
      </c>
      <c r="BP90" s="14">
        <f>IF(' M16 APR'!G90="","",' M16 APR'!G90)</f>
        <v>16</v>
      </c>
      <c r="BQ90" s="14">
        <f>IF(' M16 APR'!H90="","",' M16 APR'!H90)</f>
        <v>16</v>
      </c>
      <c r="BR90" s="14" t="str">
        <f>IF(' M16 APR'!I90="","",' M16 APR'!I90)</f>
        <v>V</v>
      </c>
      <c r="BS90" s="177">
        <f t="shared" si="4"/>
        <v>15.501125</v>
      </c>
      <c r="BT90" s="178" t="str">
        <f t="shared" si="3"/>
        <v>Admis(e)</v>
      </c>
      <c r="BU90" s="179" t="str">
        <f t="shared" si="5"/>
        <v xml:space="preserve">LAHLALI       </v>
      </c>
    </row>
    <row r="91" spans="1:73">
      <c r="A91" s="173">
        <v>82</v>
      </c>
      <c r="B91" s="187" t="s">
        <v>171</v>
      </c>
      <c r="C91" s="37" t="s">
        <v>172</v>
      </c>
      <c r="D91" s="174">
        <f>IF('M9 final  '!D91="","",'M9 final  '!D91)</f>
        <v>15.1</v>
      </c>
      <c r="E91" s="174" t="str">
        <f>IF('M9 final  '!E91="","",'M9 final  '!E91)</f>
        <v/>
      </c>
      <c r="F91" s="174">
        <f>IF('M9 final  '!F91="","",'M9 final  '!F91)</f>
        <v>15.1</v>
      </c>
      <c r="G91" s="174">
        <f>IF('M9 final  '!G91="","",'M9 final  '!G91)</f>
        <v>10.5</v>
      </c>
      <c r="H91" s="174" t="str">
        <f>IF('M9 final  '!H91="","",'M9 final  '!H91)</f>
        <v/>
      </c>
      <c r="I91" s="174">
        <f>IF('M9 final  '!I91="","",'M9 final  '!I91)</f>
        <v>10.5</v>
      </c>
      <c r="J91" s="174">
        <f>IF('M9 final  '!J91="","",'M9 final  '!J91)</f>
        <v>12.8</v>
      </c>
      <c r="K91" s="174" t="str">
        <f>IF('M9 final  '!K91="","",'M9 final  '!K91)</f>
        <v>V</v>
      </c>
      <c r="L91" s="174">
        <f>IF(M10FI!E91="","",M10FI!E91)</f>
        <v>11.375</v>
      </c>
      <c r="M91" s="174">
        <f>IF(M10FI!F91="","",M10FI!F91)</f>
        <v>0</v>
      </c>
      <c r="N91" s="174">
        <f>IF(M10FI!G91="","",M10FI!G91)</f>
        <v>11.375</v>
      </c>
      <c r="O91" s="174">
        <f>IF(M10FI!H91="","",M10FI!H91)</f>
        <v>8.75</v>
      </c>
      <c r="P91" s="174">
        <f>IF(M10FI!I91="","",M10FI!I91)</f>
        <v>6.5</v>
      </c>
      <c r="Q91" s="174">
        <f>IF(M10FI!J91="","",M10FI!J91)</f>
        <v>8.75</v>
      </c>
      <c r="R91" s="174">
        <f>IF(M10FI!K91="","",M10FI!K91)</f>
        <v>11</v>
      </c>
      <c r="S91" s="174">
        <f>IF(M10FI!L91="","",M10FI!L91)</f>
        <v>10</v>
      </c>
      <c r="T91" s="174">
        <f>IF(M10FI!M91="","",M10FI!M91)</f>
        <v>11</v>
      </c>
      <c r="U91" s="174">
        <f>IF(M10FI!N91="","",M10FI!N91)</f>
        <v>10.212499999999999</v>
      </c>
      <c r="V91" s="174" t="str">
        <f>IF(M10FI!O91="","",M10FI!O91)</f>
        <v>NV</v>
      </c>
      <c r="W91" s="174">
        <f>IF('M11 final'!D91="","",'M11 final'!D91)</f>
        <v>12</v>
      </c>
      <c r="X91" s="174" t="str">
        <f>IF('M11 final'!E91="","",'M11 final'!E91)</f>
        <v/>
      </c>
      <c r="Y91" s="174">
        <f>IF('M11 final'!F91="","",'M11 final'!F91)</f>
        <v>12</v>
      </c>
      <c r="Z91" s="174">
        <f>IF('M11 final'!G91="","",'M11 final'!G91)</f>
        <v>15.5</v>
      </c>
      <c r="AA91" s="174" t="str">
        <f>IF('M11 final'!H91="","",'M11 final'!H91)</f>
        <v/>
      </c>
      <c r="AB91" s="174">
        <f>IF('M11 final'!I91="","",'M11 final'!I91)</f>
        <v>15.5</v>
      </c>
      <c r="AC91" s="174">
        <f>IF('M11 final'!J91="","",'M11 final'!J91)</f>
        <v>13.75</v>
      </c>
      <c r="AD91" s="174" t="str">
        <f>IF('M11 final'!K91="","",'M11 final'!K91)</f>
        <v>V</v>
      </c>
      <c r="AE91" s="174">
        <f>IF(M12FI!D91="","",M12FI!D91)</f>
        <v>12.5</v>
      </c>
      <c r="AF91" s="174" t="str">
        <f>IF(M12FI!E91="","",M12FI!E91)</f>
        <v/>
      </c>
      <c r="AG91" s="174">
        <f>IF(M12FI!F91="","",M12FI!F91)</f>
        <v>12.5</v>
      </c>
      <c r="AH91" s="174">
        <f>IF(M12FI!G91="","",M12FI!G91)</f>
        <v>10</v>
      </c>
      <c r="AI91" s="174" t="str">
        <f>IF(M12FI!H91="","",M12FI!H91)</f>
        <v/>
      </c>
      <c r="AJ91" s="174">
        <f>IF(M12FI!I91="","",M12FI!I91)</f>
        <v>10</v>
      </c>
      <c r="AK91" s="174">
        <f>IF(M12FI!J91="","",M12FI!J91)</f>
        <v>14.5</v>
      </c>
      <c r="AL91" s="174" t="str">
        <f>IF(M12FI!K91="","",M12FI!K91)</f>
        <v/>
      </c>
      <c r="AM91" s="174">
        <f>IF(M12FI!L91="","",M12FI!L91)</f>
        <v>14.5</v>
      </c>
      <c r="AN91" s="174">
        <f>IF(M12FI!M91="","",M12FI!M91)</f>
        <v>13.07</v>
      </c>
      <c r="AO91" s="174" t="str">
        <f>IF(M12FI!N91="","",M12FI!N91)</f>
        <v>V</v>
      </c>
      <c r="AP91" s="174">
        <f>IF(' M13 APR'!E91="","",' M13 APR'!E91)</f>
        <v>12</v>
      </c>
      <c r="AQ91" s="174" t="str">
        <f>IF(' M13 APR'!F91="","",' M13 APR'!F91)</f>
        <v/>
      </c>
      <c r="AR91" s="174">
        <f>IF(' M13 APR'!G91="","",' M13 APR'!G91)</f>
        <v>12</v>
      </c>
      <c r="AS91" s="174">
        <f>IF(' M13 APR'!H91="","",' M13 APR'!H91)</f>
        <v>15.849999999999998</v>
      </c>
      <c r="AT91" s="174" t="str">
        <f>IF(' M13 APR'!I91="","",' M13 APR'!I91)</f>
        <v/>
      </c>
      <c r="AU91" s="174">
        <f>IF(' M13 APR'!J91="","",' M13 APR'!J91)</f>
        <v>15.849999999999998</v>
      </c>
      <c r="AV91" s="174">
        <f>IF(' M13 APR'!K91="","",' M13 APR'!K91)</f>
        <v>13.693999999999999</v>
      </c>
      <c r="AW91" s="174" t="str">
        <f>IF(' M13 APR'!L91="","",' M13 APR'!L91)</f>
        <v>V</v>
      </c>
      <c r="AX91" s="176">
        <f>IF(' M14 APR'!E91="","",' M14 APR'!E91)</f>
        <v>16.8</v>
      </c>
      <c r="AY91" s="176" t="str">
        <f>IF(' M14 APR'!F91="","",' M14 APR'!F91)</f>
        <v/>
      </c>
      <c r="AZ91" s="176">
        <f>IF(' M14 APR'!G91="","",' M14 APR'!G91)</f>
        <v>16.8</v>
      </c>
      <c r="BA91" s="176">
        <f>IF(' M14 APR'!H91="","",' M14 APR'!H91)</f>
        <v>12.75</v>
      </c>
      <c r="BB91" s="176" t="str">
        <f>IF(' M14 APR'!I91="","",' M14 APR'!I91)</f>
        <v/>
      </c>
      <c r="BC91" s="176">
        <f>IF(' M14 APR'!J91="","",' M14 APR'!J91)</f>
        <v>12.75</v>
      </c>
      <c r="BD91" s="176">
        <f>IF(' M14 APR'!K91="","",' M14 APR'!K91)</f>
        <v>15.018000000000001</v>
      </c>
      <c r="BE91" s="176" t="str">
        <f>IF(' M14 APR'!L91="","",' M14 APR'!L91)</f>
        <v>V</v>
      </c>
      <c r="BF91" s="175">
        <f>IF(' M15 APR'!E91="","",' M15 APR'!E91)</f>
        <v>13.75</v>
      </c>
      <c r="BG91" s="175" t="str">
        <f>IF(' M15 APR'!F91="","",' M15 APR'!F91)</f>
        <v/>
      </c>
      <c r="BH91" s="175">
        <f>IF(' M15 APR'!G91="","",' M15 APR'!G91)</f>
        <v>13.75</v>
      </c>
      <c r="BI91" s="175">
        <f>IF(' M15 APR'!H91="","",' M15 APR'!H91)</f>
        <v>14.5</v>
      </c>
      <c r="BJ91" s="175" t="str">
        <f>IF(' M15 APR'!I91="","",' M15 APR'!I91)</f>
        <v/>
      </c>
      <c r="BK91" s="175">
        <f>IF(' M15 APR'!J91="","",' M15 APR'!J91)</f>
        <v>14.5</v>
      </c>
      <c r="BL91" s="175">
        <f>IF(' M15 APR'!K91="","",' M15 APR'!K91)</f>
        <v>14.350000000000001</v>
      </c>
      <c r="BM91" s="175" t="str">
        <f>IF(' M15 APR'!L91="","",' M15 APR'!L91)</f>
        <v>V</v>
      </c>
      <c r="BN91" s="14">
        <f>IF(' M16 APR'!E91="","",' M16 APR'!E91)</f>
        <v>16.5</v>
      </c>
      <c r="BO91" s="14" t="str">
        <f>IF(' M16 APR'!F91="","",' M16 APR'!F91)</f>
        <v/>
      </c>
      <c r="BP91" s="14">
        <f>IF(' M16 APR'!G91="","",' M16 APR'!G91)</f>
        <v>16.5</v>
      </c>
      <c r="BQ91" s="14">
        <f>IF(' M16 APR'!H91="","",' M16 APR'!H91)</f>
        <v>16.5</v>
      </c>
      <c r="BR91" s="14" t="str">
        <f>IF(' M16 APR'!I91="","",' M16 APR'!I91)</f>
        <v>V</v>
      </c>
      <c r="BS91" s="177">
        <f t="shared" si="4"/>
        <v>13.674312499999999</v>
      </c>
      <c r="BT91" s="178" t="str">
        <f t="shared" si="3"/>
        <v>Admis(e)</v>
      </c>
      <c r="BU91" s="179" t="str">
        <f t="shared" si="5"/>
        <v xml:space="preserve">LAHLALI </v>
      </c>
    </row>
    <row r="92" spans="1:73" s="110" customFormat="1">
      <c r="A92" s="173">
        <v>83</v>
      </c>
      <c r="B92" s="187" t="s">
        <v>173</v>
      </c>
      <c r="C92" s="37" t="s">
        <v>174</v>
      </c>
      <c r="D92" s="174">
        <f>IF('M9 final  '!D92="","",'M9 final  '!D92)</f>
        <v>15.1</v>
      </c>
      <c r="E92" s="174" t="str">
        <f>IF('M9 final  '!E92="","",'M9 final  '!E92)</f>
        <v/>
      </c>
      <c r="F92" s="174">
        <f>IF('M9 final  '!F92="","",'M9 final  '!F92)</f>
        <v>15.1</v>
      </c>
      <c r="G92" s="174">
        <f>IF('M9 final  '!G92="","",'M9 final  '!G92)</f>
        <v>12</v>
      </c>
      <c r="H92" s="174" t="str">
        <f>IF('M9 final  '!H92="","",'M9 final  '!H92)</f>
        <v/>
      </c>
      <c r="I92" s="174">
        <f>IF('M9 final  '!I92="","",'M9 final  '!I92)</f>
        <v>12</v>
      </c>
      <c r="J92" s="174">
        <f>IF('M9 final  '!J92="","",'M9 final  '!J92)</f>
        <v>13.55</v>
      </c>
      <c r="K92" s="174" t="str">
        <f>IF('M9 final  '!K92="","",'M9 final  '!K92)</f>
        <v>V</v>
      </c>
      <c r="L92" s="174">
        <f>IF(M10FI!E92="","",M10FI!E92)</f>
        <v>13.75</v>
      </c>
      <c r="M92" s="174" t="str">
        <f>IF(M10FI!F92="","",M10FI!F92)</f>
        <v/>
      </c>
      <c r="N92" s="174">
        <f>IF(M10FI!G92="","",M10FI!G92)</f>
        <v>13.75</v>
      </c>
      <c r="O92" s="174">
        <f>IF(M10FI!H92="","",M10FI!H92)</f>
        <v>12.75</v>
      </c>
      <c r="P92" s="174" t="str">
        <f>IF(M10FI!I92="","",M10FI!I92)</f>
        <v/>
      </c>
      <c r="Q92" s="174">
        <f>IF(M10FI!J92="","",M10FI!J92)</f>
        <v>12.75</v>
      </c>
      <c r="R92" s="174">
        <f>IF(M10FI!K92="","",M10FI!K92)</f>
        <v>10.5</v>
      </c>
      <c r="S92" s="174" t="str">
        <f>IF(M10FI!L92="","",M10FI!L92)</f>
        <v/>
      </c>
      <c r="T92" s="174">
        <f>IF(M10FI!M92="","",M10FI!M92)</f>
        <v>10.5</v>
      </c>
      <c r="U92" s="174">
        <f>IF(M10FI!N92="","",M10FI!N92)</f>
        <v>12.375000000000002</v>
      </c>
      <c r="V92" s="174" t="str">
        <f>IF(M10FI!O92="","",M10FI!O92)</f>
        <v>V</v>
      </c>
      <c r="W92" s="174">
        <f>IF('M11 final'!D92="","",'M11 final'!D92)</f>
        <v>16.25</v>
      </c>
      <c r="X92" s="174" t="str">
        <f>IF('M11 final'!E92="","",'M11 final'!E92)</f>
        <v/>
      </c>
      <c r="Y92" s="174">
        <f>IF('M11 final'!F92="","",'M11 final'!F92)</f>
        <v>16.25</v>
      </c>
      <c r="Z92" s="174">
        <f>IF('M11 final'!G92="","",'M11 final'!G92)</f>
        <v>19.25</v>
      </c>
      <c r="AA92" s="174" t="str">
        <f>IF('M11 final'!H92="","",'M11 final'!H92)</f>
        <v/>
      </c>
      <c r="AB92" s="174">
        <f>IF('M11 final'!I92="","",'M11 final'!I92)</f>
        <v>19.25</v>
      </c>
      <c r="AC92" s="174">
        <f>IF('M11 final'!J92="","",'M11 final'!J92)</f>
        <v>17.75</v>
      </c>
      <c r="AD92" s="174" t="str">
        <f>IF('M11 final'!K92="","",'M11 final'!K92)</f>
        <v>V</v>
      </c>
      <c r="AE92" s="174">
        <f>IF(M12FI!D92="","",M12FI!D92)</f>
        <v>18</v>
      </c>
      <c r="AF92" s="174" t="str">
        <f>IF(M12FI!E92="","",M12FI!E92)</f>
        <v/>
      </c>
      <c r="AG92" s="174">
        <f>IF(M12FI!F92="","",M12FI!F92)</f>
        <v>18</v>
      </c>
      <c r="AH92" s="174">
        <f>IF(M12FI!G92="","",M12FI!G92)</f>
        <v>17</v>
      </c>
      <c r="AI92" s="174" t="str">
        <f>IF(M12FI!H92="","",M12FI!H92)</f>
        <v/>
      </c>
      <c r="AJ92" s="174">
        <f>IF(M12FI!I92="","",M12FI!I92)</f>
        <v>17</v>
      </c>
      <c r="AK92" s="174">
        <f>IF(M12FI!J92="","",M12FI!J92)</f>
        <v>17.5</v>
      </c>
      <c r="AL92" s="174" t="str">
        <f>IF(M12FI!K92="","",M12FI!K92)</f>
        <v/>
      </c>
      <c r="AM92" s="174">
        <f>IF(M12FI!L92="","",M12FI!L92)</f>
        <v>17.5</v>
      </c>
      <c r="AN92" s="174">
        <f>IF(M12FI!M92="","",M12FI!M92)</f>
        <v>17.5</v>
      </c>
      <c r="AO92" s="174" t="str">
        <f>IF(M12FI!N92="","",M12FI!N92)</f>
        <v>V</v>
      </c>
      <c r="AP92" s="174">
        <f>IF(' M13 APR'!E92="","",' M13 APR'!E92)</f>
        <v>12</v>
      </c>
      <c r="AQ92" s="174" t="str">
        <f>IF(' M13 APR'!F92="","",' M13 APR'!F92)</f>
        <v/>
      </c>
      <c r="AR92" s="174">
        <f>IF(' M13 APR'!G92="","",' M13 APR'!G92)</f>
        <v>12</v>
      </c>
      <c r="AS92" s="174">
        <f>IF(' M13 APR'!H92="","",' M13 APR'!H92)</f>
        <v>14</v>
      </c>
      <c r="AT92" s="174" t="str">
        <f>IF(' M13 APR'!I92="","",' M13 APR'!I92)</f>
        <v/>
      </c>
      <c r="AU92" s="174">
        <f>IF(' M13 APR'!J92="","",' M13 APR'!J92)</f>
        <v>14</v>
      </c>
      <c r="AV92" s="174">
        <f>IF(' M13 APR'!K92="","",' M13 APR'!K92)</f>
        <v>12.88</v>
      </c>
      <c r="AW92" s="174" t="str">
        <f>IF(' M13 APR'!L92="","",' M13 APR'!L92)</f>
        <v>V</v>
      </c>
      <c r="AX92" s="176">
        <f>IF(' M14 APR'!E92="","",' M14 APR'!E92)</f>
        <v>17.200000000000003</v>
      </c>
      <c r="AY92" s="176" t="str">
        <f>IF(' M14 APR'!F92="","",' M14 APR'!F92)</f>
        <v/>
      </c>
      <c r="AZ92" s="176">
        <f>IF(' M14 APR'!G92="","",' M14 APR'!G92)</f>
        <v>17.200000000000003</v>
      </c>
      <c r="BA92" s="176">
        <f>IF(' M14 APR'!H92="","",' M14 APR'!H92)</f>
        <v>14.5</v>
      </c>
      <c r="BB92" s="176" t="str">
        <f>IF(' M14 APR'!I92="","",' M14 APR'!I92)</f>
        <v/>
      </c>
      <c r="BC92" s="176">
        <f>IF(' M14 APR'!J92="","",' M14 APR'!J92)</f>
        <v>14.5</v>
      </c>
      <c r="BD92" s="176">
        <f>IF(' M14 APR'!K92="","",' M14 APR'!K92)</f>
        <v>16.012000000000004</v>
      </c>
      <c r="BE92" s="176" t="str">
        <f>IF(' M14 APR'!L92="","",' M14 APR'!L92)</f>
        <v>V</v>
      </c>
      <c r="BF92" s="175">
        <f>IF(' M15 APR'!E92="","",' M15 APR'!E92)</f>
        <v>14.5</v>
      </c>
      <c r="BG92" s="175" t="str">
        <f>IF(' M15 APR'!F92="","",' M15 APR'!F92)</f>
        <v/>
      </c>
      <c r="BH92" s="175">
        <f>IF(' M15 APR'!G92="","",' M15 APR'!G92)</f>
        <v>14.5</v>
      </c>
      <c r="BI92" s="175">
        <f>IF(' M15 APR'!H92="","",' M15 APR'!H92)</f>
        <v>16</v>
      </c>
      <c r="BJ92" s="175" t="str">
        <f>IF(' M15 APR'!I92="","",' M15 APR'!I92)</f>
        <v/>
      </c>
      <c r="BK92" s="175">
        <f>IF(' M15 APR'!J92="","",' M15 APR'!J92)</f>
        <v>16</v>
      </c>
      <c r="BL92" s="175">
        <f>IF(' M15 APR'!K92="","",' M15 APR'!K92)</f>
        <v>15.700000000000001</v>
      </c>
      <c r="BM92" s="175" t="str">
        <f>IF(' M15 APR'!L92="","",' M15 APR'!L92)</f>
        <v>V</v>
      </c>
      <c r="BN92" s="14">
        <f>IF(' M16 APR'!E92="","",' M16 APR'!E92)</f>
        <v>16.25</v>
      </c>
      <c r="BO92" s="14" t="str">
        <f>IF(' M16 APR'!F92="","",' M16 APR'!F92)</f>
        <v/>
      </c>
      <c r="BP92" s="14">
        <f>IF(' M16 APR'!G92="","",' M16 APR'!G92)</f>
        <v>16.25</v>
      </c>
      <c r="BQ92" s="14">
        <f>IF(' M16 APR'!H92="","",' M16 APR'!H92)</f>
        <v>16.25</v>
      </c>
      <c r="BR92" s="14" t="str">
        <f>IF(' M16 APR'!I92="","",' M16 APR'!I92)</f>
        <v>V</v>
      </c>
      <c r="BS92" s="177">
        <f t="shared" si="4"/>
        <v>15.252125000000001</v>
      </c>
      <c r="BT92" s="178" t="str">
        <f t="shared" si="3"/>
        <v>Admis(e)</v>
      </c>
      <c r="BU92" s="179" t="str">
        <f t="shared" si="5"/>
        <v xml:space="preserve">LAHRACH               </v>
      </c>
    </row>
    <row r="93" spans="1:73" s="180" customFormat="1">
      <c r="A93" s="173">
        <v>84</v>
      </c>
      <c r="B93" s="187" t="s">
        <v>175</v>
      </c>
      <c r="C93" s="37" t="s">
        <v>176</v>
      </c>
      <c r="D93" s="174">
        <f>IF('M9 final  '!D93="","",'M9 final  '!D93)</f>
        <v>15.6</v>
      </c>
      <c r="E93" s="174" t="str">
        <f>IF('M9 final  '!E93="","",'M9 final  '!E93)</f>
        <v/>
      </c>
      <c r="F93" s="174">
        <f>IF('M9 final  '!F93="","",'M9 final  '!F93)</f>
        <v>15.6</v>
      </c>
      <c r="G93" s="174">
        <f>IF('M9 final  '!G93="","",'M9 final  '!G93)</f>
        <v>13</v>
      </c>
      <c r="H93" s="174" t="str">
        <f>IF('M9 final  '!H93="","",'M9 final  '!H93)</f>
        <v/>
      </c>
      <c r="I93" s="174">
        <f>IF('M9 final  '!I93="","",'M9 final  '!I93)</f>
        <v>13</v>
      </c>
      <c r="J93" s="174">
        <f>IF('M9 final  '!J93="","",'M9 final  '!J93)</f>
        <v>14.3</v>
      </c>
      <c r="K93" s="174" t="str">
        <f>IF('M9 final  '!K93="","",'M9 final  '!K93)</f>
        <v>V</v>
      </c>
      <c r="L93" s="174">
        <f>IF(M10FI!E93="","",M10FI!E93)</f>
        <v>11.75</v>
      </c>
      <c r="M93" s="174">
        <f>IF(M10FI!F93="","",M10FI!F93)</f>
        <v>12</v>
      </c>
      <c r="N93" s="174">
        <f>IF(M10FI!G93="","",M10FI!G93)</f>
        <v>12</v>
      </c>
      <c r="O93" s="174">
        <f>IF(M10FI!H93="","",M10FI!H93)</f>
        <v>11.5</v>
      </c>
      <c r="P93" s="174">
        <f>IF(M10FI!I93="","",M10FI!I93)</f>
        <v>12</v>
      </c>
      <c r="Q93" s="174">
        <f>IF(M10FI!J93="","",M10FI!J93)</f>
        <v>12</v>
      </c>
      <c r="R93" s="174">
        <f>IF(M10FI!K93="","",M10FI!K93)</f>
        <v>11.5</v>
      </c>
      <c r="S93" s="174">
        <f>IF(M10FI!L93="","",M10FI!L93)</f>
        <v>10</v>
      </c>
      <c r="T93" s="174">
        <f>IF(M10FI!M93="","",M10FI!M93)</f>
        <v>11.5</v>
      </c>
      <c r="U93" s="174">
        <f>IF(M10FI!N93="","",M10FI!N93)</f>
        <v>11.85</v>
      </c>
      <c r="V93" s="174" t="str">
        <f>IF(M10FI!O93="","",M10FI!O93)</f>
        <v>NV</v>
      </c>
      <c r="W93" s="174">
        <f>IF('M11 final'!D93="","",'M11 final'!D93)</f>
        <v>15.25</v>
      </c>
      <c r="X93" s="174" t="str">
        <f>IF('M11 final'!E93="","",'M11 final'!E93)</f>
        <v/>
      </c>
      <c r="Y93" s="174">
        <f>IF('M11 final'!F93="","",'M11 final'!F93)</f>
        <v>15.25</v>
      </c>
      <c r="Z93" s="174">
        <f>IF('M11 final'!G93="","",'M11 final'!G93)</f>
        <v>12.5</v>
      </c>
      <c r="AA93" s="174" t="str">
        <f>IF('M11 final'!H93="","",'M11 final'!H93)</f>
        <v/>
      </c>
      <c r="AB93" s="174">
        <f>IF('M11 final'!I93="","",'M11 final'!I93)</f>
        <v>12.5</v>
      </c>
      <c r="AC93" s="174">
        <f>IF('M11 final'!J93="","",'M11 final'!J93)</f>
        <v>13.875</v>
      </c>
      <c r="AD93" s="174" t="str">
        <f>IF('M11 final'!K93="","",'M11 final'!K93)</f>
        <v>V</v>
      </c>
      <c r="AE93" s="174">
        <f>IF(M12FI!D93="","",M12FI!D93)</f>
        <v>17</v>
      </c>
      <c r="AF93" s="174" t="str">
        <f>IF(M12FI!E93="","",M12FI!E93)</f>
        <v/>
      </c>
      <c r="AG93" s="174">
        <f>IF(M12FI!F93="","",M12FI!F93)</f>
        <v>17</v>
      </c>
      <c r="AH93" s="174">
        <f>IF(M12FI!G93="","",M12FI!G93)</f>
        <v>10</v>
      </c>
      <c r="AI93" s="174" t="str">
        <f>IF(M12FI!H93="","",M12FI!H93)</f>
        <v/>
      </c>
      <c r="AJ93" s="174">
        <f>IF(M12FI!I93="","",M12FI!I93)</f>
        <v>10</v>
      </c>
      <c r="AK93" s="174">
        <f>IF(M12FI!J93="","",M12FI!J93)</f>
        <v>13.5</v>
      </c>
      <c r="AL93" s="174" t="str">
        <f>IF(M12FI!K93="","",M12FI!K93)</f>
        <v/>
      </c>
      <c r="AM93" s="174">
        <f>IF(M12FI!L93="","",M12FI!L93)</f>
        <v>13.5</v>
      </c>
      <c r="AN93" s="174">
        <f>IF(M12FI!M93="","",M12FI!M93)</f>
        <v>13.5</v>
      </c>
      <c r="AO93" s="174" t="str">
        <f>IF(M12FI!N93="","",M12FI!N93)</f>
        <v>V</v>
      </c>
      <c r="AP93" s="174">
        <f>IF(' M13 APR'!E93="","",' M13 APR'!E93)</f>
        <v>11</v>
      </c>
      <c r="AQ93" s="174" t="str">
        <f>IF(' M13 APR'!F93="","",' M13 APR'!F93)</f>
        <v/>
      </c>
      <c r="AR93" s="174">
        <f>IF(' M13 APR'!G93="","",' M13 APR'!G93)</f>
        <v>11</v>
      </c>
      <c r="AS93" s="174">
        <f>IF(' M13 APR'!H93="","",' M13 APR'!H93)</f>
        <v>16.2</v>
      </c>
      <c r="AT93" s="174" t="str">
        <f>IF(' M13 APR'!I93="","",' M13 APR'!I93)</f>
        <v/>
      </c>
      <c r="AU93" s="174">
        <f>IF(' M13 APR'!J93="","",' M13 APR'!J93)</f>
        <v>16.2</v>
      </c>
      <c r="AV93" s="174">
        <f>IF(' M13 APR'!K93="","",' M13 APR'!K93)</f>
        <v>13.288</v>
      </c>
      <c r="AW93" s="174" t="str">
        <f>IF(' M13 APR'!L93="","",' M13 APR'!L93)</f>
        <v>V</v>
      </c>
      <c r="AX93" s="176">
        <f>IF(' M14 APR'!E93="","",' M14 APR'!E93)</f>
        <v>12.4</v>
      </c>
      <c r="AY93" s="176" t="str">
        <f>IF(' M14 APR'!F93="","",' M14 APR'!F93)</f>
        <v/>
      </c>
      <c r="AZ93" s="176">
        <f>IF(' M14 APR'!G93="","",' M14 APR'!G93)</f>
        <v>12.4</v>
      </c>
      <c r="BA93" s="176">
        <f>IF(' M14 APR'!H93="","",' M14 APR'!H93)</f>
        <v>14</v>
      </c>
      <c r="BB93" s="176" t="str">
        <f>IF(' M14 APR'!I93="","",' M14 APR'!I93)</f>
        <v/>
      </c>
      <c r="BC93" s="176">
        <f>IF(' M14 APR'!J93="","",' M14 APR'!J93)</f>
        <v>14</v>
      </c>
      <c r="BD93" s="176">
        <f>IF(' M14 APR'!K93="","",' M14 APR'!K93)</f>
        <v>13.104000000000001</v>
      </c>
      <c r="BE93" s="176" t="str">
        <f>IF(' M14 APR'!L93="","",' M14 APR'!L93)</f>
        <v>V</v>
      </c>
      <c r="BF93" s="175">
        <f>IF(' M15 APR'!E93="","",' M15 APR'!E93)</f>
        <v>14.5</v>
      </c>
      <c r="BG93" s="175" t="str">
        <f>IF(' M15 APR'!F93="","",' M15 APR'!F93)</f>
        <v/>
      </c>
      <c r="BH93" s="175">
        <f>IF(' M15 APR'!G93="","",' M15 APR'!G93)</f>
        <v>14.5</v>
      </c>
      <c r="BI93" s="175">
        <f>IF(' M15 APR'!H93="","",' M15 APR'!H93)</f>
        <v>13.5</v>
      </c>
      <c r="BJ93" s="175" t="str">
        <f>IF(' M15 APR'!I93="","",' M15 APR'!I93)</f>
        <v/>
      </c>
      <c r="BK93" s="175">
        <f>IF(' M15 APR'!J93="","",' M15 APR'!J93)</f>
        <v>13.5</v>
      </c>
      <c r="BL93" s="175">
        <f>IF(' M15 APR'!K93="","",' M15 APR'!K93)</f>
        <v>13.700000000000001</v>
      </c>
      <c r="BM93" s="175" t="str">
        <f>IF(' M15 APR'!L93="","",' M15 APR'!L93)</f>
        <v>V</v>
      </c>
      <c r="BN93" s="14">
        <f>IF(' M16 APR'!E93="","",' M16 APR'!E93)</f>
        <v>15.5</v>
      </c>
      <c r="BO93" s="14" t="str">
        <f>IF(' M16 APR'!F93="","",' M16 APR'!F93)</f>
        <v/>
      </c>
      <c r="BP93" s="14">
        <f>IF(' M16 APR'!G93="","",' M16 APR'!G93)</f>
        <v>15.5</v>
      </c>
      <c r="BQ93" s="14">
        <f>IF(' M16 APR'!H93="","",' M16 APR'!H93)</f>
        <v>15.5</v>
      </c>
      <c r="BR93" s="14" t="str">
        <f>IF(' M16 APR'!I93="","",' M16 APR'!I93)</f>
        <v>V</v>
      </c>
      <c r="BS93" s="177">
        <f t="shared" si="4"/>
        <v>13.639625000000001</v>
      </c>
      <c r="BT93" s="178" t="str">
        <f t="shared" si="3"/>
        <v>Admis(e)</v>
      </c>
      <c r="BU93" s="179" t="str">
        <f t="shared" si="5"/>
        <v xml:space="preserve">LAKHBIR             </v>
      </c>
    </row>
    <row r="94" spans="1:73" s="110" customFormat="1">
      <c r="A94" s="173">
        <v>85</v>
      </c>
      <c r="B94" s="187" t="s">
        <v>177</v>
      </c>
      <c r="C94" s="37" t="s">
        <v>12</v>
      </c>
      <c r="D94" s="174">
        <f>IF('M9 final  '!D94="","",'M9 final  '!D94)</f>
        <v>15.6</v>
      </c>
      <c r="E94" s="174" t="str">
        <f>IF('M9 final  '!E94="","",'M9 final  '!E94)</f>
        <v/>
      </c>
      <c r="F94" s="174">
        <f>IF('M9 final  '!F94="","",'M9 final  '!F94)</f>
        <v>15.6</v>
      </c>
      <c r="G94" s="174">
        <f>IF('M9 final  '!G94="","",'M9 final  '!G94)</f>
        <v>13</v>
      </c>
      <c r="H94" s="174" t="str">
        <f>IF('M9 final  '!H94="","",'M9 final  '!H94)</f>
        <v/>
      </c>
      <c r="I94" s="174">
        <f>IF('M9 final  '!I94="","",'M9 final  '!I94)</f>
        <v>13</v>
      </c>
      <c r="J94" s="174">
        <f>IF('M9 final  '!J94="","",'M9 final  '!J94)</f>
        <v>14.3</v>
      </c>
      <c r="K94" s="174" t="str">
        <f>IF('M9 final  '!K94="","",'M9 final  '!K94)</f>
        <v>V</v>
      </c>
      <c r="L94" s="174">
        <f>IF(M10FI!E94="","",M10FI!E94)</f>
        <v>14</v>
      </c>
      <c r="M94" s="174" t="str">
        <f>IF(M10FI!F94="","",M10FI!F94)</f>
        <v/>
      </c>
      <c r="N94" s="174">
        <f>IF(M10FI!G94="","",M10FI!G94)</f>
        <v>14</v>
      </c>
      <c r="O94" s="174">
        <f>IF(M10FI!H94="","",M10FI!H94)</f>
        <v>18.5</v>
      </c>
      <c r="P94" s="174" t="str">
        <f>IF(M10FI!I94="","",M10FI!I94)</f>
        <v/>
      </c>
      <c r="Q94" s="174">
        <f>IF(M10FI!J94="","",M10FI!J94)</f>
        <v>18.5</v>
      </c>
      <c r="R94" s="174">
        <f>IF(M10FI!K94="","",M10FI!K94)</f>
        <v>12</v>
      </c>
      <c r="S94" s="174" t="str">
        <f>IF(M10FI!L94="","",M10FI!L94)</f>
        <v/>
      </c>
      <c r="T94" s="174">
        <f>IF(M10FI!M94="","",M10FI!M94)</f>
        <v>12</v>
      </c>
      <c r="U94" s="174">
        <f>IF(M10FI!N94="","",M10FI!N94)</f>
        <v>15.200000000000001</v>
      </c>
      <c r="V94" s="174" t="str">
        <f>IF(M10FI!O94="","",M10FI!O94)</f>
        <v>V</v>
      </c>
      <c r="W94" s="174">
        <f>IF('M11 final'!D94="","",'M11 final'!D94)</f>
        <v>12.5</v>
      </c>
      <c r="X94" s="174" t="str">
        <f>IF('M11 final'!E94="","",'M11 final'!E94)</f>
        <v/>
      </c>
      <c r="Y94" s="174">
        <f>IF('M11 final'!F94="","",'M11 final'!F94)</f>
        <v>12.5</v>
      </c>
      <c r="Z94" s="174">
        <f>IF('M11 final'!G94="","",'M11 final'!G94)</f>
        <v>10.5</v>
      </c>
      <c r="AA94" s="174">
        <f>IF('M11 final'!H94="","",'M11 final'!H94)</f>
        <v>12</v>
      </c>
      <c r="AB94" s="174">
        <f>IF('M11 final'!I94="","",'M11 final'!I94)</f>
        <v>12</v>
      </c>
      <c r="AC94" s="174">
        <f>IF('M11 final'!J94="","",'M11 final'!J94)</f>
        <v>12.25</v>
      </c>
      <c r="AD94" s="174" t="str">
        <f>IF('M11 final'!K94="","",'M11 final'!K94)</f>
        <v>VAR</v>
      </c>
      <c r="AE94" s="174">
        <f>IF(M12FI!D94="","",M12FI!D94)</f>
        <v>12.5</v>
      </c>
      <c r="AF94" s="174" t="str">
        <f>IF(M12FI!E94="","",M12FI!E94)</f>
        <v/>
      </c>
      <c r="AG94" s="174">
        <f>IF(M12FI!F94="","",M12FI!F94)</f>
        <v>12.5</v>
      </c>
      <c r="AH94" s="174">
        <f>IF(M12FI!G94="","",M12FI!G94)</f>
        <v>14</v>
      </c>
      <c r="AI94" s="174" t="str">
        <f>IF(M12FI!H94="","",M12FI!H94)</f>
        <v/>
      </c>
      <c r="AJ94" s="174">
        <f>IF(M12FI!I94="","",M12FI!I94)</f>
        <v>14</v>
      </c>
      <c r="AK94" s="174">
        <f>IF(M12FI!J94="","",M12FI!J94)</f>
        <v>16.5</v>
      </c>
      <c r="AL94" s="174" t="str">
        <f>IF(M12FI!K94="","",M12FI!K94)</f>
        <v/>
      </c>
      <c r="AM94" s="174">
        <f>IF(M12FI!L94="","",M12FI!L94)</f>
        <v>16.5</v>
      </c>
      <c r="AN94" s="174">
        <f>IF(M12FI!M94="","",M12FI!M94)</f>
        <v>15.07</v>
      </c>
      <c r="AO94" s="174" t="str">
        <f>IF(M12FI!N94="","",M12FI!N94)</f>
        <v>V</v>
      </c>
      <c r="AP94" s="174">
        <f>IF(' M13 APR'!E94="","",' M13 APR'!E94)</f>
        <v>14</v>
      </c>
      <c r="AQ94" s="174" t="str">
        <f>IF(' M13 APR'!F94="","",' M13 APR'!F94)</f>
        <v/>
      </c>
      <c r="AR94" s="174">
        <f>IF(' M13 APR'!G94="","",' M13 APR'!G94)</f>
        <v>14</v>
      </c>
      <c r="AS94" s="174">
        <f>IF(' M13 APR'!H94="","",' M13 APR'!H94)</f>
        <v>19</v>
      </c>
      <c r="AT94" s="174" t="str">
        <f>IF(' M13 APR'!I94="","",' M13 APR'!I94)</f>
        <v/>
      </c>
      <c r="AU94" s="174">
        <f>IF(' M13 APR'!J94="","",' M13 APR'!J94)</f>
        <v>19</v>
      </c>
      <c r="AV94" s="174">
        <f>IF(' M13 APR'!K94="","",' M13 APR'!K94)</f>
        <v>16.2</v>
      </c>
      <c r="AW94" s="174" t="str">
        <f>IF(' M13 APR'!L94="","",' M13 APR'!L94)</f>
        <v>V</v>
      </c>
      <c r="AX94" s="176">
        <f>IF(' M14 APR'!E94="","",' M14 APR'!E94)</f>
        <v>18</v>
      </c>
      <c r="AY94" s="176" t="str">
        <f>IF(' M14 APR'!F94="","",' M14 APR'!F94)</f>
        <v/>
      </c>
      <c r="AZ94" s="176">
        <f>IF(' M14 APR'!G94="","",' M14 APR'!G94)</f>
        <v>18</v>
      </c>
      <c r="BA94" s="176">
        <f>IF(' M14 APR'!H94="","",' M14 APR'!H94)</f>
        <v>13.5</v>
      </c>
      <c r="BB94" s="176" t="str">
        <f>IF(' M14 APR'!I94="","",' M14 APR'!I94)</f>
        <v/>
      </c>
      <c r="BC94" s="176">
        <f>IF(' M14 APR'!J94="","",' M14 APR'!J94)</f>
        <v>13.5</v>
      </c>
      <c r="BD94" s="176">
        <f>IF(' M14 APR'!K94="","",' M14 APR'!K94)</f>
        <v>16.020000000000003</v>
      </c>
      <c r="BE94" s="176" t="str">
        <f>IF(' M14 APR'!L94="","",' M14 APR'!L94)</f>
        <v>V</v>
      </c>
      <c r="BF94" s="175">
        <f>IF(' M15 APR'!E94="","",' M15 APR'!E94)</f>
        <v>14.5</v>
      </c>
      <c r="BG94" s="175" t="str">
        <f>IF(' M15 APR'!F94="","",' M15 APR'!F94)</f>
        <v/>
      </c>
      <c r="BH94" s="175">
        <f>IF(' M15 APR'!G94="","",' M15 APR'!G94)</f>
        <v>14.5</v>
      </c>
      <c r="BI94" s="175">
        <f>IF(' M15 APR'!H94="","",' M15 APR'!H94)</f>
        <v>15</v>
      </c>
      <c r="BJ94" s="175" t="str">
        <f>IF(' M15 APR'!I94="","",' M15 APR'!I94)</f>
        <v/>
      </c>
      <c r="BK94" s="175">
        <f>IF(' M15 APR'!J94="","",' M15 APR'!J94)</f>
        <v>15</v>
      </c>
      <c r="BL94" s="175">
        <f>IF(' M15 APR'!K94="","",' M15 APR'!K94)</f>
        <v>14.9</v>
      </c>
      <c r="BM94" s="175" t="str">
        <f>IF(' M15 APR'!L94="","",' M15 APR'!L94)</f>
        <v>V</v>
      </c>
      <c r="BN94" s="14">
        <f>IF(' M16 APR'!E94="","",' M16 APR'!E94)</f>
        <v>13</v>
      </c>
      <c r="BO94" s="14" t="str">
        <f>IF(' M16 APR'!F94="","",' M16 APR'!F94)</f>
        <v/>
      </c>
      <c r="BP94" s="14">
        <f>IF(' M16 APR'!G94="","",' M16 APR'!G94)</f>
        <v>13</v>
      </c>
      <c r="BQ94" s="14">
        <f>IF(' M16 APR'!H94="","",' M16 APR'!H94)</f>
        <v>13</v>
      </c>
      <c r="BR94" s="14" t="str">
        <f>IF(' M16 APR'!I94="","",' M16 APR'!I94)</f>
        <v>V</v>
      </c>
      <c r="BS94" s="177">
        <f t="shared" si="4"/>
        <v>14.6175</v>
      </c>
      <c r="BT94" s="178" t="str">
        <f t="shared" si="3"/>
        <v>Admis(e)</v>
      </c>
      <c r="BU94" s="179" t="str">
        <f t="shared" si="5"/>
        <v xml:space="preserve">LAKHDAR            </v>
      </c>
    </row>
    <row r="95" spans="1:73" s="110" customFormat="1">
      <c r="A95" s="173">
        <v>86</v>
      </c>
      <c r="B95" s="187" t="s">
        <v>178</v>
      </c>
      <c r="C95" s="37" t="s">
        <v>179</v>
      </c>
      <c r="D95" s="174">
        <f>IF('M9 final  '!D95="","",'M9 final  '!D95)</f>
        <v>16.100000000000001</v>
      </c>
      <c r="E95" s="174" t="str">
        <f>IF('M9 final  '!E95="","",'M9 final  '!E95)</f>
        <v/>
      </c>
      <c r="F95" s="174">
        <f>IF('M9 final  '!F95="","",'M9 final  '!F95)</f>
        <v>16.100000000000001</v>
      </c>
      <c r="G95" s="174">
        <f>IF('M9 final  '!G95="","",'M9 final  '!G95)</f>
        <v>15</v>
      </c>
      <c r="H95" s="174" t="str">
        <f>IF('M9 final  '!H95="","",'M9 final  '!H95)</f>
        <v/>
      </c>
      <c r="I95" s="174">
        <f>IF('M9 final  '!I95="","",'M9 final  '!I95)</f>
        <v>15</v>
      </c>
      <c r="J95" s="174">
        <f>IF('M9 final  '!J95="","",'M9 final  '!J95)</f>
        <v>15.55</v>
      </c>
      <c r="K95" s="174" t="str">
        <f>IF('M9 final  '!K95="","",'M9 final  '!K95)</f>
        <v>V</v>
      </c>
      <c r="L95" s="174">
        <f>IF(M10FI!E95="","",M10FI!E95)</f>
        <v>14.125</v>
      </c>
      <c r="M95" s="174" t="str">
        <f>IF(M10FI!F95="","",M10FI!F95)</f>
        <v/>
      </c>
      <c r="N95" s="174">
        <f>IF(M10FI!G95="","",M10FI!G95)</f>
        <v>14.125</v>
      </c>
      <c r="O95" s="174">
        <f>IF(M10FI!H95="","",M10FI!H95)</f>
        <v>14.75</v>
      </c>
      <c r="P95" s="174" t="str">
        <f>IF(M10FI!I95="","",M10FI!I95)</f>
        <v/>
      </c>
      <c r="Q95" s="174">
        <f>IF(M10FI!J95="","",M10FI!J95)</f>
        <v>14.75</v>
      </c>
      <c r="R95" s="174">
        <f>IF(M10FI!K95="","",M10FI!K95)</f>
        <v>11.5</v>
      </c>
      <c r="S95" s="174" t="str">
        <f>IF(M10FI!L95="","",M10FI!L95)</f>
        <v/>
      </c>
      <c r="T95" s="174">
        <f>IF(M10FI!M95="","",M10FI!M95)</f>
        <v>11.5</v>
      </c>
      <c r="U95" s="174">
        <f>IF(M10FI!N95="","",M10FI!N95)</f>
        <v>13.587499999999999</v>
      </c>
      <c r="V95" s="174" t="str">
        <f>IF(M10FI!O95="","",M10FI!O95)</f>
        <v>V</v>
      </c>
      <c r="W95" s="174">
        <f>IF('M11 final'!D95="","",'M11 final'!D95)</f>
        <v>13.75</v>
      </c>
      <c r="X95" s="174" t="str">
        <f>IF('M11 final'!E95="","",'M11 final'!E95)</f>
        <v/>
      </c>
      <c r="Y95" s="174">
        <f>IF('M11 final'!F95="","",'M11 final'!F95)</f>
        <v>13.75</v>
      </c>
      <c r="Z95" s="174">
        <f>IF('M11 final'!G95="","",'M11 final'!G95)</f>
        <v>12.75</v>
      </c>
      <c r="AA95" s="174" t="str">
        <f>IF('M11 final'!H95="","",'M11 final'!H95)</f>
        <v/>
      </c>
      <c r="AB95" s="174">
        <f>IF('M11 final'!I95="","",'M11 final'!I95)</f>
        <v>12.75</v>
      </c>
      <c r="AC95" s="174">
        <f>IF('M11 final'!J95="","",'M11 final'!J95)</f>
        <v>13.25</v>
      </c>
      <c r="AD95" s="174" t="str">
        <f>IF('M11 final'!K95="","",'M11 final'!K95)</f>
        <v>V</v>
      </c>
      <c r="AE95" s="174">
        <f>IF(M12FI!D95="","",M12FI!D95)</f>
        <v>17</v>
      </c>
      <c r="AF95" s="174" t="str">
        <f>IF(M12FI!E95="","",M12FI!E95)</f>
        <v/>
      </c>
      <c r="AG95" s="174">
        <f>IF(M12FI!F95="","",M12FI!F95)</f>
        <v>17</v>
      </c>
      <c r="AH95" s="174">
        <f>IF(M12FI!G95="","",M12FI!G95)</f>
        <v>13</v>
      </c>
      <c r="AI95" s="174" t="str">
        <f>IF(M12FI!H95="","",M12FI!H95)</f>
        <v/>
      </c>
      <c r="AJ95" s="174">
        <f>IF(M12FI!I95="","",M12FI!I95)</f>
        <v>13</v>
      </c>
      <c r="AK95" s="174">
        <f>IF(M12FI!J95="","",M12FI!J95)</f>
        <v>6</v>
      </c>
      <c r="AL95" s="174">
        <f>IF(M12FI!K95="","",M12FI!K95)</f>
        <v>12</v>
      </c>
      <c r="AM95" s="174">
        <f>IF(M12FI!L95="","",M12FI!L95)</f>
        <v>12</v>
      </c>
      <c r="AN95" s="174">
        <f>IF(M12FI!M95="","",M12FI!M95)</f>
        <v>13.32</v>
      </c>
      <c r="AO95" s="174" t="str">
        <f>IF(M12FI!N95="","",M12FI!N95)</f>
        <v>VAR</v>
      </c>
      <c r="AP95" s="174">
        <f>IF(' M13 APR'!E95="","",' M13 APR'!E95)</f>
        <v>12</v>
      </c>
      <c r="AQ95" s="174" t="str">
        <f>IF(' M13 APR'!F95="","",' M13 APR'!F95)</f>
        <v/>
      </c>
      <c r="AR95" s="174">
        <f>IF(' M13 APR'!G95="","",' M13 APR'!G95)</f>
        <v>12</v>
      </c>
      <c r="AS95" s="174">
        <f>IF(' M13 APR'!H95="","",' M13 APR'!H95)</f>
        <v>14.849999999999998</v>
      </c>
      <c r="AT95" s="174" t="str">
        <f>IF(' M13 APR'!I95="","",' M13 APR'!I95)</f>
        <v/>
      </c>
      <c r="AU95" s="174">
        <f>IF(' M13 APR'!J95="","",' M13 APR'!J95)</f>
        <v>14.849999999999998</v>
      </c>
      <c r="AV95" s="174">
        <f>IF(' M13 APR'!K95="","",' M13 APR'!K95)</f>
        <v>13.254</v>
      </c>
      <c r="AW95" s="174" t="str">
        <f>IF(' M13 APR'!L95="","",' M13 APR'!L95)</f>
        <v>V</v>
      </c>
      <c r="AX95" s="176">
        <f>IF(' M14 APR'!E95="","",' M14 APR'!E95)</f>
        <v>14.4</v>
      </c>
      <c r="AY95" s="176" t="str">
        <f>IF(' M14 APR'!F95="","",' M14 APR'!F95)</f>
        <v/>
      </c>
      <c r="AZ95" s="176">
        <f>IF(' M14 APR'!G95="","",' M14 APR'!G95)</f>
        <v>14.4</v>
      </c>
      <c r="BA95" s="176">
        <f>IF(' M14 APR'!H95="","",' M14 APR'!H95)</f>
        <v>13</v>
      </c>
      <c r="BB95" s="176" t="str">
        <f>IF(' M14 APR'!I95="","",' M14 APR'!I95)</f>
        <v/>
      </c>
      <c r="BC95" s="176">
        <f>IF(' M14 APR'!J95="","",' M14 APR'!J95)</f>
        <v>13</v>
      </c>
      <c r="BD95" s="176">
        <f>IF(' M14 APR'!K95="","",' M14 APR'!K95)</f>
        <v>13.784000000000002</v>
      </c>
      <c r="BE95" s="176" t="str">
        <f>IF(' M14 APR'!L95="","",' M14 APR'!L95)</f>
        <v>V</v>
      </c>
      <c r="BF95" s="175">
        <f>IF(' M15 APR'!E95="","",' M15 APR'!E95)</f>
        <v>16</v>
      </c>
      <c r="BG95" s="175" t="str">
        <f>IF(' M15 APR'!F95="","",' M15 APR'!F95)</f>
        <v/>
      </c>
      <c r="BH95" s="175">
        <f>IF(' M15 APR'!G95="","",' M15 APR'!G95)</f>
        <v>16</v>
      </c>
      <c r="BI95" s="175">
        <f>IF(' M15 APR'!H95="","",' M15 APR'!H95)</f>
        <v>15.5</v>
      </c>
      <c r="BJ95" s="175" t="str">
        <f>IF(' M15 APR'!I95="","",' M15 APR'!I95)</f>
        <v/>
      </c>
      <c r="BK95" s="175">
        <f>IF(' M15 APR'!J95="","",' M15 APR'!J95)</f>
        <v>15.5</v>
      </c>
      <c r="BL95" s="175">
        <f>IF(' M15 APR'!K95="","",' M15 APR'!K95)</f>
        <v>15.600000000000001</v>
      </c>
      <c r="BM95" s="175" t="str">
        <f>IF(' M15 APR'!L95="","",' M15 APR'!L95)</f>
        <v>V</v>
      </c>
      <c r="BN95" s="14">
        <f>IF(' M16 APR'!E95="","",' M16 APR'!E95)</f>
        <v>15</v>
      </c>
      <c r="BO95" s="14" t="str">
        <f>IF(' M16 APR'!F95="","",' M16 APR'!F95)</f>
        <v/>
      </c>
      <c r="BP95" s="14">
        <f>IF(' M16 APR'!G95="","",' M16 APR'!G95)</f>
        <v>15</v>
      </c>
      <c r="BQ95" s="14">
        <f>IF(' M16 APR'!H95="","",' M16 APR'!H95)</f>
        <v>15</v>
      </c>
      <c r="BR95" s="14" t="str">
        <f>IF(' M16 APR'!I95="","",' M16 APR'!I95)</f>
        <v>V</v>
      </c>
      <c r="BS95" s="177">
        <f t="shared" si="4"/>
        <v>14.168187500000002</v>
      </c>
      <c r="BT95" s="178" t="str">
        <f t="shared" si="3"/>
        <v>Admis(e)</v>
      </c>
      <c r="BU95" s="179" t="str">
        <f t="shared" si="5"/>
        <v xml:space="preserve">LEMNIDDEM        </v>
      </c>
    </row>
    <row r="96" spans="1:73" s="110" customFormat="1">
      <c r="A96" s="173">
        <v>87</v>
      </c>
      <c r="B96" s="187" t="s">
        <v>180</v>
      </c>
      <c r="C96" s="37" t="s">
        <v>181</v>
      </c>
      <c r="D96" s="174">
        <f>IF('M9 final  '!D96="","",'M9 final  '!D96)</f>
        <v>15.6</v>
      </c>
      <c r="E96" s="174" t="str">
        <f>IF('M9 final  '!E96="","",'M9 final  '!E96)</f>
        <v/>
      </c>
      <c r="F96" s="174">
        <f>IF('M9 final  '!F96="","",'M9 final  '!F96)</f>
        <v>15.6</v>
      </c>
      <c r="G96" s="174">
        <f>IF('M9 final  '!G96="","",'M9 final  '!G96)</f>
        <v>12.5</v>
      </c>
      <c r="H96" s="174" t="str">
        <f>IF('M9 final  '!H96="","",'M9 final  '!H96)</f>
        <v/>
      </c>
      <c r="I96" s="174">
        <f>IF('M9 final  '!I96="","",'M9 final  '!I96)</f>
        <v>12.5</v>
      </c>
      <c r="J96" s="174">
        <f>IF('M9 final  '!J96="","",'M9 final  '!J96)</f>
        <v>14.05</v>
      </c>
      <c r="K96" s="174" t="str">
        <f>IF('M9 final  '!K96="","",'M9 final  '!K96)</f>
        <v>V</v>
      </c>
      <c r="L96" s="174">
        <f>IF(M10FI!E96="","",M10FI!E96)</f>
        <v>14.75</v>
      </c>
      <c r="M96" s="174" t="str">
        <f>IF(M10FI!F96="","",M10FI!F96)</f>
        <v/>
      </c>
      <c r="N96" s="174">
        <f>IF(M10FI!G96="","",M10FI!G96)</f>
        <v>14.75</v>
      </c>
      <c r="O96" s="174">
        <f>IF(M10FI!H96="","",M10FI!H96)</f>
        <v>14.5</v>
      </c>
      <c r="P96" s="174" t="str">
        <f>IF(M10FI!I96="","",M10FI!I96)</f>
        <v/>
      </c>
      <c r="Q96" s="174">
        <f>IF(M10FI!J96="","",M10FI!J96)</f>
        <v>14.5</v>
      </c>
      <c r="R96" s="174">
        <f>IF(M10FI!K96="","",M10FI!K96)</f>
        <v>12.5</v>
      </c>
      <c r="S96" s="174" t="str">
        <f>IF(M10FI!L96="","",M10FI!L96)</f>
        <v/>
      </c>
      <c r="T96" s="174">
        <f>IF(M10FI!M96="","",M10FI!M96)</f>
        <v>12.5</v>
      </c>
      <c r="U96" s="174">
        <f>IF(M10FI!N96="","",M10FI!N96)</f>
        <v>13.975000000000001</v>
      </c>
      <c r="V96" s="174" t="str">
        <f>IF(M10FI!O96="","",M10FI!O96)</f>
        <v>V</v>
      </c>
      <c r="W96" s="174">
        <f>IF('M11 final'!D96="","",'M11 final'!D96)</f>
        <v>14.25</v>
      </c>
      <c r="X96" s="174" t="str">
        <f>IF('M11 final'!E96="","",'M11 final'!E96)</f>
        <v/>
      </c>
      <c r="Y96" s="174">
        <f>IF('M11 final'!F96="","",'M11 final'!F96)</f>
        <v>14.25</v>
      </c>
      <c r="Z96" s="174">
        <f>IF('M11 final'!G96="","",'M11 final'!G96)</f>
        <v>9.25</v>
      </c>
      <c r="AA96" s="174">
        <f>IF('M11 final'!H96="","",'M11 final'!H96)</f>
        <v>12</v>
      </c>
      <c r="AB96" s="174">
        <f>IF('M11 final'!I96="","",'M11 final'!I96)</f>
        <v>12</v>
      </c>
      <c r="AC96" s="174">
        <f>IF('M11 final'!J96="","",'M11 final'!J96)</f>
        <v>13.125</v>
      </c>
      <c r="AD96" s="174" t="str">
        <f>IF('M11 final'!K96="","",'M11 final'!K96)</f>
        <v>VAR</v>
      </c>
      <c r="AE96" s="174">
        <f>IF(M12FI!D96="","",M12FI!D96)</f>
        <v>10</v>
      </c>
      <c r="AF96" s="174" t="str">
        <f>IF(M12FI!E96="","",M12FI!E96)</f>
        <v/>
      </c>
      <c r="AG96" s="174">
        <f>IF(M12FI!F96="","",M12FI!F96)</f>
        <v>10</v>
      </c>
      <c r="AH96" s="174">
        <f>IF(M12FI!G96="","",M12FI!G96)</f>
        <v>14</v>
      </c>
      <c r="AI96" s="174" t="str">
        <f>IF(M12FI!H96="","",M12FI!H96)</f>
        <v/>
      </c>
      <c r="AJ96" s="174">
        <f>IF(M12FI!I96="","",M12FI!I96)</f>
        <v>14</v>
      </c>
      <c r="AK96" s="174">
        <f>IF(M12FI!J96="","",M12FI!J96)</f>
        <v>12.5</v>
      </c>
      <c r="AL96" s="174" t="str">
        <f>IF(M12FI!K96="","",M12FI!K96)</f>
        <v/>
      </c>
      <c r="AM96" s="174">
        <f>IF(M12FI!L96="","",M12FI!L96)</f>
        <v>12.5</v>
      </c>
      <c r="AN96" s="174">
        <f>IF(M12FI!M96="","",M12FI!M96)</f>
        <v>12.280000000000001</v>
      </c>
      <c r="AO96" s="174" t="str">
        <f>IF(M12FI!N96="","",M12FI!N96)</f>
        <v>V</v>
      </c>
      <c r="AP96" s="174">
        <f>IF(' M13 APR'!E96="","",' M13 APR'!E96)</f>
        <v>16</v>
      </c>
      <c r="AQ96" s="174" t="str">
        <f>IF(' M13 APR'!F96="","",' M13 APR'!F96)</f>
        <v/>
      </c>
      <c r="AR96" s="174">
        <f>IF(' M13 APR'!G96="","",' M13 APR'!G96)</f>
        <v>16</v>
      </c>
      <c r="AS96" s="174">
        <f>IF(' M13 APR'!H96="","",' M13 APR'!H96)</f>
        <v>11.649999999999999</v>
      </c>
      <c r="AT96" s="174" t="str">
        <f>IF(' M13 APR'!I96="","",' M13 APR'!I96)</f>
        <v/>
      </c>
      <c r="AU96" s="174">
        <f>IF(' M13 APR'!J96="","",' M13 APR'!J96)</f>
        <v>11.649999999999999</v>
      </c>
      <c r="AV96" s="174">
        <f>IF(' M13 APR'!K96="","",' M13 APR'!K96)</f>
        <v>14.086</v>
      </c>
      <c r="AW96" s="174" t="str">
        <f>IF(' M13 APR'!L96="","",' M13 APR'!L96)</f>
        <v>V</v>
      </c>
      <c r="AX96" s="176">
        <f>IF(' M14 APR'!E96="","",' M14 APR'!E96)</f>
        <v>14</v>
      </c>
      <c r="AY96" s="176" t="str">
        <f>IF(' M14 APR'!F96="","",' M14 APR'!F96)</f>
        <v/>
      </c>
      <c r="AZ96" s="176">
        <f>IF(' M14 APR'!G96="","",' M14 APR'!G96)</f>
        <v>14</v>
      </c>
      <c r="BA96" s="176">
        <f>IF(' M14 APR'!H96="","",' M14 APR'!H96)</f>
        <v>13.5</v>
      </c>
      <c r="BB96" s="176" t="str">
        <f>IF(' M14 APR'!I96="","",' M14 APR'!I96)</f>
        <v/>
      </c>
      <c r="BC96" s="176">
        <f>IF(' M14 APR'!J96="","",' M14 APR'!J96)</f>
        <v>13.5</v>
      </c>
      <c r="BD96" s="176">
        <f>IF(' M14 APR'!K96="","",' M14 APR'!K96)</f>
        <v>13.780000000000001</v>
      </c>
      <c r="BE96" s="176" t="str">
        <f>IF(' M14 APR'!L96="","",' M14 APR'!L96)</f>
        <v>V</v>
      </c>
      <c r="BF96" s="175">
        <f>IF(' M15 APR'!E96="","",' M15 APR'!E96)</f>
        <v>16</v>
      </c>
      <c r="BG96" s="175" t="str">
        <f>IF(' M15 APR'!F96="","",' M15 APR'!F96)</f>
        <v/>
      </c>
      <c r="BH96" s="175">
        <f>IF(' M15 APR'!G96="","",' M15 APR'!G96)</f>
        <v>16</v>
      </c>
      <c r="BI96" s="175">
        <f>IF(' M15 APR'!H96="","",' M15 APR'!H96)</f>
        <v>15</v>
      </c>
      <c r="BJ96" s="175" t="str">
        <f>IF(' M15 APR'!I96="","",' M15 APR'!I96)</f>
        <v/>
      </c>
      <c r="BK96" s="175">
        <f>IF(' M15 APR'!J96="","",' M15 APR'!J96)</f>
        <v>15</v>
      </c>
      <c r="BL96" s="175">
        <f>IF(' M15 APR'!K96="","",' M15 APR'!K96)</f>
        <v>15.2</v>
      </c>
      <c r="BM96" s="175" t="str">
        <f>IF(' M15 APR'!L96="","",' M15 APR'!L96)</f>
        <v>V</v>
      </c>
      <c r="BN96" s="14">
        <f>IF(' M16 APR'!E96="","",' M16 APR'!E96)</f>
        <v>13</v>
      </c>
      <c r="BO96" s="14" t="str">
        <f>IF(' M16 APR'!F96="","",' M16 APR'!F96)</f>
        <v/>
      </c>
      <c r="BP96" s="14">
        <f>IF(' M16 APR'!G96="","",' M16 APR'!G96)</f>
        <v>13</v>
      </c>
      <c r="BQ96" s="14">
        <f>IF(' M16 APR'!H96="","",' M16 APR'!H96)</f>
        <v>13</v>
      </c>
      <c r="BR96" s="14" t="str">
        <f>IF(' M16 APR'!I96="","",' M16 APR'!I96)</f>
        <v>V</v>
      </c>
      <c r="BS96" s="177">
        <f t="shared" si="4"/>
        <v>13.687000000000001</v>
      </c>
      <c r="BT96" s="178" t="str">
        <f t="shared" si="3"/>
        <v>Admis(e)</v>
      </c>
      <c r="BU96" s="179" t="str">
        <f t="shared" si="5"/>
        <v xml:space="preserve">LKARMA               </v>
      </c>
    </row>
    <row r="97" spans="1:73" s="110" customFormat="1">
      <c r="A97" s="173">
        <v>88</v>
      </c>
      <c r="B97" s="187" t="s">
        <v>182</v>
      </c>
      <c r="C97" s="37" t="s">
        <v>183</v>
      </c>
      <c r="D97" s="174">
        <f>IF('M9 final  '!D97="","",'M9 final  '!D97)</f>
        <v>16.8</v>
      </c>
      <c r="E97" s="174" t="str">
        <f>IF('M9 final  '!E97="","",'M9 final  '!E97)</f>
        <v/>
      </c>
      <c r="F97" s="174">
        <f>IF('M9 final  '!F97="","",'M9 final  '!F97)</f>
        <v>16.8</v>
      </c>
      <c r="G97" s="174">
        <f>IF('M9 final  '!G97="","",'M9 final  '!G97)</f>
        <v>13</v>
      </c>
      <c r="H97" s="174" t="str">
        <f>IF('M9 final  '!H97="","",'M9 final  '!H97)</f>
        <v/>
      </c>
      <c r="I97" s="174">
        <f>IF('M9 final  '!I97="","",'M9 final  '!I97)</f>
        <v>13</v>
      </c>
      <c r="J97" s="174">
        <f>IF('M9 final  '!J97="","",'M9 final  '!J97)</f>
        <v>14.9</v>
      </c>
      <c r="K97" s="174" t="str">
        <f>IF('M9 final  '!K97="","",'M9 final  '!K97)</f>
        <v>V</v>
      </c>
      <c r="L97" s="174">
        <f>IF(M10FI!E97="","",M10FI!E97)</f>
        <v>10.625</v>
      </c>
      <c r="M97" s="174">
        <f>IF(M10FI!F97="","",M10FI!F97)</f>
        <v>11</v>
      </c>
      <c r="N97" s="174">
        <f>IF(M10FI!G97="","",M10FI!G97)</f>
        <v>11</v>
      </c>
      <c r="O97" s="174">
        <f>IF(M10FI!H97="","",M10FI!H97)</f>
        <v>8</v>
      </c>
      <c r="P97" s="174">
        <f>IF(M10FI!I97="","",M10FI!I97)</f>
        <v>0</v>
      </c>
      <c r="Q97" s="174">
        <f>IF(M10FI!J97="","",M10FI!J97)</f>
        <v>8</v>
      </c>
      <c r="R97" s="174">
        <f>IF(M10FI!K97="","",M10FI!K97)</f>
        <v>11.5</v>
      </c>
      <c r="S97" s="174">
        <f>IF(M10FI!L97="","",M10FI!L97)</f>
        <v>10</v>
      </c>
      <c r="T97" s="174">
        <f>IF(M10FI!M97="","",M10FI!M97)</f>
        <v>11.5</v>
      </c>
      <c r="U97" s="174">
        <f>IF(M10FI!N97="","",M10FI!N97)</f>
        <v>9.9499999999999993</v>
      </c>
      <c r="V97" s="174" t="str">
        <f>IF(M10FI!O97="","",M10FI!O97)</f>
        <v>NV</v>
      </c>
      <c r="W97" s="174">
        <f>IF('M11 final'!D97="","",'M11 final'!D97)</f>
        <v>13.75</v>
      </c>
      <c r="X97" s="174" t="str">
        <f>IF('M11 final'!E97="","",'M11 final'!E97)</f>
        <v/>
      </c>
      <c r="Y97" s="174">
        <f>IF('M11 final'!F97="","",'M11 final'!F97)</f>
        <v>13.75</v>
      </c>
      <c r="Z97" s="174">
        <f>IF('M11 final'!G97="","",'M11 final'!G97)</f>
        <v>13.75</v>
      </c>
      <c r="AA97" s="174" t="str">
        <f>IF('M11 final'!H97="","",'M11 final'!H97)</f>
        <v/>
      </c>
      <c r="AB97" s="174">
        <f>IF('M11 final'!I97="","",'M11 final'!I97)</f>
        <v>13.75</v>
      </c>
      <c r="AC97" s="174">
        <f>IF('M11 final'!J97="","",'M11 final'!J97)</f>
        <v>13.75</v>
      </c>
      <c r="AD97" s="174" t="str">
        <f>IF('M11 final'!K97="","",'M11 final'!K97)</f>
        <v>V</v>
      </c>
      <c r="AE97" s="174">
        <f>IF(M12FI!D97="","",M12FI!D97)</f>
        <v>15.5</v>
      </c>
      <c r="AF97" s="174" t="str">
        <f>IF(M12FI!E97="","",M12FI!E97)</f>
        <v/>
      </c>
      <c r="AG97" s="174">
        <f>IF(M12FI!F97="","",M12FI!F97)</f>
        <v>15.5</v>
      </c>
      <c r="AH97" s="174">
        <f>IF(M12FI!G97="","",M12FI!G97)</f>
        <v>13</v>
      </c>
      <c r="AI97" s="174" t="str">
        <f>IF(M12FI!H97="","",M12FI!H97)</f>
        <v/>
      </c>
      <c r="AJ97" s="174">
        <f>IF(M12FI!I97="","",M12FI!I97)</f>
        <v>13</v>
      </c>
      <c r="AK97" s="174">
        <f>IF(M12FI!J97="","",M12FI!J97)</f>
        <v>9.5</v>
      </c>
      <c r="AL97" s="174">
        <f>IF(M12FI!K97="","",M12FI!K97)</f>
        <v>4.5</v>
      </c>
      <c r="AM97" s="174">
        <f>IF(M12FI!L97="","",M12FI!L97)</f>
        <v>9.5</v>
      </c>
      <c r="AN97" s="174">
        <f>IF(M12FI!M97="","",M12FI!M97)</f>
        <v>11.59</v>
      </c>
      <c r="AO97" s="174" t="str">
        <f>IF(M12FI!N97="","",M12FI!N97)</f>
        <v>NV</v>
      </c>
      <c r="AP97" s="174">
        <f>IF(' M13 APR'!E97="","",' M13 APR'!E97)</f>
        <v>12</v>
      </c>
      <c r="AQ97" s="174" t="str">
        <f>IF(' M13 APR'!F97="","",' M13 APR'!F97)</f>
        <v/>
      </c>
      <c r="AR97" s="174">
        <f>IF(' M13 APR'!G97="","",' M13 APR'!G97)</f>
        <v>12</v>
      </c>
      <c r="AS97" s="174">
        <f>IF(' M13 APR'!H97="","",' M13 APR'!H97)</f>
        <v>12</v>
      </c>
      <c r="AT97" s="174" t="str">
        <f>IF(' M13 APR'!I97="","",' M13 APR'!I97)</f>
        <v/>
      </c>
      <c r="AU97" s="174">
        <f>IF(' M13 APR'!J97="","",' M13 APR'!J97)</f>
        <v>12</v>
      </c>
      <c r="AV97" s="174">
        <f>IF(' M13 APR'!K97="","",' M13 APR'!K97)</f>
        <v>12</v>
      </c>
      <c r="AW97" s="174" t="str">
        <f>IF(' M13 APR'!L97="","",' M13 APR'!L97)</f>
        <v>V</v>
      </c>
      <c r="AX97" s="176">
        <f>IF(' M14 APR'!E97="","",' M14 APR'!E97)</f>
        <v>17.200000000000003</v>
      </c>
      <c r="AY97" s="176" t="str">
        <f>IF(' M14 APR'!F97="","",' M14 APR'!F97)</f>
        <v/>
      </c>
      <c r="AZ97" s="176">
        <f>IF(' M14 APR'!G97="","",' M14 APR'!G97)</f>
        <v>17.200000000000003</v>
      </c>
      <c r="BA97" s="176">
        <f>IF(' M14 APR'!H97="","",' M14 APR'!H97)</f>
        <v>13</v>
      </c>
      <c r="BB97" s="176" t="str">
        <f>IF(' M14 APR'!I97="","",' M14 APR'!I97)</f>
        <v/>
      </c>
      <c r="BC97" s="176">
        <f>IF(' M14 APR'!J97="","",' M14 APR'!J97)</f>
        <v>13</v>
      </c>
      <c r="BD97" s="176">
        <f>IF(' M14 APR'!K97="","",' M14 APR'!K97)</f>
        <v>15.352000000000004</v>
      </c>
      <c r="BE97" s="176" t="str">
        <f>IF(' M14 APR'!L97="","",' M14 APR'!L97)</f>
        <v>V</v>
      </c>
      <c r="BF97" s="175">
        <f>IF(' M15 APR'!E97="","",' M15 APR'!E97)</f>
        <v>14</v>
      </c>
      <c r="BG97" s="175" t="str">
        <f>IF(' M15 APR'!F97="","",' M15 APR'!F97)</f>
        <v/>
      </c>
      <c r="BH97" s="175">
        <f>IF(' M15 APR'!G97="","",' M15 APR'!G97)</f>
        <v>14</v>
      </c>
      <c r="BI97" s="175">
        <f>IF(' M15 APR'!H97="","",' M15 APR'!H97)</f>
        <v>17</v>
      </c>
      <c r="BJ97" s="175" t="str">
        <f>IF(' M15 APR'!I97="","",' M15 APR'!I97)</f>
        <v/>
      </c>
      <c r="BK97" s="175">
        <f>IF(' M15 APR'!J97="","",' M15 APR'!J97)</f>
        <v>17</v>
      </c>
      <c r="BL97" s="175">
        <f>IF(' M15 APR'!K97="","",' M15 APR'!K97)</f>
        <v>16.400000000000002</v>
      </c>
      <c r="BM97" s="175" t="str">
        <f>IF(' M15 APR'!L97="","",' M15 APR'!L97)</f>
        <v>V</v>
      </c>
      <c r="BN97" s="14">
        <f>IF(' M16 APR'!E97="","",' M16 APR'!E97)</f>
        <v>16.5</v>
      </c>
      <c r="BO97" s="14" t="str">
        <f>IF(' M16 APR'!F97="","",' M16 APR'!F97)</f>
        <v/>
      </c>
      <c r="BP97" s="14">
        <f>IF(' M16 APR'!G97="","",' M16 APR'!G97)</f>
        <v>16.5</v>
      </c>
      <c r="BQ97" s="14">
        <f>IF(' M16 APR'!H97="","",' M16 APR'!H97)</f>
        <v>16.5</v>
      </c>
      <c r="BR97" s="14" t="str">
        <f>IF(' M16 APR'!I97="","",' M16 APR'!I97)</f>
        <v>V</v>
      </c>
      <c r="BS97" s="177">
        <f t="shared" si="4"/>
        <v>13.805250000000001</v>
      </c>
      <c r="BT97" s="178" t="str">
        <f t="shared" si="3"/>
        <v>Admis(e)</v>
      </c>
      <c r="BU97" s="179" t="str">
        <f t="shared" si="5"/>
        <v xml:space="preserve">MANAF               </v>
      </c>
    </row>
    <row r="98" spans="1:73" s="110" customFormat="1">
      <c r="A98" s="173">
        <v>89</v>
      </c>
      <c r="B98" s="187" t="s">
        <v>184</v>
      </c>
      <c r="C98" s="37" t="s">
        <v>13</v>
      </c>
      <c r="D98" s="174">
        <f>IF('M9 final  '!D98="","",'M9 final  '!D98)</f>
        <v>14.1</v>
      </c>
      <c r="E98" s="174" t="str">
        <f>IF('M9 final  '!E98="","",'M9 final  '!E98)</f>
        <v/>
      </c>
      <c r="F98" s="174">
        <f>IF('M9 final  '!F98="","",'M9 final  '!F98)</f>
        <v>14.1</v>
      </c>
      <c r="G98" s="174">
        <f>IF('M9 final  '!G98="","",'M9 final  '!G98)</f>
        <v>13</v>
      </c>
      <c r="H98" s="174" t="str">
        <f>IF('M9 final  '!H98="","",'M9 final  '!H98)</f>
        <v/>
      </c>
      <c r="I98" s="174">
        <f>IF('M9 final  '!I98="","",'M9 final  '!I98)</f>
        <v>13</v>
      </c>
      <c r="J98" s="174">
        <f>IF('M9 final  '!J98="","",'M9 final  '!J98)</f>
        <v>13.55</v>
      </c>
      <c r="K98" s="174" t="str">
        <f>IF('M9 final  '!K98="","",'M9 final  '!K98)</f>
        <v>V</v>
      </c>
      <c r="L98" s="174">
        <f>IF(M10FI!E98="","",M10FI!E98)</f>
        <v>12.25</v>
      </c>
      <c r="M98" s="174" t="str">
        <f>IF(M10FI!F98="","",M10FI!F98)</f>
        <v/>
      </c>
      <c r="N98" s="174">
        <f>IF(M10FI!G98="","",M10FI!G98)</f>
        <v>12.25</v>
      </c>
      <c r="O98" s="174">
        <f>IF(M10FI!H98="","",M10FI!H98)</f>
        <v>10.5</v>
      </c>
      <c r="P98" s="174">
        <f>IF(M10FI!I98="","",M10FI!I98)</f>
        <v>0</v>
      </c>
      <c r="Q98" s="174">
        <f>IF(M10FI!J98="","",M10FI!J98)</f>
        <v>10.5</v>
      </c>
      <c r="R98" s="174">
        <f>IF(M10FI!K98="","",M10FI!K98)</f>
        <v>12.5</v>
      </c>
      <c r="S98" s="174" t="str">
        <f>IF(M10FI!L98="","",M10FI!L98)</f>
        <v/>
      </c>
      <c r="T98" s="174">
        <f>IF(M10FI!M98="","",M10FI!M98)</f>
        <v>12.5</v>
      </c>
      <c r="U98" s="174">
        <f>IF(M10FI!N98="","",M10FI!N98)</f>
        <v>11.625</v>
      </c>
      <c r="V98" s="174" t="str">
        <f>IF(M10FI!O98="","",M10FI!O98)</f>
        <v>NV</v>
      </c>
      <c r="W98" s="174">
        <f>IF('M11 final'!D98="","",'M11 final'!D98)</f>
        <v>12.75</v>
      </c>
      <c r="X98" s="174" t="str">
        <f>IF('M11 final'!E98="","",'M11 final'!E98)</f>
        <v/>
      </c>
      <c r="Y98" s="174">
        <f>IF('M11 final'!F98="","",'M11 final'!F98)</f>
        <v>12.75</v>
      </c>
      <c r="Z98" s="174">
        <f>IF('M11 final'!G98="","",'M11 final'!G98)</f>
        <v>18.75</v>
      </c>
      <c r="AA98" s="174" t="str">
        <f>IF('M11 final'!H98="","",'M11 final'!H98)</f>
        <v/>
      </c>
      <c r="AB98" s="174">
        <f>IF('M11 final'!I98="","",'M11 final'!I98)</f>
        <v>18.75</v>
      </c>
      <c r="AC98" s="174">
        <f>IF('M11 final'!J98="","",'M11 final'!J98)</f>
        <v>15.75</v>
      </c>
      <c r="AD98" s="174" t="str">
        <f>IF('M11 final'!K98="","",'M11 final'!K98)</f>
        <v>V</v>
      </c>
      <c r="AE98" s="174">
        <f>IF(M12FI!D98="","",M12FI!D98)</f>
        <v>16.5</v>
      </c>
      <c r="AF98" s="174" t="str">
        <f>IF(M12FI!E98="","",M12FI!E98)</f>
        <v/>
      </c>
      <c r="AG98" s="174">
        <f>IF(M12FI!F98="","",M12FI!F98)</f>
        <v>16.5</v>
      </c>
      <c r="AH98" s="174">
        <f>IF(M12FI!G98="","",M12FI!G98)</f>
        <v>12</v>
      </c>
      <c r="AI98" s="174" t="str">
        <f>IF(M12FI!H98="","",M12FI!H98)</f>
        <v/>
      </c>
      <c r="AJ98" s="174">
        <f>IF(M12FI!I98="","",M12FI!I98)</f>
        <v>12</v>
      </c>
      <c r="AK98" s="174">
        <f>IF(M12FI!J98="","",M12FI!J98)</f>
        <v>15.75</v>
      </c>
      <c r="AL98" s="174" t="str">
        <f>IF(M12FI!K98="","",M12FI!K98)</f>
        <v/>
      </c>
      <c r="AM98" s="174">
        <f>IF(M12FI!L98="","",M12FI!L98)</f>
        <v>15.75</v>
      </c>
      <c r="AN98" s="174">
        <f>IF(M12FI!M98="","",M12FI!M98)</f>
        <v>15.09</v>
      </c>
      <c r="AO98" s="174" t="str">
        <f>IF(M12FI!N98="","",M12FI!N98)</f>
        <v>V</v>
      </c>
      <c r="AP98" s="174">
        <f>IF(' M13 APR'!E98="","",' M13 APR'!E98)</f>
        <v>11</v>
      </c>
      <c r="AQ98" s="174" t="str">
        <f>IF(' M13 APR'!F98="","",' M13 APR'!F98)</f>
        <v/>
      </c>
      <c r="AR98" s="174">
        <f>IF(' M13 APR'!G98="","",' M13 APR'!G98)</f>
        <v>11</v>
      </c>
      <c r="AS98" s="174">
        <f>IF(' M13 APR'!H98="","",' M13 APR'!H98)</f>
        <v>15.524999999999999</v>
      </c>
      <c r="AT98" s="174" t="str">
        <f>IF(' M13 APR'!I98="","",' M13 APR'!I98)</f>
        <v/>
      </c>
      <c r="AU98" s="174">
        <f>IF(' M13 APR'!J98="","",' M13 APR'!J98)</f>
        <v>15.524999999999999</v>
      </c>
      <c r="AV98" s="174">
        <f>IF(' M13 APR'!K98="","",' M13 APR'!K98)</f>
        <v>12.991</v>
      </c>
      <c r="AW98" s="174" t="str">
        <f>IF(' M13 APR'!L98="","",' M13 APR'!L98)</f>
        <v>V</v>
      </c>
      <c r="AX98" s="176">
        <f>IF(' M14 APR'!E98="","",' M14 APR'!E98)</f>
        <v>10.8</v>
      </c>
      <c r="AY98" s="176" t="str">
        <f>IF(' M14 APR'!F98="","",' M14 APR'!F98)</f>
        <v/>
      </c>
      <c r="AZ98" s="176">
        <f>IF(' M14 APR'!G98="","",' M14 APR'!G98)</f>
        <v>10.8</v>
      </c>
      <c r="BA98" s="176">
        <f>IF(' M14 APR'!H98="","",' M14 APR'!H98)</f>
        <v>13.75</v>
      </c>
      <c r="BB98" s="176" t="str">
        <f>IF(' M14 APR'!I98="","",' M14 APR'!I98)</f>
        <v/>
      </c>
      <c r="BC98" s="176">
        <f>IF(' M14 APR'!J98="","",' M14 APR'!J98)</f>
        <v>13.75</v>
      </c>
      <c r="BD98" s="176">
        <f>IF(' M14 APR'!K98="","",' M14 APR'!K98)</f>
        <v>12.098000000000001</v>
      </c>
      <c r="BE98" s="176" t="str">
        <f>IF(' M14 APR'!L98="","",' M14 APR'!L98)</f>
        <v>V</v>
      </c>
      <c r="BF98" s="175">
        <f>IF(' M15 APR'!E98="","",' M15 APR'!E98)</f>
        <v>14.5</v>
      </c>
      <c r="BG98" s="175" t="str">
        <f>IF(' M15 APR'!F98="","",' M15 APR'!F98)</f>
        <v/>
      </c>
      <c r="BH98" s="175">
        <f>IF(' M15 APR'!G98="","",' M15 APR'!G98)</f>
        <v>14.5</v>
      </c>
      <c r="BI98" s="175">
        <f>IF(' M15 APR'!H98="","",' M15 APR'!H98)</f>
        <v>16</v>
      </c>
      <c r="BJ98" s="175" t="str">
        <f>IF(' M15 APR'!I98="","",' M15 APR'!I98)</f>
        <v/>
      </c>
      <c r="BK98" s="175">
        <f>IF(' M15 APR'!J98="","",' M15 APR'!J98)</f>
        <v>16</v>
      </c>
      <c r="BL98" s="175">
        <f>IF(' M15 APR'!K98="","",' M15 APR'!K98)</f>
        <v>15.700000000000001</v>
      </c>
      <c r="BM98" s="175" t="str">
        <f>IF(' M15 APR'!L98="","",' M15 APR'!L98)</f>
        <v>V</v>
      </c>
      <c r="BN98" s="14">
        <f>IF(' M16 APR'!E98="","",' M16 APR'!E98)</f>
        <v>15.5</v>
      </c>
      <c r="BO98" s="14" t="str">
        <f>IF(' M16 APR'!F98="","",' M16 APR'!F98)</f>
        <v/>
      </c>
      <c r="BP98" s="14">
        <f>IF(' M16 APR'!G98="","",' M16 APR'!G98)</f>
        <v>15.5</v>
      </c>
      <c r="BQ98" s="14">
        <f>IF(' M16 APR'!H98="","",' M16 APR'!H98)</f>
        <v>15.5</v>
      </c>
      <c r="BR98" s="14" t="str">
        <f>IF(' M16 APR'!I98="","",' M16 APR'!I98)</f>
        <v>V</v>
      </c>
      <c r="BS98" s="177">
        <f t="shared" si="4"/>
        <v>14.038</v>
      </c>
      <c r="BT98" s="178" t="str">
        <f t="shared" si="3"/>
        <v>Admis(e)</v>
      </c>
      <c r="BU98" s="179" t="str">
        <f t="shared" si="5"/>
        <v xml:space="preserve">MANDOUCHE           </v>
      </c>
    </row>
    <row r="99" spans="1:73" s="110" customFormat="1">
      <c r="A99" s="173">
        <v>90</v>
      </c>
      <c r="B99" s="187" t="s">
        <v>185</v>
      </c>
      <c r="C99" s="37" t="s">
        <v>186</v>
      </c>
      <c r="D99" s="174">
        <f>IF('M9 final  '!D99="","",'M9 final  '!D99)</f>
        <v>14.600000000000001</v>
      </c>
      <c r="E99" s="174" t="str">
        <f>IF('M9 final  '!E99="","",'M9 final  '!E99)</f>
        <v/>
      </c>
      <c r="F99" s="174">
        <f>IF('M9 final  '!F99="","",'M9 final  '!F99)</f>
        <v>14.600000000000001</v>
      </c>
      <c r="G99" s="174">
        <f>IF('M9 final  '!G99="","",'M9 final  '!G99)</f>
        <v>12</v>
      </c>
      <c r="H99" s="174" t="str">
        <f>IF('M9 final  '!H99="","",'M9 final  '!H99)</f>
        <v/>
      </c>
      <c r="I99" s="174">
        <f>IF('M9 final  '!I99="","",'M9 final  '!I99)</f>
        <v>12</v>
      </c>
      <c r="J99" s="174">
        <f>IF('M9 final  '!J99="","",'M9 final  '!J99)</f>
        <v>13.3</v>
      </c>
      <c r="K99" s="174" t="str">
        <f>IF('M9 final  '!K99="","",'M9 final  '!K99)</f>
        <v>V</v>
      </c>
      <c r="L99" s="174">
        <f>IF(M10FI!E99="","",M10FI!E99)</f>
        <v>14</v>
      </c>
      <c r="M99" s="174" t="str">
        <f>IF(M10FI!F99="","",M10FI!F99)</f>
        <v/>
      </c>
      <c r="N99" s="174">
        <f>IF(M10FI!G99="","",M10FI!G99)</f>
        <v>14</v>
      </c>
      <c r="O99" s="174">
        <f>IF(M10FI!H99="","",M10FI!H99)</f>
        <v>14.25</v>
      </c>
      <c r="P99" s="174" t="str">
        <f>IF(M10FI!I99="","",M10FI!I99)</f>
        <v/>
      </c>
      <c r="Q99" s="174">
        <f>IF(M10FI!J99="","",M10FI!J99)</f>
        <v>14.25</v>
      </c>
      <c r="R99" s="174">
        <f>IF(M10FI!K99="","",M10FI!K99)</f>
        <v>12.5</v>
      </c>
      <c r="S99" s="174" t="str">
        <f>IF(M10FI!L99="","",M10FI!L99)</f>
        <v/>
      </c>
      <c r="T99" s="174">
        <f>IF(M10FI!M99="","",M10FI!M99)</f>
        <v>12.5</v>
      </c>
      <c r="U99" s="174">
        <f>IF(M10FI!N99="","",M10FI!N99)</f>
        <v>13.65</v>
      </c>
      <c r="V99" s="174" t="str">
        <f>IF(M10FI!O99="","",M10FI!O99)</f>
        <v>V</v>
      </c>
      <c r="W99" s="174">
        <f>IF('M11 final'!D99="","",'M11 final'!D99)</f>
        <v>15</v>
      </c>
      <c r="X99" s="174" t="str">
        <f>IF('M11 final'!E99="","",'M11 final'!E99)</f>
        <v/>
      </c>
      <c r="Y99" s="174">
        <f>IF('M11 final'!F99="","",'M11 final'!F99)</f>
        <v>15</v>
      </c>
      <c r="Z99" s="174">
        <f>IF('M11 final'!G99="","",'M11 final'!G99)</f>
        <v>11.5</v>
      </c>
      <c r="AA99" s="174" t="str">
        <f>IF('M11 final'!H99="","",'M11 final'!H99)</f>
        <v/>
      </c>
      <c r="AB99" s="174">
        <f>IF('M11 final'!I99="","",'M11 final'!I99)</f>
        <v>11.5</v>
      </c>
      <c r="AC99" s="174">
        <f>IF('M11 final'!J99="","",'M11 final'!J99)</f>
        <v>13.25</v>
      </c>
      <c r="AD99" s="174" t="str">
        <f>IF('M11 final'!K99="","",'M11 final'!K99)</f>
        <v>V</v>
      </c>
      <c r="AE99" s="174">
        <f>IF(M12FI!D99="","",M12FI!D99)</f>
        <v>17</v>
      </c>
      <c r="AF99" s="174" t="str">
        <f>IF(M12FI!E99="","",M12FI!E99)</f>
        <v/>
      </c>
      <c r="AG99" s="174">
        <f>IF(M12FI!F99="","",M12FI!F99)</f>
        <v>17</v>
      </c>
      <c r="AH99" s="174">
        <f>IF(M12FI!G99="","",M12FI!G99)</f>
        <v>17</v>
      </c>
      <c r="AI99" s="174" t="str">
        <f>IF(M12FI!H99="","",M12FI!H99)</f>
        <v/>
      </c>
      <c r="AJ99" s="174">
        <f>IF(M12FI!I99="","",M12FI!I99)</f>
        <v>17</v>
      </c>
      <c r="AK99" s="174">
        <f>IF(M12FI!J99="","",M12FI!J99)</f>
        <v>15</v>
      </c>
      <c r="AL99" s="174" t="str">
        <f>IF(M12FI!K99="","",M12FI!K99)</f>
        <v/>
      </c>
      <c r="AM99" s="174">
        <f>IF(M12FI!L99="","",M12FI!L99)</f>
        <v>15</v>
      </c>
      <c r="AN99" s="174">
        <f>IF(M12FI!M99="","",M12FI!M99)</f>
        <v>15.88</v>
      </c>
      <c r="AO99" s="174" t="str">
        <f>IF(M12FI!N99="","",M12FI!N99)</f>
        <v>V</v>
      </c>
      <c r="AP99" s="174">
        <f>IF(' M13 APR'!E99="","",' M13 APR'!E99)</f>
        <v>14</v>
      </c>
      <c r="AQ99" s="174" t="str">
        <f>IF(' M13 APR'!F99="","",' M13 APR'!F99)</f>
        <v/>
      </c>
      <c r="AR99" s="174">
        <f>IF(' M13 APR'!G99="","",' M13 APR'!G99)</f>
        <v>14</v>
      </c>
      <c r="AS99" s="174">
        <f>IF(' M13 APR'!H99="","",' M13 APR'!H99)</f>
        <v>17.45</v>
      </c>
      <c r="AT99" s="174" t="str">
        <f>IF(' M13 APR'!I99="","",' M13 APR'!I99)</f>
        <v/>
      </c>
      <c r="AU99" s="174">
        <f>IF(' M13 APR'!J99="","",' M13 APR'!J99)</f>
        <v>17.45</v>
      </c>
      <c r="AV99" s="174">
        <f>IF(' M13 APR'!K99="","",' M13 APR'!K99)</f>
        <v>15.518000000000001</v>
      </c>
      <c r="AW99" s="174" t="str">
        <f>IF(' M13 APR'!L99="","",' M13 APR'!L99)</f>
        <v>V</v>
      </c>
      <c r="AX99" s="176">
        <f>IF(' M14 APR'!E99="","",' M14 APR'!E99)</f>
        <v>15.200000000000001</v>
      </c>
      <c r="AY99" s="176" t="str">
        <f>IF(' M14 APR'!F99="","",' M14 APR'!F99)</f>
        <v/>
      </c>
      <c r="AZ99" s="176">
        <f>IF(' M14 APR'!G99="","",' M14 APR'!G99)</f>
        <v>15.200000000000001</v>
      </c>
      <c r="BA99" s="176">
        <f>IF(' M14 APR'!H99="","",' M14 APR'!H99)</f>
        <v>13.5</v>
      </c>
      <c r="BB99" s="176" t="str">
        <f>IF(' M14 APR'!I99="","",' M14 APR'!I99)</f>
        <v/>
      </c>
      <c r="BC99" s="176">
        <f>IF(' M14 APR'!J99="","",' M14 APR'!J99)</f>
        <v>13.5</v>
      </c>
      <c r="BD99" s="176">
        <f>IF(' M14 APR'!K99="","",' M14 APR'!K99)</f>
        <v>14.452000000000002</v>
      </c>
      <c r="BE99" s="176" t="str">
        <f>IF(' M14 APR'!L99="","",' M14 APR'!L99)</f>
        <v>V</v>
      </c>
      <c r="BF99" s="175">
        <f>IF(' M15 APR'!E99="","",' M15 APR'!E99)</f>
        <v>14</v>
      </c>
      <c r="BG99" s="175" t="str">
        <f>IF(' M15 APR'!F99="","",' M15 APR'!F99)</f>
        <v/>
      </c>
      <c r="BH99" s="175">
        <f>IF(' M15 APR'!G99="","",' M15 APR'!G99)</f>
        <v>14</v>
      </c>
      <c r="BI99" s="175">
        <f>IF(' M15 APR'!H99="","",' M15 APR'!H99)</f>
        <v>16</v>
      </c>
      <c r="BJ99" s="175" t="str">
        <f>IF(' M15 APR'!I99="","",' M15 APR'!I99)</f>
        <v/>
      </c>
      <c r="BK99" s="175">
        <f>IF(' M15 APR'!J99="","",' M15 APR'!J99)</f>
        <v>16</v>
      </c>
      <c r="BL99" s="175">
        <f>IF(' M15 APR'!K99="","",' M15 APR'!K99)</f>
        <v>15.600000000000001</v>
      </c>
      <c r="BM99" s="175" t="str">
        <f>IF(' M15 APR'!L99="","",' M15 APR'!L99)</f>
        <v>V</v>
      </c>
      <c r="BN99" s="14">
        <f>IF(' M16 APR'!E99="","",' M16 APR'!E99)</f>
        <v>15.5</v>
      </c>
      <c r="BO99" s="14" t="str">
        <f>IF(' M16 APR'!F99="","",' M16 APR'!F99)</f>
        <v/>
      </c>
      <c r="BP99" s="14">
        <f>IF(' M16 APR'!G99="","",' M16 APR'!G99)</f>
        <v>15.5</v>
      </c>
      <c r="BQ99" s="14">
        <f>IF(' M16 APR'!H99="","",' M16 APR'!H99)</f>
        <v>15.5</v>
      </c>
      <c r="BR99" s="14" t="str">
        <f>IF(' M16 APR'!I99="","",' M16 APR'!I99)</f>
        <v>V</v>
      </c>
      <c r="BS99" s="177">
        <f t="shared" si="4"/>
        <v>14.643750000000001</v>
      </c>
      <c r="BT99" s="178" t="str">
        <f t="shared" si="3"/>
        <v>Admis(e)</v>
      </c>
      <c r="BU99" s="179" t="str">
        <f t="shared" si="5"/>
        <v xml:space="preserve">MASBAHI      </v>
      </c>
    </row>
    <row r="100" spans="1:73" s="110" customFormat="1">
      <c r="A100" s="173">
        <v>91</v>
      </c>
      <c r="B100" s="187" t="s">
        <v>187</v>
      </c>
      <c r="C100" s="37" t="s">
        <v>188</v>
      </c>
      <c r="D100" s="174">
        <f>IF('M9 final  '!D100="","",'M9 final  '!D100)</f>
        <v>15.6</v>
      </c>
      <c r="E100" s="174" t="str">
        <f>IF('M9 final  '!E100="","",'M9 final  '!E100)</f>
        <v/>
      </c>
      <c r="F100" s="174">
        <f>IF('M9 final  '!F100="","",'M9 final  '!F100)</f>
        <v>15.6</v>
      </c>
      <c r="G100" s="174">
        <f>IF('M9 final  '!G100="","",'M9 final  '!G100)</f>
        <v>12</v>
      </c>
      <c r="H100" s="174" t="str">
        <f>IF('M9 final  '!H100="","",'M9 final  '!H100)</f>
        <v/>
      </c>
      <c r="I100" s="174">
        <f>IF('M9 final  '!I100="","",'M9 final  '!I100)</f>
        <v>12</v>
      </c>
      <c r="J100" s="174">
        <f>IF('M9 final  '!J100="","",'M9 final  '!J100)</f>
        <v>13.8</v>
      </c>
      <c r="K100" s="174" t="str">
        <f>IF('M9 final  '!K100="","",'M9 final  '!K100)</f>
        <v>V</v>
      </c>
      <c r="L100" s="174">
        <f>IF(M10FI!E100="","",M10FI!E100)</f>
        <v>12</v>
      </c>
      <c r="M100" s="174" t="str">
        <f>IF(M10FI!F100="","",M10FI!F100)</f>
        <v/>
      </c>
      <c r="N100" s="174">
        <f>IF(M10FI!G100="","",M10FI!G100)</f>
        <v>12</v>
      </c>
      <c r="O100" s="174">
        <f>IF(M10FI!H100="","",M10FI!H100)</f>
        <v>13</v>
      </c>
      <c r="P100" s="174" t="str">
        <f>IF(M10FI!I100="","",M10FI!I100)</f>
        <v/>
      </c>
      <c r="Q100" s="174">
        <f>IF(M10FI!J100="","",M10FI!J100)</f>
        <v>13</v>
      </c>
      <c r="R100" s="174">
        <f>IF(M10FI!K100="","",M10FI!K100)</f>
        <v>12</v>
      </c>
      <c r="S100" s="174" t="str">
        <f>IF(M10FI!L100="","",M10FI!L100)</f>
        <v/>
      </c>
      <c r="T100" s="174">
        <f>IF(M10FI!M100="","",M10FI!M100)</f>
        <v>12</v>
      </c>
      <c r="U100" s="174">
        <f>IF(M10FI!N100="","",M10FI!N100)</f>
        <v>12.4</v>
      </c>
      <c r="V100" s="174" t="str">
        <f>IF(M10FI!O100="","",M10FI!O100)</f>
        <v>V</v>
      </c>
      <c r="W100" s="174">
        <f>IF('M11 final'!D100="","",'M11 final'!D100)</f>
        <v>12</v>
      </c>
      <c r="X100" s="174" t="str">
        <f>IF('M11 final'!E100="","",'M11 final'!E100)</f>
        <v/>
      </c>
      <c r="Y100" s="174">
        <f>IF('M11 final'!F100="","",'M11 final'!F100)</f>
        <v>12</v>
      </c>
      <c r="Z100" s="174">
        <f>IF('M11 final'!G100="","",'M11 final'!G100)</f>
        <v>12.75</v>
      </c>
      <c r="AA100" s="174" t="str">
        <f>IF('M11 final'!H100="","",'M11 final'!H100)</f>
        <v/>
      </c>
      <c r="AB100" s="174">
        <f>IF('M11 final'!I100="","",'M11 final'!I100)</f>
        <v>12.75</v>
      </c>
      <c r="AC100" s="174">
        <f>IF('M11 final'!J100="","",'M11 final'!J100)</f>
        <v>12.375</v>
      </c>
      <c r="AD100" s="174" t="str">
        <f>IF('M11 final'!K100="","",'M11 final'!K100)</f>
        <v>V</v>
      </c>
      <c r="AE100" s="174">
        <f>IF(M12FI!D100="","",M12FI!D100)</f>
        <v>16</v>
      </c>
      <c r="AF100" s="174" t="str">
        <f>IF(M12FI!E100="","",M12FI!E100)</f>
        <v/>
      </c>
      <c r="AG100" s="174">
        <f>IF(M12FI!F100="","",M12FI!F100)</f>
        <v>16</v>
      </c>
      <c r="AH100" s="174">
        <f>IF(M12FI!G100="","",M12FI!G100)</f>
        <v>15</v>
      </c>
      <c r="AI100" s="174" t="str">
        <f>IF(M12FI!H100="","",M12FI!H100)</f>
        <v/>
      </c>
      <c r="AJ100" s="174">
        <f>IF(M12FI!I100="","",M12FI!I100)</f>
        <v>15</v>
      </c>
      <c r="AK100" s="174">
        <f>IF(M12FI!J100="","",M12FI!J100)</f>
        <v>14</v>
      </c>
      <c r="AL100" s="174" t="str">
        <f>IF(M12FI!K100="","",M12FI!K100)</f>
        <v/>
      </c>
      <c r="AM100" s="174">
        <f>IF(M12FI!L100="","",M12FI!L100)</f>
        <v>14</v>
      </c>
      <c r="AN100" s="174">
        <f>IF(M12FI!M100="","",M12FI!M100)</f>
        <v>14.66</v>
      </c>
      <c r="AO100" s="174" t="str">
        <f>IF(M12FI!N100="","",M12FI!N100)</f>
        <v>V</v>
      </c>
      <c r="AP100" s="174">
        <f>IF(' M13 APR'!E100="","",' M13 APR'!E100)</f>
        <v>8</v>
      </c>
      <c r="AQ100" s="174">
        <f>IF(' M13 APR'!F100="","",' M13 APR'!F100)</f>
        <v>12</v>
      </c>
      <c r="AR100" s="174">
        <f>IF(' M13 APR'!G100="","",' M13 APR'!G100)</f>
        <v>12</v>
      </c>
      <c r="AS100" s="174">
        <f>IF(' M13 APR'!H100="","",' M13 APR'!H100)</f>
        <v>16.45</v>
      </c>
      <c r="AT100" s="174" t="str">
        <f>IF(' M13 APR'!I100="","",' M13 APR'!I100)</f>
        <v/>
      </c>
      <c r="AU100" s="174">
        <f>IF(' M13 APR'!J100="","",' M13 APR'!J100)</f>
        <v>16.45</v>
      </c>
      <c r="AV100" s="174">
        <f>IF(' M13 APR'!K100="","",' M13 APR'!K100)</f>
        <v>13.958</v>
      </c>
      <c r="AW100" s="174" t="str">
        <f>IF(' M13 APR'!L100="","",' M13 APR'!L100)</f>
        <v>VAR</v>
      </c>
      <c r="AX100" s="176">
        <f>IF(' M14 APR'!E100="","",' M14 APR'!E100)</f>
        <v>18.8</v>
      </c>
      <c r="AY100" s="176" t="str">
        <f>IF(' M14 APR'!F100="","",' M14 APR'!F100)</f>
        <v/>
      </c>
      <c r="AZ100" s="176">
        <f>IF(' M14 APR'!G100="","",' M14 APR'!G100)</f>
        <v>18.8</v>
      </c>
      <c r="BA100" s="176">
        <f>IF(' M14 APR'!H100="","",' M14 APR'!H100)</f>
        <v>13</v>
      </c>
      <c r="BB100" s="176" t="str">
        <f>IF(' M14 APR'!I100="","",' M14 APR'!I100)</f>
        <v/>
      </c>
      <c r="BC100" s="176">
        <f>IF(' M14 APR'!J100="","",' M14 APR'!J100)</f>
        <v>13</v>
      </c>
      <c r="BD100" s="176">
        <f>IF(' M14 APR'!K100="","",' M14 APR'!K100)</f>
        <v>16.248000000000001</v>
      </c>
      <c r="BE100" s="176" t="str">
        <f>IF(' M14 APR'!L100="","",' M14 APR'!L100)</f>
        <v>V</v>
      </c>
      <c r="BF100" s="175">
        <f>IF(' M15 APR'!E100="","",' M15 APR'!E100)</f>
        <v>14.5</v>
      </c>
      <c r="BG100" s="175" t="str">
        <f>IF(' M15 APR'!F100="","",' M15 APR'!F100)</f>
        <v/>
      </c>
      <c r="BH100" s="175">
        <f>IF(' M15 APR'!G100="","",' M15 APR'!G100)</f>
        <v>14.5</v>
      </c>
      <c r="BI100" s="175">
        <f>IF(' M15 APR'!H100="","",' M15 APR'!H100)</f>
        <v>15.5</v>
      </c>
      <c r="BJ100" s="175" t="str">
        <f>IF(' M15 APR'!I100="","",' M15 APR'!I100)</f>
        <v/>
      </c>
      <c r="BK100" s="175">
        <f>IF(' M15 APR'!J100="","",' M15 APR'!J100)</f>
        <v>15.5</v>
      </c>
      <c r="BL100" s="175">
        <f>IF(' M15 APR'!K100="","",' M15 APR'!K100)</f>
        <v>15.3</v>
      </c>
      <c r="BM100" s="175" t="str">
        <f>IF(' M15 APR'!L100="","",' M15 APR'!L100)</f>
        <v>V</v>
      </c>
      <c r="BN100" s="14">
        <f>IF(' M16 APR'!E100="","",' M16 APR'!E100)</f>
        <v>16.5</v>
      </c>
      <c r="BO100" s="14" t="str">
        <f>IF(' M16 APR'!F100="","",' M16 APR'!F100)</f>
        <v/>
      </c>
      <c r="BP100" s="14">
        <f>IF(' M16 APR'!G100="","",' M16 APR'!G100)</f>
        <v>16.5</v>
      </c>
      <c r="BQ100" s="14">
        <f>IF(' M16 APR'!H100="","",' M16 APR'!H100)</f>
        <v>16.5</v>
      </c>
      <c r="BR100" s="14" t="str">
        <f>IF(' M16 APR'!I100="","",' M16 APR'!I100)</f>
        <v>V</v>
      </c>
      <c r="BS100" s="177">
        <f t="shared" si="4"/>
        <v>14.405125</v>
      </c>
      <c r="BT100" s="178" t="str">
        <f t="shared" si="3"/>
        <v>Admis(e)</v>
      </c>
      <c r="BU100" s="179" t="str">
        <f t="shared" si="5"/>
        <v xml:space="preserve">METKAL         </v>
      </c>
    </row>
    <row r="101" spans="1:73" s="110" customFormat="1">
      <c r="A101" s="173">
        <v>92</v>
      </c>
      <c r="B101" s="187" t="s">
        <v>189</v>
      </c>
      <c r="C101" s="37" t="s">
        <v>190</v>
      </c>
      <c r="D101" s="174">
        <f>IF('M9 final  '!D101="","",'M9 final  '!D101)</f>
        <v>15.6</v>
      </c>
      <c r="E101" s="174" t="str">
        <f>IF('M9 final  '!E101="","",'M9 final  '!E101)</f>
        <v/>
      </c>
      <c r="F101" s="174">
        <f>IF('M9 final  '!F101="","",'M9 final  '!F101)</f>
        <v>15.6</v>
      </c>
      <c r="G101" s="174">
        <f>IF('M9 final  '!G101="","",'M9 final  '!G101)</f>
        <v>13</v>
      </c>
      <c r="H101" s="174" t="str">
        <f>IF('M9 final  '!H101="","",'M9 final  '!H101)</f>
        <v/>
      </c>
      <c r="I101" s="174">
        <f>IF('M9 final  '!I101="","",'M9 final  '!I101)</f>
        <v>13</v>
      </c>
      <c r="J101" s="174">
        <f>IF('M9 final  '!J101="","",'M9 final  '!J101)</f>
        <v>14.3</v>
      </c>
      <c r="K101" s="174" t="str">
        <f>IF('M9 final  '!K101="","",'M9 final  '!K101)</f>
        <v>V</v>
      </c>
      <c r="L101" s="174">
        <f>IF(M10FI!E101="","",M10FI!E101)</f>
        <v>14.375</v>
      </c>
      <c r="M101" s="174" t="str">
        <f>IF(M10FI!F101="","",M10FI!F101)</f>
        <v/>
      </c>
      <c r="N101" s="174">
        <f>IF(M10FI!G101="","",M10FI!G101)</f>
        <v>14.375</v>
      </c>
      <c r="O101" s="174">
        <f>IF(M10FI!H101="","",M10FI!H101)</f>
        <v>12.75</v>
      </c>
      <c r="P101" s="174" t="str">
        <f>IF(M10FI!I101="","",M10FI!I101)</f>
        <v/>
      </c>
      <c r="Q101" s="174">
        <f>IF(M10FI!J101="","",M10FI!J101)</f>
        <v>12.75</v>
      </c>
      <c r="R101" s="174">
        <f>IF(M10FI!K101="","",M10FI!K101)</f>
        <v>12</v>
      </c>
      <c r="S101" s="174" t="str">
        <f>IF(M10FI!L101="","",M10FI!L101)</f>
        <v/>
      </c>
      <c r="T101" s="174">
        <f>IF(M10FI!M101="","",M10FI!M101)</f>
        <v>12</v>
      </c>
      <c r="U101" s="174">
        <f>IF(M10FI!N101="","",M10FI!N101)</f>
        <v>13.012500000000001</v>
      </c>
      <c r="V101" s="174" t="str">
        <f>IF(M10FI!O101="","",M10FI!O101)</f>
        <v>V</v>
      </c>
      <c r="W101" s="174">
        <f>IF('M11 final'!D101="","",'M11 final'!D101)</f>
        <v>15.75</v>
      </c>
      <c r="X101" s="174" t="str">
        <f>IF('M11 final'!E101="","",'M11 final'!E101)</f>
        <v/>
      </c>
      <c r="Y101" s="174">
        <f>IF('M11 final'!F101="","",'M11 final'!F101)</f>
        <v>15.75</v>
      </c>
      <c r="Z101" s="174">
        <f>IF('M11 final'!G101="","",'M11 final'!G101)</f>
        <v>19.25</v>
      </c>
      <c r="AA101" s="174" t="str">
        <f>IF('M11 final'!H101="","",'M11 final'!H101)</f>
        <v/>
      </c>
      <c r="AB101" s="174">
        <f>IF('M11 final'!I101="","",'M11 final'!I101)</f>
        <v>19.25</v>
      </c>
      <c r="AC101" s="174">
        <f>IF('M11 final'!J101="","",'M11 final'!J101)</f>
        <v>17.5</v>
      </c>
      <c r="AD101" s="174" t="str">
        <f>IF('M11 final'!K101="","",'M11 final'!K101)</f>
        <v>V</v>
      </c>
      <c r="AE101" s="174">
        <f>IF(M12FI!D101="","",M12FI!D101)</f>
        <v>18</v>
      </c>
      <c r="AF101" s="174" t="str">
        <f>IF(M12FI!E101="","",M12FI!E101)</f>
        <v/>
      </c>
      <c r="AG101" s="174">
        <f>IF(M12FI!F101="","",M12FI!F101)</f>
        <v>18</v>
      </c>
      <c r="AH101" s="174">
        <f>IF(M12FI!G101="","",M12FI!G101)</f>
        <v>18</v>
      </c>
      <c r="AI101" s="174" t="str">
        <f>IF(M12FI!H101="","",M12FI!H101)</f>
        <v/>
      </c>
      <c r="AJ101" s="174">
        <f>IF(M12FI!I101="","",M12FI!I101)</f>
        <v>18</v>
      </c>
      <c r="AK101" s="174">
        <f>IF(M12FI!J101="","",M12FI!J101)</f>
        <v>18.5</v>
      </c>
      <c r="AL101" s="174" t="str">
        <f>IF(M12FI!K101="","",M12FI!K101)</f>
        <v/>
      </c>
      <c r="AM101" s="174">
        <f>IF(M12FI!L101="","",M12FI!L101)</f>
        <v>18.5</v>
      </c>
      <c r="AN101" s="174">
        <f>IF(M12FI!M101="","",M12FI!M101)</f>
        <v>18.28</v>
      </c>
      <c r="AO101" s="174" t="str">
        <f>IF(M12FI!N101="","",M12FI!N101)</f>
        <v>V</v>
      </c>
      <c r="AP101" s="174">
        <f>IF(' M13 APR'!E101="","",' M13 APR'!E101)</f>
        <v>12</v>
      </c>
      <c r="AQ101" s="174" t="str">
        <f>IF(' M13 APR'!F101="","",' M13 APR'!F101)</f>
        <v/>
      </c>
      <c r="AR101" s="174">
        <f>IF(' M13 APR'!G101="","",' M13 APR'!G101)</f>
        <v>12</v>
      </c>
      <c r="AS101" s="174">
        <f>IF(' M13 APR'!H101="","",' M13 APR'!H101)</f>
        <v>16.049999999999997</v>
      </c>
      <c r="AT101" s="174" t="str">
        <f>IF(' M13 APR'!I101="","",' M13 APR'!I101)</f>
        <v/>
      </c>
      <c r="AU101" s="174">
        <f>IF(' M13 APR'!J101="","",' M13 APR'!J101)</f>
        <v>16.049999999999997</v>
      </c>
      <c r="AV101" s="174">
        <f>IF(' M13 APR'!K101="","",' M13 APR'!K101)</f>
        <v>13.782</v>
      </c>
      <c r="AW101" s="174" t="str">
        <f>IF(' M13 APR'!L101="","",' M13 APR'!L101)</f>
        <v>V</v>
      </c>
      <c r="AX101" s="176">
        <f>IF(' M14 APR'!E101="","",' M14 APR'!E101)</f>
        <v>19.600000000000001</v>
      </c>
      <c r="AY101" s="176" t="str">
        <f>IF(' M14 APR'!F101="","",' M14 APR'!F101)</f>
        <v/>
      </c>
      <c r="AZ101" s="176">
        <f>IF(' M14 APR'!G101="","",' M14 APR'!G101)</f>
        <v>19.600000000000001</v>
      </c>
      <c r="BA101" s="176">
        <f>IF(' M14 APR'!H101="","",' M14 APR'!H101)</f>
        <v>14.5</v>
      </c>
      <c r="BB101" s="176" t="str">
        <f>IF(' M14 APR'!I101="","",' M14 APR'!I101)</f>
        <v/>
      </c>
      <c r="BC101" s="176">
        <f>IF(' M14 APR'!J101="","",' M14 APR'!J101)</f>
        <v>14.5</v>
      </c>
      <c r="BD101" s="176">
        <f>IF(' M14 APR'!K101="","",' M14 APR'!K101)</f>
        <v>17.356000000000002</v>
      </c>
      <c r="BE101" s="176" t="str">
        <f>IF(' M14 APR'!L101="","",' M14 APR'!L101)</f>
        <v>V</v>
      </c>
      <c r="BF101" s="175">
        <f>IF(' M15 APR'!E101="","",' M15 APR'!E101)</f>
        <v>15.5</v>
      </c>
      <c r="BG101" s="175" t="str">
        <f>IF(' M15 APR'!F101="","",' M15 APR'!F101)</f>
        <v/>
      </c>
      <c r="BH101" s="175">
        <f>IF(' M15 APR'!G101="","",' M15 APR'!G101)</f>
        <v>15.5</v>
      </c>
      <c r="BI101" s="175">
        <f>IF(' M15 APR'!H101="","",' M15 APR'!H101)</f>
        <v>16</v>
      </c>
      <c r="BJ101" s="175" t="str">
        <f>IF(' M15 APR'!I101="","",' M15 APR'!I101)</f>
        <v/>
      </c>
      <c r="BK101" s="175">
        <f>IF(' M15 APR'!J101="","",' M15 APR'!J101)</f>
        <v>16</v>
      </c>
      <c r="BL101" s="175">
        <f>IF(' M15 APR'!K101="","",' M15 APR'!K101)</f>
        <v>15.9</v>
      </c>
      <c r="BM101" s="175" t="str">
        <f>IF(' M15 APR'!L101="","",' M15 APR'!L101)</f>
        <v>V</v>
      </c>
      <c r="BN101" s="14">
        <f>IF(' M16 APR'!E101="","",' M16 APR'!E101)</f>
        <v>16.25</v>
      </c>
      <c r="BO101" s="14" t="str">
        <f>IF(' M16 APR'!F101="","",' M16 APR'!F101)</f>
        <v/>
      </c>
      <c r="BP101" s="14">
        <f>IF(' M16 APR'!G101="","",' M16 APR'!G101)</f>
        <v>16.25</v>
      </c>
      <c r="BQ101" s="14">
        <f>IF(' M16 APR'!H101="","",' M16 APR'!H101)</f>
        <v>16.25</v>
      </c>
      <c r="BR101" s="14" t="str">
        <f>IF(' M16 APR'!I101="","",' M16 APR'!I101)</f>
        <v>V</v>
      </c>
      <c r="BS101" s="177">
        <f t="shared" si="4"/>
        <v>15.797562500000002</v>
      </c>
      <c r="BT101" s="178" t="str">
        <f t="shared" si="3"/>
        <v>Admis(e)</v>
      </c>
      <c r="BU101" s="179" t="str">
        <f t="shared" si="5"/>
        <v xml:space="preserve">MOUKRAM       </v>
      </c>
    </row>
    <row r="102" spans="1:73" s="110" customFormat="1">
      <c r="A102" s="173">
        <v>93</v>
      </c>
      <c r="B102" s="187" t="s">
        <v>191</v>
      </c>
      <c r="C102" s="37" t="s">
        <v>192</v>
      </c>
      <c r="D102" s="174">
        <f>IF('M9 final  '!D102="","",'M9 final  '!D102)</f>
        <v>14.600000000000001</v>
      </c>
      <c r="E102" s="174" t="str">
        <f>IF('M9 final  '!E102="","",'M9 final  '!E102)</f>
        <v/>
      </c>
      <c r="F102" s="174">
        <f>IF('M9 final  '!F102="","",'M9 final  '!F102)</f>
        <v>14.600000000000001</v>
      </c>
      <c r="G102" s="174">
        <f>IF('M9 final  '!G102="","",'M9 final  '!G102)</f>
        <v>12</v>
      </c>
      <c r="H102" s="174" t="str">
        <f>IF('M9 final  '!H102="","",'M9 final  '!H102)</f>
        <v/>
      </c>
      <c r="I102" s="174">
        <f>IF('M9 final  '!I102="","",'M9 final  '!I102)</f>
        <v>12</v>
      </c>
      <c r="J102" s="174">
        <f>IF('M9 final  '!J102="","",'M9 final  '!J102)</f>
        <v>13.3</v>
      </c>
      <c r="K102" s="174" t="str">
        <f>IF('M9 final  '!K102="","",'M9 final  '!K102)</f>
        <v>V</v>
      </c>
      <c r="L102" s="174">
        <f>IF(M10FI!E102="","",M10FI!E102)</f>
        <v>12.25</v>
      </c>
      <c r="M102" s="174" t="str">
        <f>IF(M10FI!F102="","",M10FI!F102)</f>
        <v/>
      </c>
      <c r="N102" s="174">
        <f>IF(M10FI!G102="","",M10FI!G102)</f>
        <v>12.25</v>
      </c>
      <c r="O102" s="174">
        <f>IF(M10FI!H102="","",M10FI!H102)</f>
        <v>13</v>
      </c>
      <c r="P102" s="174" t="str">
        <f>IF(M10FI!I102="","",M10FI!I102)</f>
        <v/>
      </c>
      <c r="Q102" s="174">
        <f>IF(M10FI!J102="","",M10FI!J102)</f>
        <v>13</v>
      </c>
      <c r="R102" s="174">
        <f>IF(M10FI!K102="","",M10FI!K102)</f>
        <v>12.5</v>
      </c>
      <c r="S102" s="174" t="str">
        <f>IF(M10FI!L102="","",M10FI!L102)</f>
        <v/>
      </c>
      <c r="T102" s="174">
        <f>IF(M10FI!M102="","",M10FI!M102)</f>
        <v>12.5</v>
      </c>
      <c r="U102" s="174">
        <f>IF(M10FI!N102="","",M10FI!N102)</f>
        <v>12.625</v>
      </c>
      <c r="V102" s="174" t="str">
        <f>IF(M10FI!O102="","",M10FI!O102)</f>
        <v>V</v>
      </c>
      <c r="W102" s="174">
        <f>IF('M11 final'!D102="","",'M11 final'!D102)</f>
        <v>11.75</v>
      </c>
      <c r="X102" s="174">
        <f>IF('M11 final'!E102="","",'M11 final'!E102)</f>
        <v>12</v>
      </c>
      <c r="Y102" s="174">
        <f>IF('M11 final'!F102="","",'M11 final'!F102)</f>
        <v>12</v>
      </c>
      <c r="Z102" s="174">
        <f>IF('M11 final'!G102="","",'M11 final'!G102)</f>
        <v>10.25</v>
      </c>
      <c r="AA102" s="174">
        <f>IF('M11 final'!H102="","",'M11 final'!H102)</f>
        <v>7.5</v>
      </c>
      <c r="AB102" s="174">
        <f>IF('M11 final'!I102="","",'M11 final'!I102)</f>
        <v>10.25</v>
      </c>
      <c r="AC102" s="174">
        <f>IF('M11 final'!J102="","",'M11 final'!J102)</f>
        <v>11.125</v>
      </c>
      <c r="AD102" s="174" t="str">
        <f>IF('M11 final'!K102="","",'M11 final'!K102)</f>
        <v>NV</v>
      </c>
      <c r="AE102" s="174">
        <f>IF(M12FI!D102="","",M12FI!D102)</f>
        <v>12</v>
      </c>
      <c r="AF102" s="174" t="str">
        <f>IF(M12FI!E102="","",M12FI!E102)</f>
        <v/>
      </c>
      <c r="AG102" s="174">
        <f>IF(M12FI!F102="","",M12FI!F102)</f>
        <v>12</v>
      </c>
      <c r="AH102" s="174">
        <f>IF(M12FI!G102="","",M12FI!G102)</f>
        <v>12</v>
      </c>
      <c r="AI102" s="174" t="str">
        <f>IF(M12FI!H102="","",M12FI!H102)</f>
        <v/>
      </c>
      <c r="AJ102" s="174">
        <f>IF(M12FI!I102="","",M12FI!I102)</f>
        <v>12</v>
      </c>
      <c r="AK102" s="174">
        <f>IF(M12FI!J102="","",M12FI!J102)</f>
        <v>10</v>
      </c>
      <c r="AL102" s="174">
        <f>IF(M12FI!K102="","",M12FI!K102)</f>
        <v>12</v>
      </c>
      <c r="AM102" s="174">
        <f>IF(M12FI!L102="","",M12FI!L102)</f>
        <v>12</v>
      </c>
      <c r="AN102" s="174">
        <f>IF(M12FI!M102="","",M12FI!M102)</f>
        <v>12</v>
      </c>
      <c r="AO102" s="174" t="str">
        <f>IF(M12FI!N102="","",M12FI!N102)</f>
        <v>VAR</v>
      </c>
      <c r="AP102" s="174">
        <f>IF(' M13 APR'!E102="","",' M13 APR'!E102)</f>
        <v>12</v>
      </c>
      <c r="AQ102" s="174" t="str">
        <f>IF(' M13 APR'!F102="","",' M13 APR'!F102)</f>
        <v/>
      </c>
      <c r="AR102" s="174">
        <f>IF(' M13 APR'!G102="","",' M13 APR'!G102)</f>
        <v>12</v>
      </c>
      <c r="AS102" s="174">
        <f>IF(' M13 APR'!H102="","",' M13 APR'!H102)</f>
        <v>15.849999999999998</v>
      </c>
      <c r="AT102" s="174" t="str">
        <f>IF(' M13 APR'!I102="","",' M13 APR'!I102)</f>
        <v/>
      </c>
      <c r="AU102" s="174">
        <f>IF(' M13 APR'!J102="","",' M13 APR'!J102)</f>
        <v>15.849999999999998</v>
      </c>
      <c r="AV102" s="174">
        <f>IF(' M13 APR'!K102="","",' M13 APR'!K102)</f>
        <v>13.693999999999999</v>
      </c>
      <c r="AW102" s="174" t="str">
        <f>IF(' M13 APR'!L102="","",' M13 APR'!L102)</f>
        <v>V</v>
      </c>
      <c r="AX102" s="176">
        <f>IF(' M14 APR'!E102="","",' M14 APR'!E102)</f>
        <v>8.4</v>
      </c>
      <c r="AY102" s="176">
        <f>IF(' M14 APR'!F102="","",' M14 APR'!F102)</f>
        <v>12</v>
      </c>
      <c r="AZ102" s="176">
        <f>IF(' M14 APR'!G102="","",' M14 APR'!G102)</f>
        <v>12</v>
      </c>
      <c r="BA102" s="176">
        <f>IF(' M14 APR'!H102="","",' M14 APR'!H102)</f>
        <v>13.75</v>
      </c>
      <c r="BB102" s="176" t="str">
        <f>IF(' M14 APR'!I102="","",' M14 APR'!I102)</f>
        <v/>
      </c>
      <c r="BC102" s="176">
        <f>IF(' M14 APR'!J102="","",' M14 APR'!J102)</f>
        <v>13.75</v>
      </c>
      <c r="BD102" s="176">
        <f>IF(' M14 APR'!K102="","",' M14 APR'!K102)</f>
        <v>12.77</v>
      </c>
      <c r="BE102" s="176" t="str">
        <f>IF(' M14 APR'!L102="","",' M14 APR'!L102)</f>
        <v>VAR</v>
      </c>
      <c r="BF102" s="175">
        <f>IF(' M15 APR'!E102="","",' M15 APR'!E102)</f>
        <v>17</v>
      </c>
      <c r="BG102" s="175" t="str">
        <f>IF(' M15 APR'!F102="","",' M15 APR'!F102)</f>
        <v/>
      </c>
      <c r="BH102" s="175">
        <f>IF(' M15 APR'!G102="","",' M15 APR'!G102)</f>
        <v>17</v>
      </c>
      <c r="BI102" s="175">
        <f>IF(' M15 APR'!H102="","",' M15 APR'!H102)</f>
        <v>16.5</v>
      </c>
      <c r="BJ102" s="175" t="str">
        <f>IF(' M15 APR'!I102="","",' M15 APR'!I102)</f>
        <v/>
      </c>
      <c r="BK102" s="175">
        <f>IF(' M15 APR'!J102="","",' M15 APR'!J102)</f>
        <v>16.5</v>
      </c>
      <c r="BL102" s="175">
        <f>IF(' M15 APR'!K102="","",' M15 APR'!K102)</f>
        <v>16.600000000000001</v>
      </c>
      <c r="BM102" s="175" t="str">
        <f>IF(' M15 APR'!L102="","",' M15 APR'!L102)</f>
        <v>V</v>
      </c>
      <c r="BN102" s="14">
        <f>IF(' M16 APR'!E102="","",' M16 APR'!E102)</f>
        <v>17</v>
      </c>
      <c r="BO102" s="14" t="str">
        <f>IF(' M16 APR'!F102="","",' M16 APR'!F102)</f>
        <v/>
      </c>
      <c r="BP102" s="14">
        <f>IF(' M16 APR'!G102="","",' M16 APR'!G102)</f>
        <v>17</v>
      </c>
      <c r="BQ102" s="14">
        <f>IF(' M16 APR'!H102="","",' M16 APR'!H102)</f>
        <v>17</v>
      </c>
      <c r="BR102" s="14" t="str">
        <f>IF(' M16 APR'!I102="","",' M16 APR'!I102)</f>
        <v>V</v>
      </c>
      <c r="BS102" s="177">
        <f t="shared" si="4"/>
        <v>13.639250000000001</v>
      </c>
      <c r="BT102" s="178" t="str">
        <f t="shared" si="3"/>
        <v>Admis(e)</v>
      </c>
      <c r="BU102" s="179" t="str">
        <f t="shared" si="5"/>
        <v xml:space="preserve">MOULAHI      </v>
      </c>
    </row>
    <row r="103" spans="1:73" s="110" customFormat="1">
      <c r="A103" s="173">
        <v>94</v>
      </c>
      <c r="B103" s="187" t="s">
        <v>193</v>
      </c>
      <c r="C103" s="37" t="s">
        <v>194</v>
      </c>
      <c r="D103" s="174">
        <f>IF('M9 final  '!D103="","",'M9 final  '!D103)</f>
        <v>16.100000000000001</v>
      </c>
      <c r="E103" s="174" t="str">
        <f>IF('M9 final  '!E103="","",'M9 final  '!E103)</f>
        <v/>
      </c>
      <c r="F103" s="174">
        <f>IF('M9 final  '!F103="","",'M9 final  '!F103)</f>
        <v>16.100000000000001</v>
      </c>
      <c r="G103" s="174">
        <f>IF('M9 final  '!G103="","",'M9 final  '!G103)</f>
        <v>17</v>
      </c>
      <c r="H103" s="174" t="str">
        <f>IF('M9 final  '!H103="","",'M9 final  '!H103)</f>
        <v/>
      </c>
      <c r="I103" s="174">
        <f>IF('M9 final  '!I103="","",'M9 final  '!I103)</f>
        <v>17</v>
      </c>
      <c r="J103" s="174">
        <f>IF('M9 final  '!J103="","",'M9 final  '!J103)</f>
        <v>16.55</v>
      </c>
      <c r="K103" s="174" t="str">
        <f>IF('M9 final  '!K103="","",'M9 final  '!K103)</f>
        <v>V</v>
      </c>
      <c r="L103" s="174">
        <f>IF(M10FI!E103="","",M10FI!E103)</f>
        <v>13.375</v>
      </c>
      <c r="M103" s="174" t="str">
        <f>IF(M10FI!F103="","",M10FI!F103)</f>
        <v/>
      </c>
      <c r="N103" s="174">
        <f>IF(M10FI!G103="","",M10FI!G103)</f>
        <v>13.375</v>
      </c>
      <c r="O103" s="174">
        <f>IF(M10FI!H103="","",M10FI!H103)</f>
        <v>17.25</v>
      </c>
      <c r="P103" s="174" t="str">
        <f>IF(M10FI!I103="","",M10FI!I103)</f>
        <v/>
      </c>
      <c r="Q103" s="174">
        <f>IF(M10FI!J103="","",M10FI!J103)</f>
        <v>17.25</v>
      </c>
      <c r="R103" s="174">
        <f>IF(M10FI!K103="","",M10FI!K103)</f>
        <v>12.5</v>
      </c>
      <c r="S103" s="174" t="str">
        <f>IF(M10FI!L103="","",M10FI!L103)</f>
        <v/>
      </c>
      <c r="T103" s="174">
        <f>IF(M10FI!M103="","",M10FI!M103)</f>
        <v>12.5</v>
      </c>
      <c r="U103" s="174">
        <f>IF(M10FI!N103="","",M10FI!N103)</f>
        <v>14.662500000000001</v>
      </c>
      <c r="V103" s="174" t="str">
        <f>IF(M10FI!O103="","",M10FI!O103)</f>
        <v>V</v>
      </c>
      <c r="W103" s="174">
        <f>IF('M11 final'!D103="","",'M11 final'!D103)</f>
        <v>14.25</v>
      </c>
      <c r="X103" s="174" t="str">
        <f>IF('M11 final'!E103="","",'M11 final'!E103)</f>
        <v/>
      </c>
      <c r="Y103" s="174">
        <f>IF('M11 final'!F103="","",'M11 final'!F103)</f>
        <v>14.25</v>
      </c>
      <c r="Z103" s="174">
        <f>IF('M11 final'!G103="","",'M11 final'!G103)</f>
        <v>11.25</v>
      </c>
      <c r="AA103" s="174" t="str">
        <f>IF('M11 final'!H103="","",'M11 final'!H103)</f>
        <v/>
      </c>
      <c r="AB103" s="174">
        <f>IF('M11 final'!I103="","",'M11 final'!I103)</f>
        <v>11.25</v>
      </c>
      <c r="AC103" s="174">
        <f>IF('M11 final'!J103="","",'M11 final'!J103)</f>
        <v>12.75</v>
      </c>
      <c r="AD103" s="174" t="str">
        <f>IF('M11 final'!K103="","",'M11 final'!K103)</f>
        <v>V</v>
      </c>
      <c r="AE103" s="174">
        <f>IF(M12FI!D103="","",M12FI!D103)</f>
        <v>16</v>
      </c>
      <c r="AF103" s="174" t="str">
        <f>IF(M12FI!E103="","",M12FI!E103)</f>
        <v/>
      </c>
      <c r="AG103" s="174">
        <f>IF(M12FI!F103="","",M12FI!F103)</f>
        <v>16</v>
      </c>
      <c r="AH103" s="174">
        <f>IF(M12FI!G103="","",M12FI!G103)</f>
        <v>16</v>
      </c>
      <c r="AI103" s="174" t="str">
        <f>IF(M12FI!H103="","",M12FI!H103)</f>
        <v/>
      </c>
      <c r="AJ103" s="174">
        <f>IF(M12FI!I103="","",M12FI!I103)</f>
        <v>16</v>
      </c>
      <c r="AK103" s="174">
        <f>IF(M12FI!J103="","",M12FI!J103)</f>
        <v>15.5</v>
      </c>
      <c r="AL103" s="174" t="str">
        <f>IF(M12FI!K103="","",M12FI!K103)</f>
        <v/>
      </c>
      <c r="AM103" s="174">
        <f>IF(M12FI!L103="","",M12FI!L103)</f>
        <v>15.5</v>
      </c>
      <c r="AN103" s="174">
        <f>IF(M12FI!M103="","",M12FI!M103)</f>
        <v>15.720000000000002</v>
      </c>
      <c r="AO103" s="174" t="str">
        <f>IF(M12FI!N103="","",M12FI!N103)</f>
        <v>V</v>
      </c>
      <c r="AP103" s="174">
        <f>IF(' M13 APR'!E103="","",' M13 APR'!E103)</f>
        <v>11</v>
      </c>
      <c r="AQ103" s="174" t="str">
        <f>IF(' M13 APR'!F103="","",' M13 APR'!F103)</f>
        <v/>
      </c>
      <c r="AR103" s="174">
        <f>IF(' M13 APR'!G103="","",' M13 APR'!G103)</f>
        <v>11</v>
      </c>
      <c r="AS103" s="174">
        <f>IF(' M13 APR'!H103="","",' M13 APR'!H103)</f>
        <v>16.100000000000001</v>
      </c>
      <c r="AT103" s="174" t="str">
        <f>IF(' M13 APR'!I103="","",' M13 APR'!I103)</f>
        <v/>
      </c>
      <c r="AU103" s="174">
        <f>IF(' M13 APR'!J103="","",' M13 APR'!J103)</f>
        <v>16.100000000000001</v>
      </c>
      <c r="AV103" s="174">
        <f>IF(' M13 APR'!K103="","",' M13 APR'!K103)</f>
        <v>13.244</v>
      </c>
      <c r="AW103" s="174" t="str">
        <f>IF(' M13 APR'!L103="","",' M13 APR'!L103)</f>
        <v>V</v>
      </c>
      <c r="AX103" s="176">
        <f>IF(' M14 APR'!E103="","",' M14 APR'!E103)</f>
        <v>12</v>
      </c>
      <c r="AY103" s="176" t="str">
        <f>IF(' M14 APR'!F103="","",' M14 APR'!F103)</f>
        <v/>
      </c>
      <c r="AZ103" s="176">
        <f>IF(' M14 APR'!G103="","",' M14 APR'!G103)</f>
        <v>12</v>
      </c>
      <c r="BA103" s="176">
        <f>IF(' M14 APR'!H103="","",' M14 APR'!H103)</f>
        <v>13</v>
      </c>
      <c r="BB103" s="176" t="str">
        <f>IF(' M14 APR'!I103="","",' M14 APR'!I103)</f>
        <v/>
      </c>
      <c r="BC103" s="176">
        <f>IF(' M14 APR'!J103="","",' M14 APR'!J103)</f>
        <v>13</v>
      </c>
      <c r="BD103" s="176">
        <f>IF(' M14 APR'!K103="","",' M14 APR'!K103)</f>
        <v>12.440000000000001</v>
      </c>
      <c r="BE103" s="176" t="str">
        <f>IF(' M14 APR'!L103="","",' M14 APR'!L103)</f>
        <v>V</v>
      </c>
      <c r="BF103" s="175">
        <f>IF(' M15 APR'!E103="","",' M15 APR'!E103)</f>
        <v>13</v>
      </c>
      <c r="BG103" s="175" t="str">
        <f>IF(' M15 APR'!F103="","",' M15 APR'!F103)</f>
        <v/>
      </c>
      <c r="BH103" s="175">
        <f>IF(' M15 APR'!G103="","",' M15 APR'!G103)</f>
        <v>13</v>
      </c>
      <c r="BI103" s="175">
        <f>IF(' M15 APR'!H103="","",' M15 APR'!H103)</f>
        <v>17</v>
      </c>
      <c r="BJ103" s="175" t="str">
        <f>IF(' M15 APR'!I103="","",' M15 APR'!I103)</f>
        <v/>
      </c>
      <c r="BK103" s="175">
        <f>IF(' M15 APR'!J103="","",' M15 APR'!J103)</f>
        <v>17</v>
      </c>
      <c r="BL103" s="175">
        <f>IF(' M15 APR'!K103="","",' M15 APR'!K103)</f>
        <v>16.200000000000003</v>
      </c>
      <c r="BM103" s="175" t="str">
        <f>IF(' M15 APR'!L103="","",' M15 APR'!L103)</f>
        <v>V</v>
      </c>
      <c r="BN103" s="14">
        <f>IF(' M16 APR'!E103="","",' M16 APR'!E103)</f>
        <v>15.75</v>
      </c>
      <c r="BO103" s="14" t="str">
        <f>IF(' M16 APR'!F103="","",' M16 APR'!F103)</f>
        <v/>
      </c>
      <c r="BP103" s="14">
        <f>IF(' M16 APR'!G103="","",' M16 APR'!G103)</f>
        <v>15.75</v>
      </c>
      <c r="BQ103" s="14">
        <f>IF(' M16 APR'!H103="","",' M16 APR'!H103)</f>
        <v>15.75</v>
      </c>
      <c r="BR103" s="14" t="str">
        <f>IF(' M16 APR'!I103="","",' M16 APR'!I103)</f>
        <v>V</v>
      </c>
      <c r="BS103" s="177">
        <f t="shared" si="4"/>
        <v>14.664562500000001</v>
      </c>
      <c r="BT103" s="178" t="str">
        <f t="shared" si="3"/>
        <v>Admis(e)</v>
      </c>
      <c r="BU103" s="179" t="str">
        <f t="shared" si="5"/>
        <v xml:space="preserve">MOUTAWAKKIL           </v>
      </c>
    </row>
    <row r="104" spans="1:73" s="110" customFormat="1">
      <c r="A104" s="173">
        <v>95</v>
      </c>
      <c r="B104" s="187" t="s">
        <v>195</v>
      </c>
      <c r="C104" s="37" t="s">
        <v>196</v>
      </c>
      <c r="D104" s="174">
        <f>IF('M9 final  '!D104="","",'M9 final  '!D104)</f>
        <v>14.600000000000001</v>
      </c>
      <c r="E104" s="174" t="str">
        <f>IF('M9 final  '!E104="","",'M9 final  '!E104)</f>
        <v/>
      </c>
      <c r="F104" s="174">
        <f>IF('M9 final  '!F104="","",'M9 final  '!F104)</f>
        <v>14.600000000000001</v>
      </c>
      <c r="G104" s="174">
        <f>IF('M9 final  '!G104="","",'M9 final  '!G104)</f>
        <v>14.5</v>
      </c>
      <c r="H104" s="174" t="str">
        <f>IF('M9 final  '!H104="","",'M9 final  '!H104)</f>
        <v/>
      </c>
      <c r="I104" s="174">
        <f>IF('M9 final  '!I104="","",'M9 final  '!I104)</f>
        <v>14.5</v>
      </c>
      <c r="J104" s="174">
        <f>IF('M9 final  '!J104="","",'M9 final  '!J104)</f>
        <v>14.55</v>
      </c>
      <c r="K104" s="174" t="str">
        <f>IF('M9 final  '!K104="","",'M9 final  '!K104)</f>
        <v>V</v>
      </c>
      <c r="L104" s="174">
        <f>IF(M10FI!E104="","",M10FI!E104)</f>
        <v>13.5</v>
      </c>
      <c r="M104" s="174" t="str">
        <f>IF(M10FI!F104="","",M10FI!F104)</f>
        <v/>
      </c>
      <c r="N104" s="174">
        <f>IF(M10FI!G104="","",M10FI!G104)</f>
        <v>13.5</v>
      </c>
      <c r="O104" s="174">
        <f>IF(M10FI!H104="","",M10FI!H104)</f>
        <v>15.75</v>
      </c>
      <c r="P104" s="174" t="str">
        <f>IF(M10FI!I104="","",M10FI!I104)</f>
        <v/>
      </c>
      <c r="Q104" s="174">
        <f>IF(M10FI!J104="","",M10FI!J104)</f>
        <v>15.75</v>
      </c>
      <c r="R104" s="174">
        <f>IF(M10FI!K104="","",M10FI!K104)</f>
        <v>13.5</v>
      </c>
      <c r="S104" s="174" t="str">
        <f>IF(M10FI!L104="","",M10FI!L104)</f>
        <v/>
      </c>
      <c r="T104" s="174">
        <f>IF(M10FI!M104="","",M10FI!M104)</f>
        <v>13.5</v>
      </c>
      <c r="U104" s="174">
        <f>IF(M10FI!N104="","",M10FI!N104)</f>
        <v>14.400000000000002</v>
      </c>
      <c r="V104" s="174" t="str">
        <f>IF(M10FI!O104="","",M10FI!O104)</f>
        <v>V</v>
      </c>
      <c r="W104" s="174">
        <f>IF('M11 final'!D104="","",'M11 final'!D104)</f>
        <v>17</v>
      </c>
      <c r="X104" s="174" t="str">
        <f>IF('M11 final'!E104="","",'M11 final'!E104)</f>
        <v/>
      </c>
      <c r="Y104" s="174">
        <f>IF('M11 final'!F104="","",'M11 final'!F104)</f>
        <v>17</v>
      </c>
      <c r="Z104" s="174">
        <f>IF('M11 final'!G104="","",'M11 final'!G104)</f>
        <v>14.5</v>
      </c>
      <c r="AA104" s="174" t="str">
        <f>IF('M11 final'!H104="","",'M11 final'!H104)</f>
        <v/>
      </c>
      <c r="AB104" s="174">
        <f>IF('M11 final'!I104="","",'M11 final'!I104)</f>
        <v>14.5</v>
      </c>
      <c r="AC104" s="174">
        <f>IF('M11 final'!J104="","",'M11 final'!J104)</f>
        <v>15.75</v>
      </c>
      <c r="AD104" s="174" t="str">
        <f>IF('M11 final'!K104="","",'M11 final'!K104)</f>
        <v>V</v>
      </c>
      <c r="AE104" s="174">
        <f>IF(M12FI!D104="","",M12FI!D104)</f>
        <v>12</v>
      </c>
      <c r="AF104" s="174" t="str">
        <f>IF(M12FI!E104="","",M12FI!E104)</f>
        <v/>
      </c>
      <c r="AG104" s="174">
        <f>IF(M12FI!F104="","",M12FI!F104)</f>
        <v>12</v>
      </c>
      <c r="AH104" s="174">
        <f>IF(M12FI!G104="","",M12FI!G104)</f>
        <v>12</v>
      </c>
      <c r="AI104" s="174" t="str">
        <f>IF(M12FI!H104="","",M12FI!H104)</f>
        <v/>
      </c>
      <c r="AJ104" s="174">
        <f>IF(M12FI!I104="","",M12FI!I104)</f>
        <v>12</v>
      </c>
      <c r="AK104" s="174">
        <f>IF(M12FI!J104="","",M12FI!J104)</f>
        <v>11.5</v>
      </c>
      <c r="AL104" s="174">
        <f>IF(M12FI!K104="","",M12FI!K104)</f>
        <v>12</v>
      </c>
      <c r="AM104" s="174">
        <f>IF(M12FI!L104="","",M12FI!L104)</f>
        <v>12</v>
      </c>
      <c r="AN104" s="174">
        <f>IF(M12FI!M104="","",M12FI!M104)</f>
        <v>12</v>
      </c>
      <c r="AO104" s="174" t="str">
        <f>IF(M12FI!N104="","",M12FI!N104)</f>
        <v>VAR</v>
      </c>
      <c r="AP104" s="174">
        <f>IF(' M13 APR'!E104="","",' M13 APR'!E104)</f>
        <v>13</v>
      </c>
      <c r="AQ104" s="174" t="str">
        <f>IF(' M13 APR'!F104="","",' M13 APR'!F104)</f>
        <v/>
      </c>
      <c r="AR104" s="174">
        <f>IF(' M13 APR'!G104="","",' M13 APR'!G104)</f>
        <v>13</v>
      </c>
      <c r="AS104" s="174">
        <f>IF(' M13 APR'!H104="","",' M13 APR'!H104)</f>
        <v>18.375</v>
      </c>
      <c r="AT104" s="174" t="str">
        <f>IF(' M13 APR'!I104="","",' M13 APR'!I104)</f>
        <v/>
      </c>
      <c r="AU104" s="174">
        <f>IF(' M13 APR'!J104="","",' M13 APR'!J104)</f>
        <v>18.375</v>
      </c>
      <c r="AV104" s="174">
        <f>IF(' M13 APR'!K104="","",' M13 APR'!K104)</f>
        <v>15.365000000000002</v>
      </c>
      <c r="AW104" s="174" t="str">
        <f>IF(' M13 APR'!L104="","",' M13 APR'!L104)</f>
        <v>V</v>
      </c>
      <c r="AX104" s="176">
        <f>IF(' M14 APR'!E104="","",' M14 APR'!E104)</f>
        <v>14.8</v>
      </c>
      <c r="AY104" s="176" t="str">
        <f>IF(' M14 APR'!F104="","",' M14 APR'!F104)</f>
        <v/>
      </c>
      <c r="AZ104" s="176">
        <f>IF(' M14 APR'!G104="","",' M14 APR'!G104)</f>
        <v>14.8</v>
      </c>
      <c r="BA104" s="176">
        <f>IF(' M14 APR'!H104="","",' M14 APR'!H104)</f>
        <v>12.75</v>
      </c>
      <c r="BB104" s="176" t="str">
        <f>IF(' M14 APR'!I104="","",' M14 APR'!I104)</f>
        <v/>
      </c>
      <c r="BC104" s="176">
        <f>IF(' M14 APR'!J104="","",' M14 APR'!J104)</f>
        <v>12.75</v>
      </c>
      <c r="BD104" s="176">
        <f>IF(' M14 APR'!K104="","",' M14 APR'!K104)</f>
        <v>13.898000000000003</v>
      </c>
      <c r="BE104" s="176" t="str">
        <f>IF(' M14 APR'!L104="","",' M14 APR'!L104)</f>
        <v>V</v>
      </c>
      <c r="BF104" s="175">
        <f>IF(' M15 APR'!E104="","",' M15 APR'!E104)</f>
        <v>15.5</v>
      </c>
      <c r="BG104" s="175" t="str">
        <f>IF(' M15 APR'!F104="","",' M15 APR'!F104)</f>
        <v/>
      </c>
      <c r="BH104" s="175">
        <f>IF(' M15 APR'!G104="","",' M15 APR'!G104)</f>
        <v>15.5</v>
      </c>
      <c r="BI104" s="175">
        <f>IF(' M15 APR'!H104="","",' M15 APR'!H104)</f>
        <v>16</v>
      </c>
      <c r="BJ104" s="175" t="str">
        <f>IF(' M15 APR'!I104="","",' M15 APR'!I104)</f>
        <v/>
      </c>
      <c r="BK104" s="175">
        <f>IF(' M15 APR'!J104="","",' M15 APR'!J104)</f>
        <v>16</v>
      </c>
      <c r="BL104" s="175">
        <f>IF(' M15 APR'!K104="","",' M15 APR'!K104)</f>
        <v>15.9</v>
      </c>
      <c r="BM104" s="175" t="str">
        <f>IF(' M15 APR'!L104="","",' M15 APR'!L104)</f>
        <v>V</v>
      </c>
      <c r="BN104" s="14">
        <f>IF(' M16 APR'!E104="","",' M16 APR'!E104)</f>
        <v>15.5</v>
      </c>
      <c r="BO104" s="14" t="str">
        <f>IF(' M16 APR'!F104="","",' M16 APR'!F104)</f>
        <v/>
      </c>
      <c r="BP104" s="14">
        <f>IF(' M16 APR'!G104="","",' M16 APR'!G104)</f>
        <v>15.5</v>
      </c>
      <c r="BQ104" s="14">
        <f>IF(' M16 APR'!H104="","",' M16 APR'!H104)</f>
        <v>15.5</v>
      </c>
      <c r="BR104" s="14" t="str">
        <f>IF(' M16 APR'!I104="","",' M16 APR'!I104)</f>
        <v>V</v>
      </c>
      <c r="BS104" s="177">
        <f t="shared" si="4"/>
        <v>14.670375</v>
      </c>
      <c r="BT104" s="178" t="str">
        <f t="shared" si="3"/>
        <v>Admis(e)</v>
      </c>
      <c r="BU104" s="179" t="str">
        <f t="shared" si="5"/>
        <v xml:space="preserve">MRAH            </v>
      </c>
    </row>
    <row r="105" spans="1:73" s="110" customFormat="1">
      <c r="A105" s="173">
        <v>96</v>
      </c>
      <c r="B105" s="187" t="s">
        <v>197</v>
      </c>
      <c r="C105" s="37" t="s">
        <v>198</v>
      </c>
      <c r="D105" s="174">
        <f>IF('M9 final  '!D105="","",'M9 final  '!D105)</f>
        <v>16.8</v>
      </c>
      <c r="E105" s="174" t="str">
        <f>IF('M9 final  '!E105="","",'M9 final  '!E105)</f>
        <v/>
      </c>
      <c r="F105" s="174">
        <f>IF('M9 final  '!F105="","",'M9 final  '!F105)</f>
        <v>16.8</v>
      </c>
      <c r="G105" s="174">
        <f>IF('M9 final  '!G105="","",'M9 final  '!G105)</f>
        <v>13.5</v>
      </c>
      <c r="H105" s="174" t="str">
        <f>IF('M9 final  '!H105="","",'M9 final  '!H105)</f>
        <v/>
      </c>
      <c r="I105" s="174">
        <f>IF('M9 final  '!I105="","",'M9 final  '!I105)</f>
        <v>13.5</v>
      </c>
      <c r="J105" s="174">
        <f>IF('M9 final  '!J105="","",'M9 final  '!J105)</f>
        <v>15.15</v>
      </c>
      <c r="K105" s="174" t="str">
        <f>IF('M9 final  '!K105="","",'M9 final  '!K105)</f>
        <v>V</v>
      </c>
      <c r="L105" s="174">
        <f>IF(M10FI!E105="","",M10FI!E105)</f>
        <v>13.25</v>
      </c>
      <c r="M105" s="174" t="str">
        <f>IF(M10FI!F105="","",M10FI!F105)</f>
        <v/>
      </c>
      <c r="N105" s="174">
        <f>IF(M10FI!G105="","",M10FI!G105)</f>
        <v>13.25</v>
      </c>
      <c r="O105" s="174">
        <f>IF(M10FI!H105="","",M10FI!H105)</f>
        <v>16.75</v>
      </c>
      <c r="P105" s="174" t="str">
        <f>IF(M10FI!I105="","",M10FI!I105)</f>
        <v/>
      </c>
      <c r="Q105" s="174">
        <f>IF(M10FI!J105="","",M10FI!J105)</f>
        <v>16.75</v>
      </c>
      <c r="R105" s="174">
        <f>IF(M10FI!K105="","",M10FI!K105)</f>
        <v>12.5</v>
      </c>
      <c r="S105" s="174" t="str">
        <f>IF(M10FI!L105="","",M10FI!L105)</f>
        <v/>
      </c>
      <c r="T105" s="174">
        <f>IF(M10FI!M105="","",M10FI!M105)</f>
        <v>12.5</v>
      </c>
      <c r="U105" s="174">
        <f>IF(M10FI!N105="","",M10FI!N105)</f>
        <v>14.425000000000001</v>
      </c>
      <c r="V105" s="174" t="str">
        <f>IF(M10FI!O105="","",M10FI!O105)</f>
        <v>V</v>
      </c>
      <c r="W105" s="174">
        <f>IF('M11 final'!D105="","",'M11 final'!D105)</f>
        <v>17.75</v>
      </c>
      <c r="X105" s="174" t="str">
        <f>IF('M11 final'!E105="","",'M11 final'!E105)</f>
        <v/>
      </c>
      <c r="Y105" s="174">
        <f>IF('M11 final'!F105="","",'M11 final'!F105)</f>
        <v>17.75</v>
      </c>
      <c r="Z105" s="174">
        <f>IF('M11 final'!G105="","",'M11 final'!G105)</f>
        <v>14.5</v>
      </c>
      <c r="AA105" s="174" t="str">
        <f>IF('M11 final'!H105="","",'M11 final'!H105)</f>
        <v/>
      </c>
      <c r="AB105" s="174">
        <f>IF('M11 final'!I105="","",'M11 final'!I105)</f>
        <v>14.5</v>
      </c>
      <c r="AC105" s="174">
        <f>IF('M11 final'!J105="","",'M11 final'!J105)</f>
        <v>16.125</v>
      </c>
      <c r="AD105" s="174" t="str">
        <f>IF('M11 final'!K105="","",'M11 final'!K105)</f>
        <v>V</v>
      </c>
      <c r="AE105" s="174">
        <f>IF(M12FI!D105="","",M12FI!D105)</f>
        <v>18</v>
      </c>
      <c r="AF105" s="174" t="str">
        <f>IF(M12FI!E105="","",M12FI!E105)</f>
        <v/>
      </c>
      <c r="AG105" s="174">
        <f>IF(M12FI!F105="","",M12FI!F105)</f>
        <v>18</v>
      </c>
      <c r="AH105" s="174">
        <f>IF(M12FI!G105="","",M12FI!G105)</f>
        <v>20</v>
      </c>
      <c r="AI105" s="174" t="str">
        <f>IF(M12FI!H105="","",M12FI!H105)</f>
        <v/>
      </c>
      <c r="AJ105" s="174">
        <f>IF(M12FI!I105="","",M12FI!I105)</f>
        <v>20</v>
      </c>
      <c r="AK105" s="174">
        <f>IF(M12FI!J105="","",M12FI!J105)</f>
        <v>15</v>
      </c>
      <c r="AL105" s="174" t="str">
        <f>IF(M12FI!K105="","",M12FI!K105)</f>
        <v/>
      </c>
      <c r="AM105" s="174">
        <f>IF(M12FI!L105="","",M12FI!L105)</f>
        <v>15</v>
      </c>
      <c r="AN105" s="174">
        <f>IF(M12FI!M105="","",M12FI!M105)</f>
        <v>16.759999999999998</v>
      </c>
      <c r="AO105" s="174" t="str">
        <f>IF(M12FI!N105="","",M12FI!N105)</f>
        <v>V</v>
      </c>
      <c r="AP105" s="174">
        <f>IF(' M13 APR'!E105="","",' M13 APR'!E105)</f>
        <v>14</v>
      </c>
      <c r="AQ105" s="174" t="str">
        <f>IF(' M13 APR'!F105="","",' M13 APR'!F105)</f>
        <v/>
      </c>
      <c r="AR105" s="174">
        <f>IF(' M13 APR'!G105="","",' M13 APR'!G105)</f>
        <v>14</v>
      </c>
      <c r="AS105" s="174">
        <f>IF(' M13 APR'!H105="","",' M13 APR'!H105)</f>
        <v>16.375</v>
      </c>
      <c r="AT105" s="174" t="str">
        <f>IF(' M13 APR'!I105="","",' M13 APR'!I105)</f>
        <v/>
      </c>
      <c r="AU105" s="174">
        <f>IF(' M13 APR'!J105="","",' M13 APR'!J105)</f>
        <v>16.375</v>
      </c>
      <c r="AV105" s="174">
        <f>IF(' M13 APR'!K105="","",' M13 APR'!K105)</f>
        <v>15.045000000000002</v>
      </c>
      <c r="AW105" s="174" t="str">
        <f>IF(' M13 APR'!L105="","",' M13 APR'!L105)</f>
        <v>V</v>
      </c>
      <c r="AX105" s="176">
        <f>IF(' M14 APR'!E105="","",' M14 APR'!E105)</f>
        <v>16</v>
      </c>
      <c r="AY105" s="176" t="str">
        <f>IF(' M14 APR'!F105="","",' M14 APR'!F105)</f>
        <v/>
      </c>
      <c r="AZ105" s="176">
        <f>IF(' M14 APR'!G105="","",' M14 APR'!G105)</f>
        <v>16</v>
      </c>
      <c r="BA105" s="176">
        <f>IF(' M14 APR'!H105="","",' M14 APR'!H105)</f>
        <v>15</v>
      </c>
      <c r="BB105" s="176" t="str">
        <f>IF(' M14 APR'!I105="","",' M14 APR'!I105)</f>
        <v/>
      </c>
      <c r="BC105" s="176">
        <f>IF(' M14 APR'!J105="","",' M14 APR'!J105)</f>
        <v>15</v>
      </c>
      <c r="BD105" s="176">
        <f>IF(' M14 APR'!K105="","",' M14 APR'!K105)</f>
        <v>15.56</v>
      </c>
      <c r="BE105" s="176" t="str">
        <f>IF(' M14 APR'!L105="","",' M14 APR'!L105)</f>
        <v>V</v>
      </c>
      <c r="BF105" s="175">
        <f>IF(' M15 APR'!E105="","",' M15 APR'!E105)</f>
        <v>15.5</v>
      </c>
      <c r="BG105" s="175" t="str">
        <f>IF(' M15 APR'!F105="","",' M15 APR'!F105)</f>
        <v/>
      </c>
      <c r="BH105" s="175">
        <f>IF(' M15 APR'!G105="","",' M15 APR'!G105)</f>
        <v>15.5</v>
      </c>
      <c r="BI105" s="175">
        <f>IF(' M15 APR'!H105="","",' M15 APR'!H105)</f>
        <v>16.5</v>
      </c>
      <c r="BJ105" s="175" t="str">
        <f>IF(' M15 APR'!I105="","",' M15 APR'!I105)</f>
        <v/>
      </c>
      <c r="BK105" s="175">
        <f>IF(' M15 APR'!J105="","",' M15 APR'!J105)</f>
        <v>16.5</v>
      </c>
      <c r="BL105" s="175">
        <f>IF(' M15 APR'!K105="","",' M15 APR'!K105)</f>
        <v>16.3</v>
      </c>
      <c r="BM105" s="175" t="str">
        <f>IF(' M15 APR'!L105="","",' M15 APR'!L105)</f>
        <v>V</v>
      </c>
      <c r="BN105" s="14">
        <f>IF(' M16 APR'!E105="","",' M16 APR'!E105)</f>
        <v>16.5</v>
      </c>
      <c r="BO105" s="14" t="str">
        <f>IF(' M16 APR'!F105="","",' M16 APR'!F105)</f>
        <v/>
      </c>
      <c r="BP105" s="14">
        <f>IF(' M16 APR'!G105="","",' M16 APR'!G105)</f>
        <v>16.5</v>
      </c>
      <c r="BQ105" s="14">
        <f>IF(' M16 APR'!H105="","",' M16 APR'!H105)</f>
        <v>16.5</v>
      </c>
      <c r="BR105" s="14" t="str">
        <f>IF(' M16 APR'!I105="","",' M16 APR'!I105)</f>
        <v>V</v>
      </c>
      <c r="BS105" s="177">
        <f t="shared" si="4"/>
        <v>15.733124999999999</v>
      </c>
      <c r="BT105" s="178" t="str">
        <f t="shared" si="3"/>
        <v>Admis(e)</v>
      </c>
      <c r="BU105" s="179" t="str">
        <f t="shared" si="5"/>
        <v xml:space="preserve">NAAMI       </v>
      </c>
    </row>
    <row r="106" spans="1:73" s="110" customFormat="1">
      <c r="A106" s="173">
        <v>97</v>
      </c>
      <c r="B106" s="187" t="s">
        <v>199</v>
      </c>
      <c r="C106" s="37" t="s">
        <v>200</v>
      </c>
      <c r="D106" s="174">
        <f>IF('M9 final  '!D106="","",'M9 final  '!D106)</f>
        <v>14.1</v>
      </c>
      <c r="E106" s="174" t="str">
        <f>IF('M9 final  '!E106="","",'M9 final  '!E106)</f>
        <v/>
      </c>
      <c r="F106" s="174">
        <f>IF('M9 final  '!F106="","",'M9 final  '!F106)</f>
        <v>14.1</v>
      </c>
      <c r="G106" s="174">
        <f>IF('M9 final  '!G106="","",'M9 final  '!G106)</f>
        <v>13</v>
      </c>
      <c r="H106" s="174" t="str">
        <f>IF('M9 final  '!H106="","",'M9 final  '!H106)</f>
        <v/>
      </c>
      <c r="I106" s="174">
        <f>IF('M9 final  '!I106="","",'M9 final  '!I106)</f>
        <v>13</v>
      </c>
      <c r="J106" s="174">
        <f>IF('M9 final  '!J106="","",'M9 final  '!J106)</f>
        <v>13.55</v>
      </c>
      <c r="K106" s="174" t="str">
        <f>IF('M9 final  '!K106="","",'M9 final  '!K106)</f>
        <v>V</v>
      </c>
      <c r="L106" s="174">
        <f>IF(M10FI!E106="","",M10FI!E106)</f>
        <v>11.125</v>
      </c>
      <c r="M106" s="174">
        <f>IF(M10FI!F106="","",M10FI!F106)</f>
        <v>12</v>
      </c>
      <c r="N106" s="174">
        <f>IF(M10FI!G106="","",M10FI!G106)</f>
        <v>12</v>
      </c>
      <c r="O106" s="174">
        <f>IF(M10FI!H106="","",M10FI!H106)</f>
        <v>11.5</v>
      </c>
      <c r="P106" s="174">
        <f>IF(M10FI!I106="","",M10FI!I106)</f>
        <v>12</v>
      </c>
      <c r="Q106" s="174">
        <f>IF(M10FI!J106="","",M10FI!J106)</f>
        <v>12</v>
      </c>
      <c r="R106" s="174">
        <f>IF(M10FI!K106="","",M10FI!K106)</f>
        <v>11</v>
      </c>
      <c r="S106" s="174">
        <f>IF(M10FI!L106="","",M10FI!L106)</f>
        <v>11</v>
      </c>
      <c r="T106" s="174">
        <f>IF(M10FI!M106="","",M10FI!M106)</f>
        <v>11</v>
      </c>
      <c r="U106" s="174">
        <f>IF(M10FI!N106="","",M10FI!N106)</f>
        <v>11.7</v>
      </c>
      <c r="V106" s="174" t="str">
        <f>IF(M10FI!O106="","",M10FI!O106)</f>
        <v>NV</v>
      </c>
      <c r="W106" s="174">
        <f>IF('M11 final'!D106="","",'M11 final'!D106)</f>
        <v>11</v>
      </c>
      <c r="X106" s="174" t="str">
        <f>IF('M11 final'!E106="","",'M11 final'!E106)</f>
        <v/>
      </c>
      <c r="Y106" s="174">
        <f>IF('M11 final'!F106="","",'M11 final'!F106)</f>
        <v>11</v>
      </c>
      <c r="Z106" s="174">
        <f>IF('M11 final'!G106="","",'M11 final'!G106)</f>
        <v>13.5</v>
      </c>
      <c r="AA106" s="174" t="str">
        <f>IF('M11 final'!H106="","",'M11 final'!H106)</f>
        <v/>
      </c>
      <c r="AB106" s="174">
        <f>IF('M11 final'!I106="","",'M11 final'!I106)</f>
        <v>13.5</v>
      </c>
      <c r="AC106" s="174">
        <f>IF('M11 final'!J106="","",'M11 final'!J106)</f>
        <v>12.25</v>
      </c>
      <c r="AD106" s="174" t="str">
        <f>IF('M11 final'!K106="","",'M11 final'!K106)</f>
        <v>V</v>
      </c>
      <c r="AE106" s="174">
        <f>IF(M12FI!D106="","",M12FI!D106)</f>
        <v>14.5</v>
      </c>
      <c r="AF106" s="174" t="str">
        <f>IF(M12FI!E106="","",M12FI!E106)</f>
        <v/>
      </c>
      <c r="AG106" s="174">
        <f>IF(M12FI!F106="","",M12FI!F106)</f>
        <v>14.5</v>
      </c>
      <c r="AH106" s="174">
        <f>IF(M12FI!G106="","",M12FI!G106)</f>
        <v>16</v>
      </c>
      <c r="AI106" s="174" t="str">
        <f>IF(M12FI!H106="","",M12FI!H106)</f>
        <v/>
      </c>
      <c r="AJ106" s="174">
        <f>IF(M12FI!I106="","",M12FI!I106)</f>
        <v>16</v>
      </c>
      <c r="AK106" s="174">
        <f>IF(M12FI!J106="","",M12FI!J106)</f>
        <v>7.5</v>
      </c>
      <c r="AL106" s="174">
        <f>IF(M12FI!K106="","",M12FI!K106)</f>
        <v>12</v>
      </c>
      <c r="AM106" s="174">
        <f>IF(M12FI!L106="","",M12FI!L106)</f>
        <v>12</v>
      </c>
      <c r="AN106" s="174">
        <f>IF(M12FI!M106="","",M12FI!M106)</f>
        <v>13.43</v>
      </c>
      <c r="AO106" s="174" t="str">
        <f>IF(M12FI!N106="","",M12FI!N106)</f>
        <v>VAR</v>
      </c>
      <c r="AP106" s="174">
        <f>IF(' M13 APR'!E106="","",' M13 APR'!E106)</f>
        <v>10</v>
      </c>
      <c r="AQ106" s="174">
        <f>IF(' M13 APR'!F106="","",' M13 APR'!F106)</f>
        <v>12</v>
      </c>
      <c r="AR106" s="174">
        <f>IF(' M13 APR'!G106="","",' M13 APR'!G106)</f>
        <v>12</v>
      </c>
      <c r="AS106" s="174">
        <f>IF(' M13 APR'!H106="","",' M13 APR'!H106)</f>
        <v>14.299999999999999</v>
      </c>
      <c r="AT106" s="174" t="str">
        <f>IF(' M13 APR'!I106="","",' M13 APR'!I106)</f>
        <v/>
      </c>
      <c r="AU106" s="174">
        <f>IF(' M13 APR'!J106="","",' M13 APR'!J106)</f>
        <v>14.299999999999999</v>
      </c>
      <c r="AV106" s="174">
        <f>IF(' M13 APR'!K106="","",' M13 APR'!K106)</f>
        <v>13.012</v>
      </c>
      <c r="AW106" s="174" t="str">
        <f>IF(' M13 APR'!L106="","",' M13 APR'!L106)</f>
        <v>VAR</v>
      </c>
      <c r="AX106" s="176">
        <f>IF(' M14 APR'!E106="","",' M14 APR'!E106)</f>
        <v>8</v>
      </c>
      <c r="AY106" s="176">
        <f>IF(' M14 APR'!F106="","",' M14 APR'!F106)</f>
        <v>12</v>
      </c>
      <c r="AZ106" s="176">
        <f>IF(' M14 APR'!G106="","",' M14 APR'!G106)</f>
        <v>12</v>
      </c>
      <c r="BA106" s="176">
        <f>IF(' M14 APR'!H106="","",' M14 APR'!H106)</f>
        <v>13.5</v>
      </c>
      <c r="BB106" s="176" t="str">
        <f>IF(' M14 APR'!I106="","",' M14 APR'!I106)</f>
        <v/>
      </c>
      <c r="BC106" s="176">
        <f>IF(' M14 APR'!J106="","",' M14 APR'!J106)</f>
        <v>13.5</v>
      </c>
      <c r="BD106" s="176">
        <f>IF(' M14 APR'!K106="","",' M14 APR'!K106)</f>
        <v>12.66</v>
      </c>
      <c r="BE106" s="176" t="str">
        <f>IF(' M14 APR'!L106="","",' M14 APR'!L106)</f>
        <v>VAR</v>
      </c>
      <c r="BF106" s="175">
        <f>IF(' M15 APR'!E106="","",' M15 APR'!E106)</f>
        <v>15</v>
      </c>
      <c r="BG106" s="175" t="str">
        <f>IF(' M15 APR'!F106="","",' M15 APR'!F106)</f>
        <v/>
      </c>
      <c r="BH106" s="175">
        <f>IF(' M15 APR'!G106="","",' M15 APR'!G106)</f>
        <v>15</v>
      </c>
      <c r="BI106" s="175">
        <f>IF(' M15 APR'!H106="","",' M15 APR'!H106)</f>
        <v>15</v>
      </c>
      <c r="BJ106" s="175" t="str">
        <f>IF(' M15 APR'!I106="","",' M15 APR'!I106)</f>
        <v/>
      </c>
      <c r="BK106" s="175">
        <f>IF(' M15 APR'!J106="","",' M15 APR'!J106)</f>
        <v>15</v>
      </c>
      <c r="BL106" s="175">
        <f>IF(' M15 APR'!K106="","",' M15 APR'!K106)</f>
        <v>15</v>
      </c>
      <c r="BM106" s="175" t="str">
        <f>IF(' M15 APR'!L106="","",' M15 APR'!L106)</f>
        <v>V</v>
      </c>
      <c r="BN106" s="14">
        <f>IF(' M16 APR'!E106="","",' M16 APR'!E106)</f>
        <v>16</v>
      </c>
      <c r="BO106" s="14" t="str">
        <f>IF(' M16 APR'!F106="","",' M16 APR'!F106)</f>
        <v/>
      </c>
      <c r="BP106" s="14">
        <f>IF(' M16 APR'!G106="","",' M16 APR'!G106)</f>
        <v>16</v>
      </c>
      <c r="BQ106" s="14">
        <f>IF(' M16 APR'!H106="","",' M16 APR'!H106)</f>
        <v>16</v>
      </c>
      <c r="BR106" s="14" t="str">
        <f>IF(' M16 APR'!I106="","",' M16 APR'!I106)</f>
        <v>V</v>
      </c>
      <c r="BS106" s="177">
        <f t="shared" si="4"/>
        <v>13.45025</v>
      </c>
      <c r="BT106" s="178" t="str">
        <f t="shared" si="3"/>
        <v>Admis(e)</v>
      </c>
      <c r="BU106" s="179" t="str">
        <f t="shared" si="5"/>
        <v xml:space="preserve">NACHDA     </v>
      </c>
    </row>
    <row r="107" spans="1:73" s="110" customFormat="1">
      <c r="A107" s="173">
        <v>98</v>
      </c>
      <c r="B107" s="187" t="s">
        <v>201</v>
      </c>
      <c r="C107" s="37" t="s">
        <v>95</v>
      </c>
      <c r="D107" s="174">
        <f>IF('M9 final  '!D107="","",'M9 final  '!D107)</f>
        <v>15.6</v>
      </c>
      <c r="E107" s="174" t="str">
        <f>IF('M9 final  '!E107="","",'M9 final  '!E107)</f>
        <v/>
      </c>
      <c r="F107" s="174">
        <f>IF('M9 final  '!F107="","",'M9 final  '!F107)</f>
        <v>15.6</v>
      </c>
      <c r="G107" s="174">
        <f>IF('M9 final  '!G107="","",'M9 final  '!G107)</f>
        <v>18.5</v>
      </c>
      <c r="H107" s="174" t="str">
        <f>IF('M9 final  '!H107="","",'M9 final  '!H107)</f>
        <v/>
      </c>
      <c r="I107" s="174">
        <f>IF('M9 final  '!I107="","",'M9 final  '!I107)</f>
        <v>18.5</v>
      </c>
      <c r="J107" s="174">
        <f>IF('M9 final  '!J107="","",'M9 final  '!J107)</f>
        <v>17.05</v>
      </c>
      <c r="K107" s="174" t="str">
        <f>IF('M9 final  '!K107="","",'M9 final  '!K107)</f>
        <v>V</v>
      </c>
      <c r="L107" s="174">
        <f>IF(M10FI!E107="","",M10FI!E107)</f>
        <v>13.25</v>
      </c>
      <c r="M107" s="174" t="str">
        <f>IF(M10FI!F107="","",M10FI!F107)</f>
        <v/>
      </c>
      <c r="N107" s="174">
        <f>IF(M10FI!G107="","",M10FI!G107)</f>
        <v>13.25</v>
      </c>
      <c r="O107" s="174">
        <f>IF(M10FI!H107="","",M10FI!H107)</f>
        <v>16.75</v>
      </c>
      <c r="P107" s="174" t="str">
        <f>IF(M10FI!I107="","",M10FI!I107)</f>
        <v/>
      </c>
      <c r="Q107" s="174">
        <f>IF(M10FI!J107="","",M10FI!J107)</f>
        <v>16.75</v>
      </c>
      <c r="R107" s="174">
        <f>IF(M10FI!K107="","",M10FI!K107)</f>
        <v>10.5</v>
      </c>
      <c r="S107" s="174" t="str">
        <f>IF(M10FI!L107="","",M10FI!L107)</f>
        <v/>
      </c>
      <c r="T107" s="174">
        <f>IF(M10FI!M107="","",M10FI!M107)</f>
        <v>10.5</v>
      </c>
      <c r="U107" s="174">
        <f>IF(M10FI!N107="","",M10FI!N107)</f>
        <v>13.825000000000001</v>
      </c>
      <c r="V107" s="174" t="str">
        <f>IF(M10FI!O107="","",M10FI!O107)</f>
        <v>V</v>
      </c>
      <c r="W107" s="174">
        <f>IF('M11 final'!D107="","",'M11 final'!D107)</f>
        <v>17.75</v>
      </c>
      <c r="X107" s="174" t="str">
        <f>IF('M11 final'!E107="","",'M11 final'!E107)</f>
        <v/>
      </c>
      <c r="Y107" s="174">
        <f>IF('M11 final'!F107="","",'M11 final'!F107)</f>
        <v>17.75</v>
      </c>
      <c r="Z107" s="174">
        <f>IF('M11 final'!G107="","",'M11 final'!G107)</f>
        <v>18.75</v>
      </c>
      <c r="AA107" s="174" t="str">
        <f>IF('M11 final'!H107="","",'M11 final'!H107)</f>
        <v/>
      </c>
      <c r="AB107" s="174">
        <f>IF('M11 final'!I107="","",'M11 final'!I107)</f>
        <v>18.75</v>
      </c>
      <c r="AC107" s="174">
        <f>IF('M11 final'!J107="","",'M11 final'!J107)</f>
        <v>18.25</v>
      </c>
      <c r="AD107" s="174" t="str">
        <f>IF('M11 final'!K107="","",'M11 final'!K107)</f>
        <v>V</v>
      </c>
      <c r="AE107" s="174">
        <f>IF(M12FI!D107="","",M12FI!D107)</f>
        <v>18</v>
      </c>
      <c r="AF107" s="174" t="str">
        <f>IF(M12FI!E107="","",M12FI!E107)</f>
        <v/>
      </c>
      <c r="AG107" s="174">
        <f>IF(M12FI!F107="","",M12FI!F107)</f>
        <v>18</v>
      </c>
      <c r="AH107" s="174">
        <f>IF(M12FI!G107="","",M12FI!G107)</f>
        <v>20</v>
      </c>
      <c r="AI107" s="174" t="str">
        <f>IF(M12FI!H107="","",M12FI!H107)</f>
        <v/>
      </c>
      <c r="AJ107" s="174">
        <f>IF(M12FI!I107="","",M12FI!I107)</f>
        <v>20</v>
      </c>
      <c r="AK107" s="174">
        <f>IF(M12FI!J107="","",M12FI!J107)</f>
        <v>17.5</v>
      </c>
      <c r="AL107" s="174" t="str">
        <f>IF(M12FI!K107="","",M12FI!K107)</f>
        <v/>
      </c>
      <c r="AM107" s="174">
        <f>IF(M12FI!L107="","",M12FI!L107)</f>
        <v>17.5</v>
      </c>
      <c r="AN107" s="174">
        <f>IF(M12FI!M107="","",M12FI!M107)</f>
        <v>18.16</v>
      </c>
      <c r="AO107" s="174" t="str">
        <f>IF(M12FI!N107="","",M12FI!N107)</f>
        <v>V</v>
      </c>
      <c r="AP107" s="174">
        <f>IF(' M13 APR'!E107="","",' M13 APR'!E107)</f>
        <v>14</v>
      </c>
      <c r="AQ107" s="174" t="str">
        <f>IF(' M13 APR'!F107="","",' M13 APR'!F107)</f>
        <v/>
      </c>
      <c r="AR107" s="174">
        <f>IF(' M13 APR'!G107="","",' M13 APR'!G107)</f>
        <v>14</v>
      </c>
      <c r="AS107" s="174">
        <f>IF(' M13 APR'!H107="","",' M13 APR'!H107)</f>
        <v>19.299999999999997</v>
      </c>
      <c r="AT107" s="174" t="str">
        <f>IF(' M13 APR'!I107="","",' M13 APR'!I107)</f>
        <v/>
      </c>
      <c r="AU107" s="174">
        <f>IF(' M13 APR'!J107="","",' M13 APR'!J107)</f>
        <v>19.299999999999997</v>
      </c>
      <c r="AV107" s="174">
        <f>IF(' M13 APR'!K107="","",' M13 APR'!K107)</f>
        <v>16.332000000000001</v>
      </c>
      <c r="AW107" s="174" t="str">
        <f>IF(' M13 APR'!L107="","",' M13 APR'!L107)</f>
        <v>V</v>
      </c>
      <c r="AX107" s="176">
        <f>IF(' M14 APR'!E107="","",' M14 APR'!E107)</f>
        <v>17.600000000000001</v>
      </c>
      <c r="AY107" s="176" t="str">
        <f>IF(' M14 APR'!F107="","",' M14 APR'!F107)</f>
        <v/>
      </c>
      <c r="AZ107" s="176">
        <f>IF(' M14 APR'!G107="","",' M14 APR'!G107)</f>
        <v>17.600000000000001</v>
      </c>
      <c r="BA107" s="176">
        <f>IF(' M14 APR'!H107="","",' M14 APR'!H107)</f>
        <v>13.25</v>
      </c>
      <c r="BB107" s="176" t="str">
        <f>IF(' M14 APR'!I107="","",' M14 APR'!I107)</f>
        <v/>
      </c>
      <c r="BC107" s="176">
        <f>IF(' M14 APR'!J107="","",' M14 APR'!J107)</f>
        <v>13.25</v>
      </c>
      <c r="BD107" s="176">
        <f>IF(' M14 APR'!K107="","",' M14 APR'!K107)</f>
        <v>15.686000000000002</v>
      </c>
      <c r="BE107" s="176" t="str">
        <f>IF(' M14 APR'!L107="","",' M14 APR'!L107)</f>
        <v>V</v>
      </c>
      <c r="BF107" s="175">
        <f>IF(' M15 APR'!E107="","",' M15 APR'!E107)</f>
        <v>15</v>
      </c>
      <c r="BG107" s="175" t="str">
        <f>IF(' M15 APR'!F107="","",' M15 APR'!F107)</f>
        <v/>
      </c>
      <c r="BH107" s="175">
        <f>IF(' M15 APR'!G107="","",' M15 APR'!G107)</f>
        <v>15</v>
      </c>
      <c r="BI107" s="175">
        <f>IF(' M15 APR'!H107="","",' M15 APR'!H107)</f>
        <v>16.5</v>
      </c>
      <c r="BJ107" s="175" t="str">
        <f>IF(' M15 APR'!I107="","",' M15 APR'!I107)</f>
        <v/>
      </c>
      <c r="BK107" s="175">
        <f>IF(' M15 APR'!J107="","",' M15 APR'!J107)</f>
        <v>16.5</v>
      </c>
      <c r="BL107" s="175">
        <f>IF(' M15 APR'!K107="","",' M15 APR'!K107)</f>
        <v>16.200000000000003</v>
      </c>
      <c r="BM107" s="175" t="str">
        <f>IF(' M15 APR'!L107="","",' M15 APR'!L107)</f>
        <v>V</v>
      </c>
      <c r="BN107" s="14">
        <f>IF(' M16 APR'!E107="","",' M16 APR'!E107)</f>
        <v>15.75</v>
      </c>
      <c r="BO107" s="14" t="str">
        <f>IF(' M16 APR'!F107="","",' M16 APR'!F107)</f>
        <v/>
      </c>
      <c r="BP107" s="14">
        <f>IF(' M16 APR'!G107="","",' M16 APR'!G107)</f>
        <v>15.75</v>
      </c>
      <c r="BQ107" s="14">
        <f>IF(' M16 APR'!H107="","",' M16 APR'!H107)</f>
        <v>15.75</v>
      </c>
      <c r="BR107" s="14" t="str">
        <f>IF(' M16 APR'!I107="","",' M16 APR'!I107)</f>
        <v>V</v>
      </c>
      <c r="BS107" s="177">
        <f t="shared" si="4"/>
        <v>16.406624999999998</v>
      </c>
      <c r="BT107" s="178" t="str">
        <f t="shared" si="3"/>
        <v>Admis(e)</v>
      </c>
      <c r="BU107" s="179" t="str">
        <f t="shared" si="5"/>
        <v xml:space="preserve">NADAFI        </v>
      </c>
    </row>
    <row r="108" spans="1:73" s="110" customFormat="1">
      <c r="A108" s="173">
        <v>99</v>
      </c>
      <c r="B108" s="187" t="s">
        <v>202</v>
      </c>
      <c r="C108" s="37" t="s">
        <v>203</v>
      </c>
      <c r="D108" s="174">
        <f>IF('M9 final  '!D108="","",'M9 final  '!D108)</f>
        <v>16.8</v>
      </c>
      <c r="E108" s="174" t="str">
        <f>IF('M9 final  '!E108="","",'M9 final  '!E108)</f>
        <v/>
      </c>
      <c r="F108" s="174">
        <f>IF('M9 final  '!F108="","",'M9 final  '!F108)</f>
        <v>16.8</v>
      </c>
      <c r="G108" s="174">
        <f>IF('M9 final  '!G108="","",'M9 final  '!G108)</f>
        <v>17.5</v>
      </c>
      <c r="H108" s="174" t="str">
        <f>IF('M9 final  '!H108="","",'M9 final  '!H108)</f>
        <v/>
      </c>
      <c r="I108" s="174">
        <f>IF('M9 final  '!I108="","",'M9 final  '!I108)</f>
        <v>17.5</v>
      </c>
      <c r="J108" s="174">
        <f>IF('M9 final  '!J108="","",'M9 final  '!J108)</f>
        <v>17.149999999999999</v>
      </c>
      <c r="K108" s="174" t="str">
        <f>IF('M9 final  '!K108="","",'M9 final  '!K108)</f>
        <v>V</v>
      </c>
      <c r="L108" s="174">
        <f>IF(M10FI!E108="","",M10FI!E108)</f>
        <v>17.375</v>
      </c>
      <c r="M108" s="174" t="str">
        <f>IF(M10FI!F108="","",M10FI!F108)</f>
        <v/>
      </c>
      <c r="N108" s="174">
        <f>IF(M10FI!G108="","",M10FI!G108)</f>
        <v>17.375</v>
      </c>
      <c r="O108" s="174">
        <f>IF(M10FI!H108="","",M10FI!H108)</f>
        <v>16.75</v>
      </c>
      <c r="P108" s="174" t="str">
        <f>IF(M10FI!I108="","",M10FI!I108)</f>
        <v/>
      </c>
      <c r="Q108" s="174">
        <f>IF(M10FI!J108="","",M10FI!J108)</f>
        <v>16.75</v>
      </c>
      <c r="R108" s="174">
        <f>IF(M10FI!K108="","",M10FI!K108)</f>
        <v>15.5</v>
      </c>
      <c r="S108" s="174" t="str">
        <f>IF(M10FI!L108="","",M10FI!L108)</f>
        <v/>
      </c>
      <c r="T108" s="174">
        <f>IF(M10FI!M108="","",M10FI!M108)</f>
        <v>15.5</v>
      </c>
      <c r="U108" s="174">
        <f>IF(M10FI!N108="","",M10FI!N108)</f>
        <v>16.5625</v>
      </c>
      <c r="V108" s="174" t="str">
        <f>IF(M10FI!O108="","",M10FI!O108)</f>
        <v>V</v>
      </c>
      <c r="W108" s="174">
        <f>IF('M11 final'!D108="","",'M11 final'!D108)</f>
        <v>15.75</v>
      </c>
      <c r="X108" s="174" t="str">
        <f>IF('M11 final'!E108="","",'M11 final'!E108)</f>
        <v/>
      </c>
      <c r="Y108" s="174">
        <f>IF('M11 final'!F108="","",'M11 final'!F108)</f>
        <v>15.75</v>
      </c>
      <c r="Z108" s="174">
        <f>IF('M11 final'!G108="","",'M11 final'!G108)</f>
        <v>19.75</v>
      </c>
      <c r="AA108" s="174" t="str">
        <f>IF('M11 final'!H108="","",'M11 final'!H108)</f>
        <v/>
      </c>
      <c r="AB108" s="174">
        <f>IF('M11 final'!I108="","",'M11 final'!I108)</f>
        <v>19.75</v>
      </c>
      <c r="AC108" s="174">
        <f>IF('M11 final'!J108="","",'M11 final'!J108)</f>
        <v>17.75</v>
      </c>
      <c r="AD108" s="174" t="str">
        <f>IF('M11 final'!K108="","",'M11 final'!K108)</f>
        <v>V</v>
      </c>
      <c r="AE108" s="174">
        <f>IF(M12FI!D108="","",M12FI!D108)</f>
        <v>19</v>
      </c>
      <c r="AF108" s="174" t="str">
        <f>IF(M12FI!E108="","",M12FI!E108)</f>
        <v/>
      </c>
      <c r="AG108" s="174">
        <f>IF(M12FI!F108="","",M12FI!F108)</f>
        <v>19</v>
      </c>
      <c r="AH108" s="174">
        <f>IF(M12FI!G108="","",M12FI!G108)</f>
        <v>16</v>
      </c>
      <c r="AI108" s="174" t="str">
        <f>IF(M12FI!H108="","",M12FI!H108)</f>
        <v/>
      </c>
      <c r="AJ108" s="174">
        <f>IF(M12FI!I108="","",M12FI!I108)</f>
        <v>16</v>
      </c>
      <c r="AK108" s="174">
        <f>IF(M12FI!J108="","",M12FI!J108)</f>
        <v>18</v>
      </c>
      <c r="AL108" s="174" t="str">
        <f>IF(M12FI!K108="","",M12FI!K108)</f>
        <v/>
      </c>
      <c r="AM108" s="174">
        <f>IF(M12FI!L108="","",M12FI!L108)</f>
        <v>18</v>
      </c>
      <c r="AN108" s="174">
        <f>IF(M12FI!M108="","",M12FI!M108)</f>
        <v>17.78</v>
      </c>
      <c r="AO108" s="174" t="str">
        <f>IF(M12FI!N108="","",M12FI!N108)</f>
        <v>V</v>
      </c>
      <c r="AP108" s="174">
        <f>IF(' M13 APR'!E108="","",' M13 APR'!E108)</f>
        <v>13</v>
      </c>
      <c r="AQ108" s="174" t="str">
        <f>IF(' M13 APR'!F108="","",' M13 APR'!F108)</f>
        <v/>
      </c>
      <c r="AR108" s="174">
        <f>IF(' M13 APR'!G108="","",' M13 APR'!G108)</f>
        <v>13</v>
      </c>
      <c r="AS108" s="174">
        <f>IF(' M13 APR'!H108="","",' M13 APR'!H108)</f>
        <v>17.95</v>
      </c>
      <c r="AT108" s="174" t="str">
        <f>IF(' M13 APR'!I108="","",' M13 APR'!I108)</f>
        <v/>
      </c>
      <c r="AU108" s="174">
        <f>IF(' M13 APR'!J108="","",' M13 APR'!J108)</f>
        <v>17.95</v>
      </c>
      <c r="AV108" s="174">
        <f>IF(' M13 APR'!K108="","",' M13 APR'!K108)</f>
        <v>15.178000000000001</v>
      </c>
      <c r="AW108" s="174" t="str">
        <f>IF(' M13 APR'!L108="","",' M13 APR'!L108)</f>
        <v>V</v>
      </c>
      <c r="AX108" s="176">
        <f>IF(' M14 APR'!E108="","",' M14 APR'!E108)</f>
        <v>18</v>
      </c>
      <c r="AY108" s="176" t="str">
        <f>IF(' M14 APR'!F108="","",' M14 APR'!F108)</f>
        <v/>
      </c>
      <c r="AZ108" s="176">
        <f>IF(' M14 APR'!G108="","",' M14 APR'!G108)</f>
        <v>18</v>
      </c>
      <c r="BA108" s="176">
        <f>IF(' M14 APR'!H108="","",' M14 APR'!H108)</f>
        <v>13.5</v>
      </c>
      <c r="BB108" s="176" t="str">
        <f>IF(' M14 APR'!I108="","",' M14 APR'!I108)</f>
        <v/>
      </c>
      <c r="BC108" s="176">
        <f>IF(' M14 APR'!J108="","",' M14 APR'!J108)</f>
        <v>13.5</v>
      </c>
      <c r="BD108" s="176">
        <f>IF(' M14 APR'!K108="","",' M14 APR'!K108)</f>
        <v>16.020000000000003</v>
      </c>
      <c r="BE108" s="176" t="str">
        <f>IF(' M14 APR'!L108="","",' M14 APR'!L108)</f>
        <v>V</v>
      </c>
      <c r="BF108" s="175">
        <f>IF(' M15 APR'!E108="","",' M15 APR'!E108)</f>
        <v>16.5</v>
      </c>
      <c r="BG108" s="175" t="str">
        <f>IF(' M15 APR'!F108="","",' M15 APR'!F108)</f>
        <v/>
      </c>
      <c r="BH108" s="175">
        <f>IF(' M15 APR'!G108="","",' M15 APR'!G108)</f>
        <v>16.5</v>
      </c>
      <c r="BI108" s="175">
        <f>IF(' M15 APR'!H108="","",' M15 APR'!H108)</f>
        <v>16.5</v>
      </c>
      <c r="BJ108" s="175" t="str">
        <f>IF(' M15 APR'!I108="","",' M15 APR'!I108)</f>
        <v/>
      </c>
      <c r="BK108" s="175">
        <f>IF(' M15 APR'!J108="","",' M15 APR'!J108)</f>
        <v>16.5</v>
      </c>
      <c r="BL108" s="175">
        <f>IF(' M15 APR'!K108="","",' M15 APR'!K108)</f>
        <v>16.5</v>
      </c>
      <c r="BM108" s="175" t="str">
        <f>IF(' M15 APR'!L108="","",' M15 APR'!L108)</f>
        <v>V</v>
      </c>
      <c r="BN108" s="14">
        <f>IF(' M16 APR'!E108="","",' M16 APR'!E108)</f>
        <v>16.5</v>
      </c>
      <c r="BO108" s="14" t="str">
        <f>IF(' M16 APR'!F108="","",' M16 APR'!F108)</f>
        <v/>
      </c>
      <c r="BP108" s="14">
        <f>IF(' M16 APR'!G108="","",' M16 APR'!G108)</f>
        <v>16.5</v>
      </c>
      <c r="BQ108" s="14">
        <f>IF(' M16 APR'!H108="","",' M16 APR'!H108)</f>
        <v>16.5</v>
      </c>
      <c r="BR108" s="14" t="str">
        <f>IF(' M16 APR'!I108="","",' M16 APR'!I108)</f>
        <v>V</v>
      </c>
      <c r="BS108" s="177">
        <f t="shared" si="4"/>
        <v>16.680062500000002</v>
      </c>
      <c r="BT108" s="178" t="str">
        <f t="shared" si="3"/>
        <v>Admis(e)</v>
      </c>
      <c r="BU108" s="179" t="str">
        <f t="shared" si="5"/>
        <v xml:space="preserve">NAMOUH      </v>
      </c>
    </row>
    <row r="109" spans="1:73" s="110" customFormat="1">
      <c r="A109" s="173">
        <v>100</v>
      </c>
      <c r="B109" s="187" t="s">
        <v>204</v>
      </c>
      <c r="C109" s="37" t="s">
        <v>205</v>
      </c>
      <c r="D109" s="174">
        <f>IF('M9 final  '!D109="","",'M9 final  '!D109)</f>
        <v>15.1</v>
      </c>
      <c r="E109" s="174" t="str">
        <f>IF('M9 final  '!E109="","",'M9 final  '!E109)</f>
        <v/>
      </c>
      <c r="F109" s="174">
        <f>IF('M9 final  '!F109="","",'M9 final  '!F109)</f>
        <v>15.1</v>
      </c>
      <c r="G109" s="174">
        <f>IF('M9 final  '!G109="","",'M9 final  '!G109)</f>
        <v>14</v>
      </c>
      <c r="H109" s="174" t="str">
        <f>IF('M9 final  '!H109="","",'M9 final  '!H109)</f>
        <v/>
      </c>
      <c r="I109" s="174">
        <f>IF('M9 final  '!I109="","",'M9 final  '!I109)</f>
        <v>14</v>
      </c>
      <c r="J109" s="174">
        <f>IF('M9 final  '!J109="","",'M9 final  '!J109)</f>
        <v>14.55</v>
      </c>
      <c r="K109" s="174" t="str">
        <f>IF('M9 final  '!K109="","",'M9 final  '!K109)</f>
        <v>V</v>
      </c>
      <c r="L109" s="174">
        <f>IF(M10FI!E109="","",M10FI!E109)</f>
        <v>12.75</v>
      </c>
      <c r="M109" s="174" t="str">
        <f>IF(M10FI!F109="","",M10FI!F109)</f>
        <v/>
      </c>
      <c r="N109" s="174">
        <f>IF(M10FI!G109="","",M10FI!G109)</f>
        <v>12.75</v>
      </c>
      <c r="O109" s="174">
        <f>IF(M10FI!H109="","",M10FI!H109)</f>
        <v>11</v>
      </c>
      <c r="P109" s="174">
        <f>IF(M10FI!I109="","",M10FI!I109)</f>
        <v>0</v>
      </c>
      <c r="Q109" s="174">
        <f>IF(M10FI!J109="","",M10FI!J109)</f>
        <v>11</v>
      </c>
      <c r="R109" s="174">
        <f>IF(M10FI!K109="","",M10FI!K109)</f>
        <v>12</v>
      </c>
      <c r="S109" s="174" t="str">
        <f>IF(M10FI!L109="","",M10FI!L109)</f>
        <v/>
      </c>
      <c r="T109" s="174">
        <f>IF(M10FI!M109="","",M10FI!M109)</f>
        <v>12</v>
      </c>
      <c r="U109" s="174">
        <f>IF(M10FI!N109="","",M10FI!N109)</f>
        <v>11.824999999999999</v>
      </c>
      <c r="V109" s="174" t="str">
        <f>IF(M10FI!O109="","",M10FI!O109)</f>
        <v>NV</v>
      </c>
      <c r="W109" s="174">
        <f>IF('M11 final'!D109="","",'M11 final'!D109)</f>
        <v>18.5</v>
      </c>
      <c r="X109" s="174" t="str">
        <f>IF('M11 final'!E109="","",'M11 final'!E109)</f>
        <v/>
      </c>
      <c r="Y109" s="174">
        <f>IF('M11 final'!F109="","",'M11 final'!F109)</f>
        <v>18.5</v>
      </c>
      <c r="Z109" s="174">
        <f>IF('M11 final'!G109="","",'M11 final'!G109)</f>
        <v>5.75</v>
      </c>
      <c r="AA109" s="174">
        <f>IF('M11 final'!H109="","",'M11 final'!H109)</f>
        <v>6</v>
      </c>
      <c r="AB109" s="174">
        <f>IF('M11 final'!I109="","",'M11 final'!I109)</f>
        <v>6</v>
      </c>
      <c r="AC109" s="174">
        <f>IF('M11 final'!J109="","",'M11 final'!J109)</f>
        <v>12.25</v>
      </c>
      <c r="AD109" s="174" t="str">
        <f>IF('M11 final'!K109="","",'M11 final'!K109)</f>
        <v>VAR</v>
      </c>
      <c r="AE109" s="174">
        <f>IF(M12FI!D109="","",M12FI!D109)</f>
        <v>13</v>
      </c>
      <c r="AF109" s="174" t="str">
        <f>IF(M12FI!E109="","",M12FI!E109)</f>
        <v/>
      </c>
      <c r="AG109" s="174">
        <f>IF(M12FI!F109="","",M12FI!F109)</f>
        <v>13</v>
      </c>
      <c r="AH109" s="174">
        <f>IF(M12FI!G109="","",M12FI!G109)</f>
        <v>17</v>
      </c>
      <c r="AI109" s="174" t="str">
        <f>IF(M12FI!H109="","",M12FI!H109)</f>
        <v/>
      </c>
      <c r="AJ109" s="174">
        <f>IF(M12FI!I109="","",M12FI!I109)</f>
        <v>17</v>
      </c>
      <c r="AK109" s="174">
        <f>IF(M12FI!J109="","",M12FI!J109)</f>
        <v>14.25</v>
      </c>
      <c r="AL109" s="174" t="str">
        <f>IF(M12FI!K109="","",M12FI!K109)</f>
        <v/>
      </c>
      <c r="AM109" s="174">
        <f>IF(M12FI!L109="","",M12FI!L109)</f>
        <v>14.25</v>
      </c>
      <c r="AN109" s="174">
        <f>IF(M12FI!M109="","",M12FI!M109)</f>
        <v>14.58</v>
      </c>
      <c r="AO109" s="174" t="str">
        <f>IF(M12FI!N109="","",M12FI!N109)</f>
        <v>V</v>
      </c>
      <c r="AP109" s="174">
        <f>IF(' M13 APR'!E109="","",' M13 APR'!E109)</f>
        <v>11</v>
      </c>
      <c r="AQ109" s="174" t="str">
        <f>IF(' M13 APR'!F109="","",' M13 APR'!F109)</f>
        <v/>
      </c>
      <c r="AR109" s="174">
        <f>IF(' M13 APR'!G109="","",' M13 APR'!G109)</f>
        <v>11</v>
      </c>
      <c r="AS109" s="174">
        <f>IF(' M13 APR'!H109="","",' M13 APR'!H109)</f>
        <v>13.824999999999999</v>
      </c>
      <c r="AT109" s="174" t="str">
        <f>IF(' M13 APR'!I109="","",' M13 APR'!I109)</f>
        <v/>
      </c>
      <c r="AU109" s="174">
        <f>IF(' M13 APR'!J109="","",' M13 APR'!J109)</f>
        <v>13.824999999999999</v>
      </c>
      <c r="AV109" s="174">
        <f>IF(' M13 APR'!K109="","",' M13 APR'!K109)</f>
        <v>12.242999999999999</v>
      </c>
      <c r="AW109" s="174" t="str">
        <f>IF(' M13 APR'!L109="","",' M13 APR'!L109)</f>
        <v>V</v>
      </c>
      <c r="AX109" s="176">
        <f>IF(' M14 APR'!E109="","",' M14 APR'!E109)</f>
        <v>8.8000000000000007</v>
      </c>
      <c r="AY109" s="176">
        <f>IF(' M14 APR'!F109="","",' M14 APR'!F109)</f>
        <v>12</v>
      </c>
      <c r="AZ109" s="176">
        <f>IF(' M14 APR'!G109="","",' M14 APR'!G109)</f>
        <v>12</v>
      </c>
      <c r="BA109" s="176">
        <f>IF(' M14 APR'!H109="","",' M14 APR'!H109)</f>
        <v>12.75</v>
      </c>
      <c r="BB109" s="176" t="str">
        <f>IF(' M14 APR'!I109="","",' M14 APR'!I109)</f>
        <v/>
      </c>
      <c r="BC109" s="176">
        <f>IF(' M14 APR'!J109="","",' M14 APR'!J109)</f>
        <v>12.75</v>
      </c>
      <c r="BD109" s="176">
        <f>IF(' M14 APR'!K109="","",' M14 APR'!K109)</f>
        <v>12.330000000000002</v>
      </c>
      <c r="BE109" s="176" t="str">
        <f>IF(' M14 APR'!L109="","",' M14 APR'!L109)</f>
        <v>VAR</v>
      </c>
      <c r="BF109" s="175">
        <f>IF(' M15 APR'!E109="","",' M15 APR'!E109)</f>
        <v>14</v>
      </c>
      <c r="BG109" s="175" t="str">
        <f>IF(' M15 APR'!F109="","",' M15 APR'!F109)</f>
        <v/>
      </c>
      <c r="BH109" s="175">
        <f>IF(' M15 APR'!G109="","",' M15 APR'!G109)</f>
        <v>14</v>
      </c>
      <c r="BI109" s="175">
        <f>IF(' M15 APR'!H109="","",' M15 APR'!H109)</f>
        <v>17</v>
      </c>
      <c r="BJ109" s="175" t="str">
        <f>IF(' M15 APR'!I109="","",' M15 APR'!I109)</f>
        <v/>
      </c>
      <c r="BK109" s="175">
        <f>IF(' M15 APR'!J109="","",' M15 APR'!J109)</f>
        <v>17</v>
      </c>
      <c r="BL109" s="175">
        <f>IF(' M15 APR'!K109="","",' M15 APR'!K109)</f>
        <v>16.400000000000002</v>
      </c>
      <c r="BM109" s="175" t="str">
        <f>IF(' M15 APR'!L109="","",' M15 APR'!L109)</f>
        <v>V</v>
      </c>
      <c r="BN109" s="14">
        <f>IF(' M16 APR'!E109="","",' M16 APR'!E109)</f>
        <v>15.75</v>
      </c>
      <c r="BO109" s="14" t="str">
        <f>IF(' M16 APR'!F109="","",' M16 APR'!F109)</f>
        <v/>
      </c>
      <c r="BP109" s="14">
        <f>IF(' M16 APR'!G109="","",' M16 APR'!G109)</f>
        <v>15.75</v>
      </c>
      <c r="BQ109" s="14">
        <f>IF(' M16 APR'!H109="","",' M16 APR'!H109)</f>
        <v>15.75</v>
      </c>
      <c r="BR109" s="14" t="str">
        <f>IF(' M16 APR'!I109="","",' M16 APR'!I109)</f>
        <v>V</v>
      </c>
      <c r="BS109" s="177">
        <f t="shared" si="4"/>
        <v>13.741</v>
      </c>
      <c r="BT109" s="178" t="str">
        <f t="shared" si="3"/>
        <v>Admis(e)</v>
      </c>
      <c r="BU109" s="179" t="str">
        <f t="shared" si="5"/>
        <v xml:space="preserve">NOUFAIL </v>
      </c>
    </row>
    <row r="110" spans="1:73" s="110" customFormat="1">
      <c r="A110" s="173">
        <v>101</v>
      </c>
      <c r="B110" s="37" t="s">
        <v>206</v>
      </c>
      <c r="C110" s="188" t="s">
        <v>207</v>
      </c>
      <c r="D110" s="174">
        <f>IF('M9 final  '!D110="","",'M9 final  '!D110)</f>
        <v>15.1</v>
      </c>
      <c r="E110" s="174" t="str">
        <f>IF('M9 final  '!E110="","",'M9 final  '!E110)</f>
        <v/>
      </c>
      <c r="F110" s="174">
        <f>IF('M9 final  '!F110="","",'M9 final  '!F110)</f>
        <v>15.1</v>
      </c>
      <c r="G110" s="174">
        <f>IF('M9 final  '!G110="","",'M9 final  '!G110)</f>
        <v>12</v>
      </c>
      <c r="H110" s="174" t="str">
        <f>IF('M9 final  '!H110="","",'M9 final  '!H110)</f>
        <v/>
      </c>
      <c r="I110" s="174">
        <f>IF('M9 final  '!I110="","",'M9 final  '!I110)</f>
        <v>12</v>
      </c>
      <c r="J110" s="174">
        <f>IF('M9 final  '!J110="","",'M9 final  '!J110)</f>
        <v>13.55</v>
      </c>
      <c r="K110" s="174" t="str">
        <f>IF('M9 final  '!K110="","",'M9 final  '!K110)</f>
        <v>V</v>
      </c>
      <c r="L110" s="174">
        <f>IF(M10FI!E110="","",M10FI!E110)</f>
        <v>14.75</v>
      </c>
      <c r="M110" s="174" t="str">
        <f>IF(M10FI!F110="","",M10FI!F110)</f>
        <v/>
      </c>
      <c r="N110" s="174">
        <f>IF(M10FI!G110="","",M10FI!G110)</f>
        <v>14.75</v>
      </c>
      <c r="O110" s="174">
        <f>IF(M10FI!H110="","",M10FI!H110)</f>
        <v>14.25</v>
      </c>
      <c r="P110" s="174" t="str">
        <f>IF(M10FI!I110="","",M10FI!I110)</f>
        <v/>
      </c>
      <c r="Q110" s="174">
        <f>IF(M10FI!J110="","",M10FI!J110)</f>
        <v>14.25</v>
      </c>
      <c r="R110" s="174">
        <f>IF(M10FI!K110="","",M10FI!K110)</f>
        <v>12</v>
      </c>
      <c r="S110" s="174" t="str">
        <f>IF(M10FI!L110="","",M10FI!L110)</f>
        <v/>
      </c>
      <c r="T110" s="174">
        <f>IF(M10FI!M110="","",M10FI!M110)</f>
        <v>12</v>
      </c>
      <c r="U110" s="174">
        <f>IF(M10FI!N110="","",M10FI!N110)</f>
        <v>13.725</v>
      </c>
      <c r="V110" s="174" t="str">
        <f>IF(M10FI!O110="","",M10FI!O110)</f>
        <v>V</v>
      </c>
      <c r="W110" s="174">
        <f>IF('M11 final'!D110="","",'M11 final'!D110)</f>
        <v>13.5</v>
      </c>
      <c r="X110" s="174" t="str">
        <f>IF('M11 final'!E110="","",'M11 final'!E110)</f>
        <v/>
      </c>
      <c r="Y110" s="174">
        <f>IF('M11 final'!F110="","",'M11 final'!F110)</f>
        <v>13.5</v>
      </c>
      <c r="Z110" s="174">
        <f>IF('M11 final'!G110="","",'M11 final'!G110)</f>
        <v>20</v>
      </c>
      <c r="AA110" s="174" t="str">
        <f>IF('M11 final'!H110="","",'M11 final'!H110)</f>
        <v/>
      </c>
      <c r="AB110" s="174">
        <f>IF('M11 final'!I110="","",'M11 final'!I110)</f>
        <v>20</v>
      </c>
      <c r="AC110" s="174">
        <f>IF('M11 final'!J110="","",'M11 final'!J110)</f>
        <v>16.75</v>
      </c>
      <c r="AD110" s="174" t="str">
        <f>IF('M11 final'!K110="","",'M11 final'!K110)</f>
        <v>V</v>
      </c>
      <c r="AE110" s="174">
        <f>IF(M12FI!D110="","",M12FI!D110)</f>
        <v>19.5</v>
      </c>
      <c r="AF110" s="174" t="str">
        <f>IF(M12FI!E110="","",M12FI!E110)</f>
        <v/>
      </c>
      <c r="AG110" s="174">
        <f>IF(M12FI!F110="","",M12FI!F110)</f>
        <v>19.5</v>
      </c>
      <c r="AH110" s="174">
        <f>IF(M12FI!G110="","",M12FI!G110)</f>
        <v>17</v>
      </c>
      <c r="AI110" s="174" t="str">
        <f>IF(M12FI!H110="","",M12FI!H110)</f>
        <v/>
      </c>
      <c r="AJ110" s="174">
        <f>IF(M12FI!I110="","",M12FI!I110)</f>
        <v>17</v>
      </c>
      <c r="AK110" s="174">
        <f>IF(M12FI!J110="","",M12FI!J110)</f>
        <v>19</v>
      </c>
      <c r="AL110" s="174" t="str">
        <f>IF(M12FI!K110="","",M12FI!K110)</f>
        <v/>
      </c>
      <c r="AM110" s="174">
        <f>IF(M12FI!L110="","",M12FI!L110)</f>
        <v>19</v>
      </c>
      <c r="AN110" s="174">
        <f>IF(M12FI!M110="","",M12FI!M110)</f>
        <v>18.670000000000002</v>
      </c>
      <c r="AO110" s="174" t="str">
        <f>IF(M12FI!N110="","",M12FI!N110)</f>
        <v>V</v>
      </c>
      <c r="AP110" s="174">
        <f>IF(' M13 APR'!E110="","",' M13 APR'!E110)</f>
        <v>11</v>
      </c>
      <c r="AQ110" s="174" t="str">
        <f>IF(' M13 APR'!F110="","",' M13 APR'!F110)</f>
        <v/>
      </c>
      <c r="AR110" s="174">
        <f>IF(' M13 APR'!G110="","",' M13 APR'!G110)</f>
        <v>11</v>
      </c>
      <c r="AS110" s="174">
        <f>IF(' M13 APR'!H110="","",' M13 APR'!H110)</f>
        <v>19.399999999999999</v>
      </c>
      <c r="AT110" s="174" t="str">
        <f>IF(' M13 APR'!I110="","",' M13 APR'!I110)</f>
        <v/>
      </c>
      <c r="AU110" s="174">
        <f>IF(' M13 APR'!J110="","",' M13 APR'!J110)</f>
        <v>19.399999999999999</v>
      </c>
      <c r="AV110" s="174">
        <f>IF(' M13 APR'!K110="","",' M13 APR'!K110)</f>
        <v>14.696</v>
      </c>
      <c r="AW110" s="174" t="str">
        <f>IF(' M13 APR'!L110="","",' M13 APR'!L110)</f>
        <v>V</v>
      </c>
      <c r="AX110" s="176">
        <f>IF(' M14 APR'!E110="","",' M14 APR'!E110)</f>
        <v>18.8</v>
      </c>
      <c r="AY110" s="176" t="str">
        <f>IF(' M14 APR'!F110="","",' M14 APR'!F110)</f>
        <v/>
      </c>
      <c r="AZ110" s="176">
        <f>IF(' M14 APR'!G110="","",' M14 APR'!G110)</f>
        <v>18.8</v>
      </c>
      <c r="BA110" s="176">
        <f>IF(' M14 APR'!H110="","",' M14 APR'!H110)</f>
        <v>13.5</v>
      </c>
      <c r="BB110" s="176" t="str">
        <f>IF(' M14 APR'!I110="","",' M14 APR'!I110)</f>
        <v/>
      </c>
      <c r="BC110" s="176">
        <f>IF(' M14 APR'!J110="","",' M14 APR'!J110)</f>
        <v>13.5</v>
      </c>
      <c r="BD110" s="176">
        <f>IF(' M14 APR'!K110="","",' M14 APR'!K110)</f>
        <v>16.468000000000004</v>
      </c>
      <c r="BE110" s="176" t="str">
        <f>IF(' M14 APR'!L110="","",' M14 APR'!L110)</f>
        <v>V</v>
      </c>
      <c r="BF110" s="175">
        <f>IF(' M15 APR'!E110="","",' M15 APR'!E110)</f>
        <v>14</v>
      </c>
      <c r="BG110" s="175" t="str">
        <f>IF(' M15 APR'!F110="","",' M15 APR'!F110)</f>
        <v/>
      </c>
      <c r="BH110" s="175">
        <f>IF(' M15 APR'!G110="","",' M15 APR'!G110)</f>
        <v>14</v>
      </c>
      <c r="BI110" s="175">
        <f>IF(' M15 APR'!H110="","",' M15 APR'!H110)</f>
        <v>15.5</v>
      </c>
      <c r="BJ110" s="175" t="str">
        <f>IF(' M15 APR'!I110="","",' M15 APR'!I110)</f>
        <v/>
      </c>
      <c r="BK110" s="175">
        <f>IF(' M15 APR'!J110="","",' M15 APR'!J110)</f>
        <v>15.5</v>
      </c>
      <c r="BL110" s="175">
        <f>IF(' M15 APR'!K110="","",' M15 APR'!K110)</f>
        <v>15.200000000000001</v>
      </c>
      <c r="BM110" s="175" t="str">
        <f>IF(' M15 APR'!L110="","",' M15 APR'!L110)</f>
        <v>V</v>
      </c>
      <c r="BN110" s="14">
        <f>IF(' M16 APR'!E110="","",' M16 APR'!E110)</f>
        <v>15.5</v>
      </c>
      <c r="BO110" s="14" t="str">
        <f>IF(' M16 APR'!F110="","",' M16 APR'!F110)</f>
        <v/>
      </c>
      <c r="BP110" s="14">
        <f>IF(' M16 APR'!G110="","",' M16 APR'!G110)</f>
        <v>15.5</v>
      </c>
      <c r="BQ110" s="14">
        <f>IF(' M16 APR'!H110="","",' M16 APR'!H110)</f>
        <v>15.5</v>
      </c>
      <c r="BR110" s="14" t="str">
        <f>IF(' M16 APR'!I110="","",' M16 APR'!I110)</f>
        <v>V</v>
      </c>
      <c r="BS110" s="177">
        <f t="shared" si="4"/>
        <v>15.569875000000001</v>
      </c>
      <c r="BT110" s="178" t="str">
        <f t="shared" si="3"/>
        <v>Admis(e)</v>
      </c>
      <c r="BU110" s="179" t="str">
        <f t="shared" si="5"/>
        <v xml:space="preserve">OUAHYB       </v>
      </c>
    </row>
    <row r="111" spans="1:73" s="110" customFormat="1">
      <c r="A111" s="173">
        <v>102</v>
      </c>
      <c r="B111" s="37" t="s">
        <v>208</v>
      </c>
      <c r="C111" s="188" t="s">
        <v>209</v>
      </c>
      <c r="D111" s="174">
        <f>IF('M9 final  '!D111="","",'M9 final  '!D111)</f>
        <v>14.1</v>
      </c>
      <c r="E111" s="174" t="str">
        <f>IF('M9 final  '!E111="","",'M9 final  '!E111)</f>
        <v/>
      </c>
      <c r="F111" s="174">
        <f>IF('M9 final  '!F111="","",'M9 final  '!F111)</f>
        <v>14.1</v>
      </c>
      <c r="G111" s="174">
        <f>IF('M9 final  '!G111="","",'M9 final  '!G111)</f>
        <v>13</v>
      </c>
      <c r="H111" s="174" t="str">
        <f>IF('M9 final  '!H111="","",'M9 final  '!H111)</f>
        <v/>
      </c>
      <c r="I111" s="174">
        <f>IF('M9 final  '!I111="","",'M9 final  '!I111)</f>
        <v>13</v>
      </c>
      <c r="J111" s="174">
        <f>IF('M9 final  '!J111="","",'M9 final  '!J111)</f>
        <v>13.55</v>
      </c>
      <c r="K111" s="174" t="str">
        <f>IF('M9 final  '!K111="","",'M9 final  '!K111)</f>
        <v>V</v>
      </c>
      <c r="L111" s="174">
        <f>IF(M10FI!E111="","",M10FI!E111)</f>
        <v>11.25</v>
      </c>
      <c r="M111" s="174">
        <f>IF(M10FI!F111="","",M10FI!F111)</f>
        <v>0</v>
      </c>
      <c r="N111" s="174">
        <f>IF(M10FI!G111="","",M10FI!G111)</f>
        <v>11.25</v>
      </c>
      <c r="O111" s="174">
        <f>IF(M10FI!H111="","",M10FI!H111)</f>
        <v>12.5</v>
      </c>
      <c r="P111" s="174" t="str">
        <f>IF(M10FI!I111="","",M10FI!I111)</f>
        <v/>
      </c>
      <c r="Q111" s="174">
        <f>IF(M10FI!J111="","",M10FI!J111)</f>
        <v>12.5</v>
      </c>
      <c r="R111" s="174">
        <f>IF(M10FI!K111="","",M10FI!K111)</f>
        <v>11.5</v>
      </c>
      <c r="S111" s="174">
        <f>IF(M10FI!L111="","",M10FI!L111)</f>
        <v>0</v>
      </c>
      <c r="T111" s="174">
        <f>IF(M10FI!M111="","",M10FI!M111)</f>
        <v>11.5</v>
      </c>
      <c r="U111" s="174">
        <f>IF(M10FI!N111="","",M10FI!N111)</f>
        <v>11.824999999999999</v>
      </c>
      <c r="V111" s="174" t="str">
        <f>IF(M10FI!O111="","",M10FI!O111)</f>
        <v>NV</v>
      </c>
      <c r="W111" s="174">
        <f>IF('M11 final'!D111="","",'M11 final'!D111)</f>
        <v>13</v>
      </c>
      <c r="X111" s="174" t="str">
        <f>IF('M11 final'!E111="","",'M11 final'!E111)</f>
        <v/>
      </c>
      <c r="Y111" s="174">
        <f>IF('M11 final'!F111="","",'M11 final'!F111)</f>
        <v>13</v>
      </c>
      <c r="Z111" s="174">
        <f>IF('M11 final'!G111="","",'M11 final'!G111)</f>
        <v>16.5</v>
      </c>
      <c r="AA111" s="174" t="str">
        <f>IF('M11 final'!H111="","",'M11 final'!H111)</f>
        <v/>
      </c>
      <c r="AB111" s="174">
        <f>IF('M11 final'!I111="","",'M11 final'!I111)</f>
        <v>16.5</v>
      </c>
      <c r="AC111" s="174">
        <f>IF('M11 final'!J111="","",'M11 final'!J111)</f>
        <v>14.75</v>
      </c>
      <c r="AD111" s="174" t="str">
        <f>IF('M11 final'!K111="","",'M11 final'!K111)</f>
        <v>V</v>
      </c>
      <c r="AE111" s="174">
        <f>IF(M12FI!D111="","",M12FI!D111)</f>
        <v>12</v>
      </c>
      <c r="AF111" s="174" t="str">
        <f>IF(M12FI!E111="","",M12FI!E111)</f>
        <v/>
      </c>
      <c r="AG111" s="174">
        <f>IF(M12FI!F111="","",M12FI!F111)</f>
        <v>12</v>
      </c>
      <c r="AH111" s="174">
        <f>IF(M12FI!G111="","",M12FI!G111)</f>
        <v>15</v>
      </c>
      <c r="AI111" s="174" t="str">
        <f>IF(M12FI!H111="","",M12FI!H111)</f>
        <v/>
      </c>
      <c r="AJ111" s="174">
        <f>IF(M12FI!I111="","",M12FI!I111)</f>
        <v>15</v>
      </c>
      <c r="AK111" s="174">
        <f>IF(M12FI!J111="","",M12FI!J111)</f>
        <v>13</v>
      </c>
      <c r="AL111" s="174" t="str">
        <f>IF(M12FI!K111="","",M12FI!K111)</f>
        <v/>
      </c>
      <c r="AM111" s="174">
        <f>IF(M12FI!L111="","",M12FI!L111)</f>
        <v>13</v>
      </c>
      <c r="AN111" s="174">
        <f>IF(M12FI!M111="","",M12FI!M111)</f>
        <v>13.22</v>
      </c>
      <c r="AO111" s="174" t="str">
        <f>IF(M12FI!N111="","",M12FI!N111)</f>
        <v>V</v>
      </c>
      <c r="AP111" s="174">
        <f>IF(' M13 APR'!E111="","",' M13 APR'!E111)</f>
        <v>12</v>
      </c>
      <c r="AQ111" s="174" t="str">
        <f>IF(' M13 APR'!F111="","",' M13 APR'!F111)</f>
        <v/>
      </c>
      <c r="AR111" s="174">
        <f>IF(' M13 APR'!G111="","",' M13 APR'!G111)</f>
        <v>12</v>
      </c>
      <c r="AS111" s="174">
        <f>IF(' M13 APR'!H111="","",' M13 APR'!H111)</f>
        <v>16.649999999999999</v>
      </c>
      <c r="AT111" s="174" t="str">
        <f>IF(' M13 APR'!I111="","",' M13 APR'!I111)</f>
        <v/>
      </c>
      <c r="AU111" s="174">
        <f>IF(' M13 APR'!J111="","",' M13 APR'!J111)</f>
        <v>16.649999999999999</v>
      </c>
      <c r="AV111" s="174">
        <f>IF(' M13 APR'!K111="","",' M13 APR'!K111)</f>
        <v>14.045999999999999</v>
      </c>
      <c r="AW111" s="174" t="str">
        <f>IF(' M13 APR'!L111="","",' M13 APR'!L111)</f>
        <v>V</v>
      </c>
      <c r="AX111" s="176">
        <f>IF(' M14 APR'!E111="","",' M14 APR'!E111)</f>
        <v>11.2</v>
      </c>
      <c r="AY111" s="176">
        <f>IF(' M14 APR'!F111="","",' M14 APR'!F111)</f>
        <v>12</v>
      </c>
      <c r="AZ111" s="176">
        <f>IF(' M14 APR'!G111="","",' M14 APR'!G111)</f>
        <v>12</v>
      </c>
      <c r="BA111" s="176">
        <f>IF(' M14 APR'!H111="","",' M14 APR'!H111)</f>
        <v>12.75</v>
      </c>
      <c r="BB111" s="176" t="str">
        <f>IF(' M14 APR'!I111="","",' M14 APR'!I111)</f>
        <v/>
      </c>
      <c r="BC111" s="176">
        <f>IF(' M14 APR'!J111="","",' M14 APR'!J111)</f>
        <v>12.75</v>
      </c>
      <c r="BD111" s="176">
        <f>IF(' M14 APR'!K111="","",' M14 APR'!K111)</f>
        <v>12.330000000000002</v>
      </c>
      <c r="BE111" s="176" t="str">
        <f>IF(' M14 APR'!L111="","",' M14 APR'!L111)</f>
        <v>VAR</v>
      </c>
      <c r="BF111" s="175">
        <f>IF(' M15 APR'!E111="","",' M15 APR'!E111)</f>
        <v>14</v>
      </c>
      <c r="BG111" s="175" t="str">
        <f>IF(' M15 APR'!F111="","",' M15 APR'!F111)</f>
        <v/>
      </c>
      <c r="BH111" s="175">
        <f>IF(' M15 APR'!G111="","",' M15 APR'!G111)</f>
        <v>14</v>
      </c>
      <c r="BI111" s="175">
        <f>IF(' M15 APR'!H111="","",' M15 APR'!H111)</f>
        <v>15.5</v>
      </c>
      <c r="BJ111" s="175" t="str">
        <f>IF(' M15 APR'!I111="","",' M15 APR'!I111)</f>
        <v/>
      </c>
      <c r="BK111" s="175">
        <f>IF(' M15 APR'!J111="","",' M15 APR'!J111)</f>
        <v>15.5</v>
      </c>
      <c r="BL111" s="175">
        <f>IF(' M15 APR'!K111="","",' M15 APR'!K111)</f>
        <v>15.200000000000001</v>
      </c>
      <c r="BM111" s="175" t="str">
        <f>IF(' M15 APR'!L111="","",' M15 APR'!L111)</f>
        <v>V</v>
      </c>
      <c r="BN111" s="14">
        <f>IF(' M16 APR'!E111="","",' M16 APR'!E111)</f>
        <v>13.5</v>
      </c>
      <c r="BO111" s="14" t="str">
        <f>IF(' M16 APR'!F111="","",' M16 APR'!F111)</f>
        <v/>
      </c>
      <c r="BP111" s="14">
        <f>IF(' M16 APR'!G111="","",' M16 APR'!G111)</f>
        <v>13.5</v>
      </c>
      <c r="BQ111" s="14">
        <f>IF(' M16 APR'!H111="","",' M16 APR'!H111)</f>
        <v>13.5</v>
      </c>
      <c r="BR111" s="14" t="str">
        <f>IF(' M16 APR'!I111="","",' M16 APR'!I111)</f>
        <v>V</v>
      </c>
      <c r="BS111" s="177">
        <f t="shared" si="4"/>
        <v>13.552624999999999</v>
      </c>
      <c r="BT111" s="178" t="str">
        <f t="shared" si="3"/>
        <v>Admis(e)</v>
      </c>
      <c r="BU111" s="179" t="str">
        <f t="shared" si="5"/>
        <v xml:space="preserve">OUAKKA </v>
      </c>
    </row>
    <row r="112" spans="1:73" s="110" customFormat="1">
      <c r="A112" s="173">
        <v>103</v>
      </c>
      <c r="B112" s="37" t="s">
        <v>210</v>
      </c>
      <c r="C112" s="188" t="s">
        <v>211</v>
      </c>
      <c r="D112" s="174">
        <f>IF('M9 final  '!D112="","",'M9 final  '!D112)</f>
        <v>15.6</v>
      </c>
      <c r="E112" s="174" t="str">
        <f>IF('M9 final  '!E112="","",'M9 final  '!E112)</f>
        <v/>
      </c>
      <c r="F112" s="174">
        <f>IF('M9 final  '!F112="","",'M9 final  '!F112)</f>
        <v>15.6</v>
      </c>
      <c r="G112" s="174">
        <f>IF('M9 final  '!G112="","",'M9 final  '!G112)</f>
        <v>13</v>
      </c>
      <c r="H112" s="174" t="str">
        <f>IF('M9 final  '!H112="","",'M9 final  '!H112)</f>
        <v/>
      </c>
      <c r="I112" s="174">
        <f>IF('M9 final  '!I112="","",'M9 final  '!I112)</f>
        <v>13</v>
      </c>
      <c r="J112" s="174">
        <f>IF('M9 final  '!J112="","",'M9 final  '!J112)</f>
        <v>14.3</v>
      </c>
      <c r="K112" s="174" t="str">
        <f>IF('M9 final  '!K112="","",'M9 final  '!K112)</f>
        <v>V</v>
      </c>
      <c r="L112" s="174">
        <f>IF(M10FI!E112="","",M10FI!E112)</f>
        <v>14.875</v>
      </c>
      <c r="M112" s="174" t="str">
        <f>IF(M10FI!F112="","",M10FI!F112)</f>
        <v/>
      </c>
      <c r="N112" s="174">
        <f>IF(M10FI!G112="","",M10FI!G112)</f>
        <v>14.875</v>
      </c>
      <c r="O112" s="174">
        <f>IF(M10FI!H112="","",M10FI!H112)</f>
        <v>14.75</v>
      </c>
      <c r="P112" s="174" t="str">
        <f>IF(M10FI!I112="","",M10FI!I112)</f>
        <v/>
      </c>
      <c r="Q112" s="174">
        <f>IF(M10FI!J112="","",M10FI!J112)</f>
        <v>14.75</v>
      </c>
      <c r="R112" s="174">
        <f>IF(M10FI!K112="","",M10FI!K112)</f>
        <v>12.5</v>
      </c>
      <c r="S112" s="174" t="str">
        <f>IF(M10FI!L112="","",M10FI!L112)</f>
        <v/>
      </c>
      <c r="T112" s="174">
        <f>IF(M10FI!M112="","",M10FI!M112)</f>
        <v>12.5</v>
      </c>
      <c r="U112" s="174">
        <f>IF(M10FI!N112="","",M10FI!N112)</f>
        <v>14.112500000000001</v>
      </c>
      <c r="V112" s="174" t="str">
        <f>IF(M10FI!O112="","",M10FI!O112)</f>
        <v>V</v>
      </c>
      <c r="W112" s="174">
        <f>IF('M11 final'!D112="","",'M11 final'!D112)</f>
        <v>15.5</v>
      </c>
      <c r="X112" s="174" t="str">
        <f>IF('M11 final'!E112="","",'M11 final'!E112)</f>
        <v/>
      </c>
      <c r="Y112" s="174">
        <f>IF('M11 final'!F112="","",'M11 final'!F112)</f>
        <v>15.5</v>
      </c>
      <c r="Z112" s="174">
        <f>IF('M11 final'!G112="","",'M11 final'!G112)</f>
        <v>16</v>
      </c>
      <c r="AA112" s="174" t="str">
        <f>IF('M11 final'!H112="","",'M11 final'!H112)</f>
        <v/>
      </c>
      <c r="AB112" s="174">
        <f>IF('M11 final'!I112="","",'M11 final'!I112)</f>
        <v>16</v>
      </c>
      <c r="AC112" s="174">
        <f>IF('M11 final'!J112="","",'M11 final'!J112)</f>
        <v>15.75</v>
      </c>
      <c r="AD112" s="174" t="str">
        <f>IF('M11 final'!K112="","",'M11 final'!K112)</f>
        <v>V</v>
      </c>
      <c r="AE112" s="174">
        <f>IF(M12FI!D112="","",M12FI!D112)</f>
        <v>17.5</v>
      </c>
      <c r="AF112" s="174" t="str">
        <f>IF(M12FI!E112="","",M12FI!E112)</f>
        <v/>
      </c>
      <c r="AG112" s="174">
        <f>IF(M12FI!F112="","",M12FI!F112)</f>
        <v>17.5</v>
      </c>
      <c r="AH112" s="174">
        <f>IF(M12FI!G112="","",M12FI!G112)</f>
        <v>16</v>
      </c>
      <c r="AI112" s="174" t="str">
        <f>IF(M12FI!H112="","",M12FI!H112)</f>
        <v/>
      </c>
      <c r="AJ112" s="174">
        <f>IF(M12FI!I112="","",M12FI!I112)</f>
        <v>16</v>
      </c>
      <c r="AK112" s="174">
        <f>IF(M12FI!J112="","",M12FI!J112)</f>
        <v>13.5</v>
      </c>
      <c r="AL112" s="174" t="str">
        <f>IF(M12FI!K112="","",M12FI!K112)</f>
        <v/>
      </c>
      <c r="AM112" s="174">
        <f>IF(M12FI!L112="","",M12FI!L112)</f>
        <v>13.5</v>
      </c>
      <c r="AN112" s="174">
        <f>IF(M12FI!M112="","",M12FI!M112)</f>
        <v>14.93</v>
      </c>
      <c r="AO112" s="174" t="str">
        <f>IF(M12FI!N112="","",M12FI!N112)</f>
        <v>V</v>
      </c>
      <c r="AP112" s="174">
        <f>IF(' M13 APR'!E112="","",' M13 APR'!E112)</f>
        <v>15</v>
      </c>
      <c r="AQ112" s="174" t="str">
        <f>IF(' M13 APR'!F112="","",' M13 APR'!F112)</f>
        <v/>
      </c>
      <c r="AR112" s="174">
        <f>IF(' M13 APR'!G112="","",' M13 APR'!G112)</f>
        <v>15</v>
      </c>
      <c r="AS112" s="174">
        <f>IF(' M13 APR'!H112="","",' M13 APR'!H112)</f>
        <v>18.600000000000001</v>
      </c>
      <c r="AT112" s="174" t="str">
        <f>IF(' M13 APR'!I112="","",' M13 APR'!I112)</f>
        <v/>
      </c>
      <c r="AU112" s="174">
        <f>IF(' M13 APR'!J112="","",' M13 APR'!J112)</f>
        <v>18.600000000000001</v>
      </c>
      <c r="AV112" s="174">
        <f>IF(' M13 APR'!K112="","",' M13 APR'!K112)</f>
        <v>16.584000000000003</v>
      </c>
      <c r="AW112" s="174" t="str">
        <f>IF(' M13 APR'!L112="","",' M13 APR'!L112)</f>
        <v>V</v>
      </c>
      <c r="AX112" s="176">
        <f>IF(' M14 APR'!E112="","",' M14 APR'!E112)</f>
        <v>18.399999999999999</v>
      </c>
      <c r="AY112" s="176" t="str">
        <f>IF(' M14 APR'!F112="","",' M14 APR'!F112)</f>
        <v/>
      </c>
      <c r="AZ112" s="176">
        <f>IF(' M14 APR'!G112="","",' M14 APR'!G112)</f>
        <v>18.399999999999999</v>
      </c>
      <c r="BA112" s="176">
        <f>IF(' M14 APR'!H112="","",' M14 APR'!H112)</f>
        <v>13.75</v>
      </c>
      <c r="BB112" s="176" t="str">
        <f>IF(' M14 APR'!I112="","",' M14 APR'!I112)</f>
        <v/>
      </c>
      <c r="BC112" s="176">
        <f>IF(' M14 APR'!J112="","",' M14 APR'!J112)</f>
        <v>13.75</v>
      </c>
      <c r="BD112" s="176">
        <f>IF(' M14 APR'!K112="","",' M14 APR'!K112)</f>
        <v>16.353999999999999</v>
      </c>
      <c r="BE112" s="176" t="str">
        <f>IF(' M14 APR'!L112="","",' M14 APR'!L112)</f>
        <v>V</v>
      </c>
      <c r="BF112" s="175">
        <f>IF(' M15 APR'!E112="","",' M15 APR'!E112)</f>
        <v>15.5</v>
      </c>
      <c r="BG112" s="175" t="str">
        <f>IF(' M15 APR'!F112="","",' M15 APR'!F112)</f>
        <v/>
      </c>
      <c r="BH112" s="175">
        <f>IF(' M15 APR'!G112="","",' M15 APR'!G112)</f>
        <v>15.5</v>
      </c>
      <c r="BI112" s="175">
        <f>IF(' M15 APR'!H112="","",' M15 APR'!H112)</f>
        <v>16</v>
      </c>
      <c r="BJ112" s="175" t="str">
        <f>IF(' M15 APR'!I112="","",' M15 APR'!I112)</f>
        <v/>
      </c>
      <c r="BK112" s="175">
        <f>IF(' M15 APR'!J112="","",' M15 APR'!J112)</f>
        <v>16</v>
      </c>
      <c r="BL112" s="175">
        <f>IF(' M15 APR'!K112="","",' M15 APR'!K112)</f>
        <v>15.9</v>
      </c>
      <c r="BM112" s="175" t="str">
        <f>IF(' M15 APR'!L112="","",' M15 APR'!L112)</f>
        <v>V</v>
      </c>
      <c r="BN112" s="14">
        <f>IF(' M16 APR'!E112="","",' M16 APR'!E112)</f>
        <v>15</v>
      </c>
      <c r="BO112" s="14" t="str">
        <f>IF(' M16 APR'!F112="","",' M16 APR'!F112)</f>
        <v/>
      </c>
      <c r="BP112" s="14">
        <f>IF(' M16 APR'!G112="","",' M16 APR'!G112)</f>
        <v>15</v>
      </c>
      <c r="BQ112" s="14">
        <f>IF(' M16 APR'!H112="","",' M16 APR'!H112)</f>
        <v>15</v>
      </c>
      <c r="BR112" s="14" t="str">
        <f>IF(' M16 APR'!I112="","",' M16 APR'!I112)</f>
        <v>V</v>
      </c>
      <c r="BS112" s="177">
        <f t="shared" si="4"/>
        <v>15.366312500000001</v>
      </c>
      <c r="BT112" s="178" t="str">
        <f t="shared" si="3"/>
        <v>Admis(e)</v>
      </c>
      <c r="BU112" s="179" t="str">
        <f t="shared" si="5"/>
        <v xml:space="preserve">QJAOUJ     </v>
      </c>
    </row>
    <row r="113" spans="1:73" s="110" customFormat="1">
      <c r="A113" s="173">
        <v>104</v>
      </c>
      <c r="B113" s="37" t="s">
        <v>212</v>
      </c>
      <c r="C113" s="188" t="s">
        <v>213</v>
      </c>
      <c r="D113" s="174">
        <f>IF('M9 final  '!D113="","",'M9 final  '!D113)</f>
        <v>13.600000000000001</v>
      </c>
      <c r="E113" s="174" t="str">
        <f>IF('M9 final  '!E113="","",'M9 final  '!E113)</f>
        <v/>
      </c>
      <c r="F113" s="174">
        <f>IF('M9 final  '!F113="","",'M9 final  '!F113)</f>
        <v>13.600000000000001</v>
      </c>
      <c r="G113" s="174">
        <f>IF('M9 final  '!G113="","",'M9 final  '!G113)</f>
        <v>10</v>
      </c>
      <c r="H113" s="174">
        <f>IF('M9 final  '!H113="","",'M9 final  '!H113)</f>
        <v>13</v>
      </c>
      <c r="I113" s="174">
        <f>IF('M9 final  '!I113="","",'M9 final  '!I113)</f>
        <v>12</v>
      </c>
      <c r="J113" s="174">
        <f>IF('M9 final  '!J113="","",'M9 final  '!J113)</f>
        <v>12.8</v>
      </c>
      <c r="K113" s="174" t="str">
        <f>IF('M9 final  '!K113="","",'M9 final  '!K113)</f>
        <v>V</v>
      </c>
      <c r="L113" s="174">
        <f>IF(M10FI!E113="","",M10FI!E113)</f>
        <v>12.375</v>
      </c>
      <c r="M113" s="174" t="str">
        <f>IF(M10FI!F113="","",M10FI!F113)</f>
        <v/>
      </c>
      <c r="N113" s="174">
        <f>IF(M10FI!G113="","",M10FI!G113)</f>
        <v>12.375</v>
      </c>
      <c r="O113" s="174">
        <f>IF(M10FI!H113="","",M10FI!H113)</f>
        <v>5.75</v>
      </c>
      <c r="P113" s="174">
        <f>IF(M10FI!I113="","",M10FI!I113)</f>
        <v>8</v>
      </c>
      <c r="Q113" s="174">
        <f>IF(M10FI!J113="","",M10FI!J113)</f>
        <v>8</v>
      </c>
      <c r="R113" s="174">
        <f>IF(M10FI!K113="","",M10FI!K113)</f>
        <v>10</v>
      </c>
      <c r="S113" s="174">
        <f>IF(M10FI!L113="","",M10FI!L113)</f>
        <v>12</v>
      </c>
      <c r="T113" s="174">
        <f>IF(M10FI!M113="","",M10FI!M113)</f>
        <v>12</v>
      </c>
      <c r="U113" s="174">
        <f>IF(M10FI!N113="","",M10FI!N113)</f>
        <v>10.512499999999999</v>
      </c>
      <c r="V113" s="174" t="str">
        <f>IF(M10FI!O113="","",M10FI!O113)</f>
        <v>NV</v>
      </c>
      <c r="W113" s="174">
        <f>IF('M11 final'!D113="","",'M11 final'!D113)</f>
        <v>9.75</v>
      </c>
      <c r="X113" s="174">
        <f>IF('M11 final'!E113="","",'M11 final'!E113)</f>
        <v>12</v>
      </c>
      <c r="Y113" s="174">
        <f>IF('M11 final'!F113="","",'M11 final'!F113)</f>
        <v>12</v>
      </c>
      <c r="Z113" s="174">
        <f>IF('M11 final'!G113="","",'M11 final'!G113)</f>
        <v>14</v>
      </c>
      <c r="AA113" s="174" t="str">
        <f>IF('M11 final'!H113="","",'M11 final'!H113)</f>
        <v/>
      </c>
      <c r="AB113" s="174">
        <f>IF('M11 final'!I113="","",'M11 final'!I113)</f>
        <v>14</v>
      </c>
      <c r="AC113" s="174">
        <f>IF('M11 final'!J113="","",'M11 final'!J113)</f>
        <v>13</v>
      </c>
      <c r="AD113" s="174" t="str">
        <f>IF('M11 final'!K113="","",'M11 final'!K113)</f>
        <v>VAR</v>
      </c>
      <c r="AE113" s="174">
        <f>IF(M12FI!D113="","",M12FI!D113)</f>
        <v>13</v>
      </c>
      <c r="AF113" s="174" t="str">
        <f>IF(M12FI!E113="","",M12FI!E113)</f>
        <v/>
      </c>
      <c r="AG113" s="174">
        <f>IF(M12FI!F113="","",M12FI!F113)</f>
        <v>13</v>
      </c>
      <c r="AH113" s="174">
        <f>IF(M12FI!G113="","",M12FI!G113)</f>
        <v>10</v>
      </c>
      <c r="AI113" s="174" t="str">
        <f>IF(M12FI!H113="","",M12FI!H113)</f>
        <v/>
      </c>
      <c r="AJ113" s="174">
        <f>IF(M12FI!I113="","",M12FI!I113)</f>
        <v>10</v>
      </c>
      <c r="AK113" s="174">
        <f>IF(M12FI!J113="","",M12FI!J113)</f>
        <v>12.75</v>
      </c>
      <c r="AL113" s="174" t="str">
        <f>IF(M12FI!K113="","",M12FI!K113)</f>
        <v/>
      </c>
      <c r="AM113" s="174">
        <f>IF(M12FI!L113="","",M12FI!L113)</f>
        <v>12.75</v>
      </c>
      <c r="AN113" s="174">
        <f>IF(M12FI!M113="","",M12FI!M113)</f>
        <v>12.200000000000001</v>
      </c>
      <c r="AO113" s="174" t="str">
        <f>IF(M12FI!N113="","",M12FI!N113)</f>
        <v>V</v>
      </c>
      <c r="AP113" s="174">
        <f>IF(' M13 APR'!E113="","",' M13 APR'!E113)</f>
        <v>12</v>
      </c>
      <c r="AQ113" s="174" t="str">
        <f>IF(' M13 APR'!F113="","",' M13 APR'!F113)</f>
        <v/>
      </c>
      <c r="AR113" s="174">
        <f>IF(' M13 APR'!G113="","",' M13 APR'!G113)</f>
        <v>12</v>
      </c>
      <c r="AS113" s="174">
        <f>IF(' M13 APR'!H113="","",' M13 APR'!H113)</f>
        <v>14.599999999999998</v>
      </c>
      <c r="AT113" s="174" t="str">
        <f>IF(' M13 APR'!I113="","",' M13 APR'!I113)</f>
        <v/>
      </c>
      <c r="AU113" s="174">
        <f>IF(' M13 APR'!J113="","",' M13 APR'!J113)</f>
        <v>14.599999999999998</v>
      </c>
      <c r="AV113" s="174">
        <f>IF(' M13 APR'!K113="","",' M13 APR'!K113)</f>
        <v>13.144</v>
      </c>
      <c r="AW113" s="174" t="str">
        <f>IF(' M13 APR'!L113="","",' M13 APR'!L113)</f>
        <v>V</v>
      </c>
      <c r="AX113" s="176">
        <f>IF(' M14 APR'!E113="","",' M14 APR'!E113)</f>
        <v>9.6000000000000014</v>
      </c>
      <c r="AY113" s="176">
        <f>IF(' M14 APR'!F113="","",' M14 APR'!F113)</f>
        <v>12</v>
      </c>
      <c r="AZ113" s="176">
        <f>IF(' M14 APR'!G113="","",' M14 APR'!G113)</f>
        <v>12</v>
      </c>
      <c r="BA113" s="176">
        <f>IF(' M14 APR'!H113="","",' M14 APR'!H113)</f>
        <v>13</v>
      </c>
      <c r="BB113" s="176" t="str">
        <f>IF(' M14 APR'!I113="","",' M14 APR'!I113)</f>
        <v/>
      </c>
      <c r="BC113" s="176">
        <f>IF(' M14 APR'!J113="","",' M14 APR'!J113)</f>
        <v>13</v>
      </c>
      <c r="BD113" s="176">
        <f>IF(' M14 APR'!K113="","",' M14 APR'!K113)</f>
        <v>12.440000000000001</v>
      </c>
      <c r="BE113" s="176" t="str">
        <f>IF(' M14 APR'!L113="","",' M14 APR'!L113)</f>
        <v>VAR</v>
      </c>
      <c r="BF113" s="175">
        <f>IF(' M15 APR'!E113="","",' M15 APR'!E113)</f>
        <v>14.25</v>
      </c>
      <c r="BG113" s="175" t="str">
        <f>IF(' M15 APR'!F113="","",' M15 APR'!F113)</f>
        <v/>
      </c>
      <c r="BH113" s="175">
        <f>IF(' M15 APR'!G113="","",' M15 APR'!G113)</f>
        <v>14.25</v>
      </c>
      <c r="BI113" s="175">
        <f>IF(' M15 APR'!H113="","",' M15 APR'!H113)</f>
        <v>14.5</v>
      </c>
      <c r="BJ113" s="175" t="str">
        <f>IF(' M15 APR'!I113="","",' M15 APR'!I113)</f>
        <v/>
      </c>
      <c r="BK113" s="175">
        <f>IF(' M15 APR'!J113="","",' M15 APR'!J113)</f>
        <v>14.5</v>
      </c>
      <c r="BL113" s="175">
        <f>IF(' M15 APR'!K113="","",' M15 APR'!K113)</f>
        <v>14.450000000000001</v>
      </c>
      <c r="BM113" s="175" t="str">
        <f>IF(' M15 APR'!L113="","",' M15 APR'!L113)</f>
        <v>V</v>
      </c>
      <c r="BN113" s="14">
        <f>IF(' M16 APR'!E113="","",' M16 APR'!E113)</f>
        <v>14</v>
      </c>
      <c r="BO113" s="14" t="str">
        <f>IF(' M16 APR'!F113="","",' M16 APR'!F113)</f>
        <v/>
      </c>
      <c r="BP113" s="14">
        <f>IF(' M16 APR'!G113="","",' M16 APR'!G113)</f>
        <v>14</v>
      </c>
      <c r="BQ113" s="14">
        <f>IF(' M16 APR'!H113="","",' M16 APR'!H113)</f>
        <v>14</v>
      </c>
      <c r="BR113" s="14" t="str">
        <f>IF(' M16 APR'!I113="","",' M16 APR'!I113)</f>
        <v>V</v>
      </c>
      <c r="BS113" s="177">
        <f t="shared" si="4"/>
        <v>12.818312500000001</v>
      </c>
      <c r="BT113" s="178" t="str">
        <f t="shared" si="3"/>
        <v>Admis(e)</v>
      </c>
      <c r="BU113" s="179" t="str">
        <f t="shared" si="5"/>
        <v xml:space="preserve">RACHID            </v>
      </c>
    </row>
    <row r="114" spans="1:73" s="110" customFormat="1">
      <c r="A114" s="173">
        <v>105</v>
      </c>
      <c r="B114" s="189" t="s">
        <v>214</v>
      </c>
      <c r="C114" s="190" t="s">
        <v>215</v>
      </c>
      <c r="D114" s="174">
        <f>IF('M9 final  '!D114="","",'M9 final  '!D114)</f>
        <v>14.3</v>
      </c>
      <c r="E114" s="174" t="str">
        <f>IF('M9 final  '!E114="","",'M9 final  '!E114)</f>
        <v/>
      </c>
      <c r="F114" s="174">
        <f>IF('M9 final  '!F114="","",'M9 final  '!F114)</f>
        <v>14.3</v>
      </c>
      <c r="G114" s="174">
        <f>IF('M9 final  '!G114="","",'M9 final  '!G114)</f>
        <v>12.5</v>
      </c>
      <c r="H114" s="174" t="str">
        <f>IF('M9 final  '!H114="","",'M9 final  '!H114)</f>
        <v/>
      </c>
      <c r="I114" s="174">
        <f>IF('M9 final  '!I114="","",'M9 final  '!I114)</f>
        <v>12.5</v>
      </c>
      <c r="J114" s="174">
        <f>IF('M9 final  '!J114="","",'M9 final  '!J114)</f>
        <v>13.4</v>
      </c>
      <c r="K114" s="174" t="str">
        <f>IF('M9 final  '!K114="","",'M9 final  '!K114)</f>
        <v>V</v>
      </c>
      <c r="L114" s="174">
        <f>IF(M10FI!E114="","",M10FI!E114)</f>
        <v>14</v>
      </c>
      <c r="M114" s="174" t="str">
        <f>IF(M10FI!F114="","",M10FI!F114)</f>
        <v/>
      </c>
      <c r="N114" s="174">
        <f>IF(M10FI!G114="","",M10FI!G114)</f>
        <v>14</v>
      </c>
      <c r="O114" s="174">
        <f>IF(M10FI!H114="","",M10FI!H114)</f>
        <v>10.5</v>
      </c>
      <c r="P114" s="174" t="str">
        <f>IF(M10FI!I114="","",M10FI!I114)</f>
        <v/>
      </c>
      <c r="Q114" s="174">
        <f>IF(M10FI!J114="","",M10FI!J114)</f>
        <v>10.5</v>
      </c>
      <c r="R114" s="174">
        <f>IF(M10FI!K114="","",M10FI!K114)</f>
        <v>12.5</v>
      </c>
      <c r="S114" s="174" t="str">
        <f>IF(M10FI!L114="","",M10FI!L114)</f>
        <v/>
      </c>
      <c r="T114" s="174">
        <f>IF(M10FI!M114="","",M10FI!M114)</f>
        <v>12.5</v>
      </c>
      <c r="U114" s="174">
        <f>IF(M10FI!N114="","",M10FI!N114)</f>
        <v>12.15</v>
      </c>
      <c r="V114" s="174" t="str">
        <f>IF(M10FI!O114="","",M10FI!O114)</f>
        <v>V</v>
      </c>
      <c r="W114" s="174">
        <f>IF('M11 final'!D114="","",'M11 final'!D114)</f>
        <v>13.5</v>
      </c>
      <c r="X114" s="174" t="str">
        <f>IF('M11 final'!E114="","",'M11 final'!E114)</f>
        <v/>
      </c>
      <c r="Y114" s="174">
        <f>IF('M11 final'!F114="","",'M11 final'!F114)</f>
        <v>13.5</v>
      </c>
      <c r="Z114" s="174">
        <f>IF('M11 final'!G114="","",'M11 final'!G114)</f>
        <v>15</v>
      </c>
      <c r="AA114" s="174" t="str">
        <f>IF('M11 final'!H114="","",'M11 final'!H114)</f>
        <v/>
      </c>
      <c r="AB114" s="174">
        <f>IF('M11 final'!I114="","",'M11 final'!I114)</f>
        <v>15</v>
      </c>
      <c r="AC114" s="174">
        <f>IF('M11 final'!J114="","",'M11 final'!J114)</f>
        <v>14.25</v>
      </c>
      <c r="AD114" s="174" t="str">
        <f>IF('M11 final'!K114="","",'M11 final'!K114)</f>
        <v>V</v>
      </c>
      <c r="AE114" s="174">
        <f>IF(M12FI!D114="","",M12FI!D114)</f>
        <v>12</v>
      </c>
      <c r="AF114" s="174" t="str">
        <f>IF(M12FI!E114="","",M12FI!E114)</f>
        <v/>
      </c>
      <c r="AG114" s="174">
        <f>IF(M12FI!F114="","",M12FI!F114)</f>
        <v>12</v>
      </c>
      <c r="AH114" s="174">
        <f>IF(M12FI!G114="","",M12FI!G114)</f>
        <v>15</v>
      </c>
      <c r="AI114" s="174" t="str">
        <f>IF(M12FI!H114="","",M12FI!H114)</f>
        <v/>
      </c>
      <c r="AJ114" s="174">
        <f>IF(M12FI!I114="","",M12FI!I114)</f>
        <v>15</v>
      </c>
      <c r="AK114" s="174">
        <f>IF(M12FI!J114="","",M12FI!J114)</f>
        <v>17.5</v>
      </c>
      <c r="AL114" s="174" t="str">
        <f>IF(M12FI!K114="","",M12FI!K114)</f>
        <v/>
      </c>
      <c r="AM114" s="174">
        <f>IF(M12FI!L114="","",M12FI!L114)</f>
        <v>17.5</v>
      </c>
      <c r="AN114" s="174">
        <f>IF(M12FI!M114="","",M12FI!M114)</f>
        <v>15.74</v>
      </c>
      <c r="AO114" s="174" t="str">
        <f>IF(M12FI!N114="","",M12FI!N114)</f>
        <v>V</v>
      </c>
      <c r="AP114" s="174">
        <f>IF(' M13 APR'!E114="","",' M13 APR'!E114)</f>
        <v>16</v>
      </c>
      <c r="AQ114" s="174" t="str">
        <f>IF(' M13 APR'!F114="","",' M13 APR'!F114)</f>
        <v/>
      </c>
      <c r="AR114" s="174">
        <f>IF(' M13 APR'!G114="","",' M13 APR'!G114)</f>
        <v>16</v>
      </c>
      <c r="AS114" s="174">
        <f>IF(' M13 APR'!H114="","",' M13 APR'!H114)</f>
        <v>12</v>
      </c>
      <c r="AT114" s="174" t="str">
        <f>IF(' M13 APR'!I114="","",' M13 APR'!I114)</f>
        <v/>
      </c>
      <c r="AU114" s="174">
        <f>IF(' M13 APR'!J114="","",' M13 APR'!J114)</f>
        <v>12</v>
      </c>
      <c r="AV114" s="174">
        <f>IF(' M13 APR'!K114="","",' M13 APR'!K114)</f>
        <v>14.240000000000002</v>
      </c>
      <c r="AW114" s="174" t="str">
        <f>IF(' M13 APR'!L114="","",' M13 APR'!L114)</f>
        <v>V</v>
      </c>
      <c r="AX114" s="176">
        <f>IF(' M14 APR'!E114="","",' M14 APR'!E114)</f>
        <v>20</v>
      </c>
      <c r="AY114" s="176" t="str">
        <f>IF(' M14 APR'!F114="","",' M14 APR'!F114)</f>
        <v/>
      </c>
      <c r="AZ114" s="176">
        <f>IF(' M14 APR'!G114="","",' M14 APR'!G114)</f>
        <v>20</v>
      </c>
      <c r="BA114" s="176">
        <f>IF(' M14 APR'!H114="","",' M14 APR'!H114)</f>
        <v>13.5</v>
      </c>
      <c r="BB114" s="176" t="str">
        <f>IF(' M14 APR'!I114="","",' M14 APR'!I114)</f>
        <v/>
      </c>
      <c r="BC114" s="176">
        <f>IF(' M14 APR'!J114="","",' M14 APR'!J114)</f>
        <v>13.5</v>
      </c>
      <c r="BD114" s="176">
        <f>IF(' M14 APR'!K114="","",' M14 APR'!K114)</f>
        <v>17.14</v>
      </c>
      <c r="BE114" s="176" t="str">
        <f>IF(' M14 APR'!L114="","",' M14 APR'!L114)</f>
        <v>V</v>
      </c>
      <c r="BF114" s="175">
        <f>IF(' M15 APR'!E114="","",' M15 APR'!E114)</f>
        <v>15</v>
      </c>
      <c r="BG114" s="175" t="str">
        <f>IF(' M15 APR'!F114="","",' M15 APR'!F114)</f>
        <v/>
      </c>
      <c r="BH114" s="175">
        <f>IF(' M15 APR'!G114="","",' M15 APR'!G114)</f>
        <v>15</v>
      </c>
      <c r="BI114" s="175">
        <f>IF(' M15 APR'!H114="","",' M15 APR'!H114)</f>
        <v>14</v>
      </c>
      <c r="BJ114" s="175" t="str">
        <f>IF(' M15 APR'!I114="","",' M15 APR'!I114)</f>
        <v/>
      </c>
      <c r="BK114" s="175">
        <f>IF(' M15 APR'!J114="","",' M15 APR'!J114)</f>
        <v>14</v>
      </c>
      <c r="BL114" s="175">
        <f>IF(' M15 APR'!K114="","",' M15 APR'!K114)</f>
        <v>14.200000000000001</v>
      </c>
      <c r="BM114" s="175" t="str">
        <f>IF(' M15 APR'!L114="","",' M15 APR'!L114)</f>
        <v>V</v>
      </c>
      <c r="BN114" s="14">
        <f>IF(' M16 APR'!E114="","",' M16 APR'!E114)</f>
        <v>15</v>
      </c>
      <c r="BO114" s="14" t="str">
        <f>IF(' M16 APR'!F114="","",' M16 APR'!F114)</f>
        <v/>
      </c>
      <c r="BP114" s="14">
        <f>IF(' M16 APR'!G114="","",' M16 APR'!G114)</f>
        <v>15</v>
      </c>
      <c r="BQ114" s="14">
        <f>IF(' M16 APR'!H114="","",' M16 APR'!H114)</f>
        <v>15</v>
      </c>
      <c r="BR114" s="14" t="str">
        <f>IF(' M16 APR'!I114="","",' M16 APR'!I114)</f>
        <v>V</v>
      </c>
      <c r="BS114" s="177">
        <f t="shared" si="4"/>
        <v>14.515000000000001</v>
      </c>
      <c r="BT114" s="178" t="str">
        <f t="shared" si="3"/>
        <v>Admis(e)</v>
      </c>
      <c r="BU114" s="179" t="str">
        <f t="shared" si="5"/>
        <v xml:space="preserve">RACHID </v>
      </c>
    </row>
    <row r="115" spans="1:73" s="110" customFormat="1">
      <c r="A115" s="173">
        <v>106</v>
      </c>
      <c r="B115" s="37" t="s">
        <v>216</v>
      </c>
      <c r="C115" s="188" t="s">
        <v>217</v>
      </c>
      <c r="D115" s="174">
        <f>IF('M9 final  '!D115="","",'M9 final  '!D115)</f>
        <v>15.6</v>
      </c>
      <c r="E115" s="174" t="str">
        <f>IF('M9 final  '!E115="","",'M9 final  '!E115)</f>
        <v/>
      </c>
      <c r="F115" s="174">
        <f>IF('M9 final  '!F115="","",'M9 final  '!F115)</f>
        <v>15.6</v>
      </c>
      <c r="G115" s="174">
        <f>IF('M9 final  '!G115="","",'M9 final  '!G115)</f>
        <v>12</v>
      </c>
      <c r="H115" s="174" t="str">
        <f>IF('M9 final  '!H115="","",'M9 final  '!H115)</f>
        <v/>
      </c>
      <c r="I115" s="174">
        <f>IF('M9 final  '!I115="","",'M9 final  '!I115)</f>
        <v>12</v>
      </c>
      <c r="J115" s="174">
        <f>IF('M9 final  '!J115="","",'M9 final  '!J115)</f>
        <v>13.8</v>
      </c>
      <c r="K115" s="174" t="str">
        <f>IF('M9 final  '!K115="","",'M9 final  '!K115)</f>
        <v>V</v>
      </c>
      <c r="L115" s="174">
        <f>IF(M10FI!E115="","",M10FI!E115)</f>
        <v>14.375</v>
      </c>
      <c r="M115" s="174" t="str">
        <f>IF(M10FI!F115="","",M10FI!F115)</f>
        <v/>
      </c>
      <c r="N115" s="174">
        <f>IF(M10FI!G115="","",M10FI!G115)</f>
        <v>14.375</v>
      </c>
      <c r="O115" s="174">
        <f>IF(M10FI!H115="","",M10FI!H115)</f>
        <v>13.5</v>
      </c>
      <c r="P115" s="174" t="str">
        <f>IF(M10FI!I115="","",M10FI!I115)</f>
        <v/>
      </c>
      <c r="Q115" s="174">
        <f>IF(M10FI!J115="","",M10FI!J115)</f>
        <v>13.5</v>
      </c>
      <c r="R115" s="174">
        <f>IF(M10FI!K115="","",M10FI!K115)</f>
        <v>12</v>
      </c>
      <c r="S115" s="174" t="str">
        <f>IF(M10FI!L115="","",M10FI!L115)</f>
        <v/>
      </c>
      <c r="T115" s="174">
        <f>IF(M10FI!M115="","",M10FI!M115)</f>
        <v>12</v>
      </c>
      <c r="U115" s="174">
        <f>IF(M10FI!N115="","",M10FI!N115)</f>
        <v>13.3125</v>
      </c>
      <c r="V115" s="174" t="str">
        <f>IF(M10FI!O115="","",M10FI!O115)</f>
        <v>V</v>
      </c>
      <c r="W115" s="174">
        <f>IF('M11 final'!D115="","",'M11 final'!D115)</f>
        <v>11</v>
      </c>
      <c r="X115" s="174" t="str">
        <f>IF('M11 final'!E115="","",'M11 final'!E115)</f>
        <v/>
      </c>
      <c r="Y115" s="174">
        <f>IF('M11 final'!F115="","",'M11 final'!F115)</f>
        <v>11</v>
      </c>
      <c r="Z115" s="174">
        <f>IF('M11 final'!G115="","",'M11 final'!G115)</f>
        <v>17.5</v>
      </c>
      <c r="AA115" s="174" t="str">
        <f>IF('M11 final'!H115="","",'M11 final'!H115)</f>
        <v/>
      </c>
      <c r="AB115" s="174">
        <f>IF('M11 final'!I115="","",'M11 final'!I115)</f>
        <v>17.5</v>
      </c>
      <c r="AC115" s="174">
        <f>IF('M11 final'!J115="","",'M11 final'!J115)</f>
        <v>14.25</v>
      </c>
      <c r="AD115" s="174" t="str">
        <f>IF('M11 final'!K115="","",'M11 final'!K115)</f>
        <v>V</v>
      </c>
      <c r="AE115" s="174">
        <f>IF(M12FI!D115="","",M12FI!D115)</f>
        <v>16</v>
      </c>
      <c r="AF115" s="174" t="str">
        <f>IF(M12FI!E115="","",M12FI!E115)</f>
        <v/>
      </c>
      <c r="AG115" s="174">
        <f>IF(M12FI!F115="","",M12FI!F115)</f>
        <v>16</v>
      </c>
      <c r="AH115" s="174">
        <f>IF(M12FI!G115="","",M12FI!G115)</f>
        <v>16</v>
      </c>
      <c r="AI115" s="174" t="str">
        <f>IF(M12FI!H115="","",M12FI!H115)</f>
        <v/>
      </c>
      <c r="AJ115" s="174">
        <f>IF(M12FI!I115="","",M12FI!I115)</f>
        <v>16</v>
      </c>
      <c r="AK115" s="174">
        <f>IF(M12FI!J115="","",M12FI!J115)</f>
        <v>13</v>
      </c>
      <c r="AL115" s="174" t="str">
        <f>IF(M12FI!K115="","",M12FI!K115)</f>
        <v/>
      </c>
      <c r="AM115" s="174">
        <f>IF(M12FI!L115="","",M12FI!L115)</f>
        <v>13</v>
      </c>
      <c r="AN115" s="174">
        <f>IF(M12FI!M115="","",M12FI!M115)</f>
        <v>14.32</v>
      </c>
      <c r="AO115" s="174" t="str">
        <f>IF(M12FI!N115="","",M12FI!N115)</f>
        <v>V</v>
      </c>
      <c r="AP115" s="174">
        <f>IF(' M13 APR'!E115="","",' M13 APR'!E115)</f>
        <v>13</v>
      </c>
      <c r="AQ115" s="174" t="str">
        <f>IF(' M13 APR'!F115="","",' M13 APR'!F115)</f>
        <v/>
      </c>
      <c r="AR115" s="174">
        <f>IF(' M13 APR'!G115="","",' M13 APR'!G115)</f>
        <v>13</v>
      </c>
      <c r="AS115" s="174">
        <f>IF(' M13 APR'!H115="","",' M13 APR'!H115)</f>
        <v>16.375</v>
      </c>
      <c r="AT115" s="174" t="str">
        <f>IF(' M13 APR'!I115="","",' M13 APR'!I115)</f>
        <v/>
      </c>
      <c r="AU115" s="174">
        <f>IF(' M13 APR'!J115="","",' M13 APR'!J115)</f>
        <v>16.375</v>
      </c>
      <c r="AV115" s="174">
        <f>IF(' M13 APR'!K115="","",' M13 APR'!K115)</f>
        <v>14.485000000000001</v>
      </c>
      <c r="AW115" s="174" t="str">
        <f>IF(' M13 APR'!L115="","",' M13 APR'!L115)</f>
        <v>V</v>
      </c>
      <c r="AX115" s="176">
        <f>IF(' M14 APR'!E115="","",' M14 APR'!E115)</f>
        <v>16.399999999999999</v>
      </c>
      <c r="AY115" s="176" t="str">
        <f>IF(' M14 APR'!F115="","",' M14 APR'!F115)</f>
        <v/>
      </c>
      <c r="AZ115" s="176">
        <f>IF(' M14 APR'!G115="","",' M14 APR'!G115)</f>
        <v>16.399999999999999</v>
      </c>
      <c r="BA115" s="176">
        <f>IF(' M14 APR'!H115="","",' M14 APR'!H115)</f>
        <v>13.5</v>
      </c>
      <c r="BB115" s="176" t="str">
        <f>IF(' M14 APR'!I115="","",' M14 APR'!I115)</f>
        <v/>
      </c>
      <c r="BC115" s="176">
        <f>IF(' M14 APR'!J115="","",' M14 APR'!J115)</f>
        <v>13.5</v>
      </c>
      <c r="BD115" s="176">
        <f>IF(' M14 APR'!K115="","",' M14 APR'!K115)</f>
        <v>15.123999999999999</v>
      </c>
      <c r="BE115" s="176" t="str">
        <f>IF(' M14 APR'!L115="","",' M14 APR'!L115)</f>
        <v>V</v>
      </c>
      <c r="BF115" s="175">
        <f>IF(' M15 APR'!E115="","",' M15 APR'!E115)</f>
        <v>16</v>
      </c>
      <c r="BG115" s="175" t="str">
        <f>IF(' M15 APR'!F115="","",' M15 APR'!F115)</f>
        <v/>
      </c>
      <c r="BH115" s="175">
        <f>IF(' M15 APR'!G115="","",' M15 APR'!G115)</f>
        <v>16</v>
      </c>
      <c r="BI115" s="175">
        <f>IF(' M15 APR'!H115="","",' M15 APR'!H115)</f>
        <v>15.5</v>
      </c>
      <c r="BJ115" s="175" t="str">
        <f>IF(' M15 APR'!I115="","",' M15 APR'!I115)</f>
        <v/>
      </c>
      <c r="BK115" s="175">
        <f>IF(' M15 APR'!J115="","",' M15 APR'!J115)</f>
        <v>15.5</v>
      </c>
      <c r="BL115" s="175">
        <f>IF(' M15 APR'!K115="","",' M15 APR'!K115)</f>
        <v>15.600000000000001</v>
      </c>
      <c r="BM115" s="175" t="str">
        <f>IF(' M15 APR'!L115="","",' M15 APR'!L115)</f>
        <v>V</v>
      </c>
      <c r="BN115" s="14">
        <f>IF(' M16 APR'!E115="","",' M16 APR'!E115)</f>
        <v>16.5</v>
      </c>
      <c r="BO115" s="14" t="str">
        <f>IF(' M16 APR'!F115="","",' M16 APR'!F115)</f>
        <v/>
      </c>
      <c r="BP115" s="14">
        <f>IF(' M16 APR'!G115="","",' M16 APR'!G115)</f>
        <v>16.5</v>
      </c>
      <c r="BQ115" s="14">
        <f>IF(' M16 APR'!H115="","",' M16 APR'!H115)</f>
        <v>16.5</v>
      </c>
      <c r="BR115" s="14" t="str">
        <f>IF(' M16 APR'!I115="","",' M16 APR'!I115)</f>
        <v>V</v>
      </c>
      <c r="BS115" s="177">
        <f t="shared" si="4"/>
        <v>14.673937500000001</v>
      </c>
      <c r="BT115" s="178" t="str">
        <f t="shared" si="3"/>
        <v>Admis(e)</v>
      </c>
      <c r="BU115" s="179" t="str">
        <f t="shared" si="5"/>
        <v xml:space="preserve">RAMI            </v>
      </c>
    </row>
    <row r="116" spans="1:73" s="110" customFormat="1">
      <c r="A116" s="173">
        <v>107</v>
      </c>
      <c r="B116" s="37" t="s">
        <v>218</v>
      </c>
      <c r="C116" s="188" t="s">
        <v>219</v>
      </c>
      <c r="D116" s="174">
        <f>IF('M9 final  '!D116="","",'M9 final  '!D116)</f>
        <v>13.600000000000001</v>
      </c>
      <c r="E116" s="174" t="str">
        <f>IF('M9 final  '!E116="","",'M9 final  '!E116)</f>
        <v/>
      </c>
      <c r="F116" s="174">
        <f>IF('M9 final  '!F116="","",'M9 final  '!F116)</f>
        <v>13.600000000000001</v>
      </c>
      <c r="G116" s="174">
        <f>IF('M9 final  '!G116="","",'M9 final  '!G116)</f>
        <v>12.5</v>
      </c>
      <c r="H116" s="174" t="str">
        <f>IF('M9 final  '!H116="","",'M9 final  '!H116)</f>
        <v/>
      </c>
      <c r="I116" s="174">
        <f>IF('M9 final  '!I116="","",'M9 final  '!I116)</f>
        <v>12.5</v>
      </c>
      <c r="J116" s="174">
        <f>IF('M9 final  '!J116="","",'M9 final  '!J116)</f>
        <v>13.05</v>
      </c>
      <c r="K116" s="174" t="str">
        <f>IF('M9 final  '!K116="","",'M9 final  '!K116)</f>
        <v>V</v>
      </c>
      <c r="L116" s="174">
        <f>IF(M10FI!E116="","",M10FI!E116)</f>
        <v>15.75</v>
      </c>
      <c r="M116" s="174" t="str">
        <f>IF(M10FI!F116="","",M10FI!F116)</f>
        <v/>
      </c>
      <c r="N116" s="174">
        <f>IF(M10FI!G116="","",M10FI!G116)</f>
        <v>15.75</v>
      </c>
      <c r="O116" s="174">
        <f>IF(M10FI!H116="","",M10FI!H116)</f>
        <v>11.5</v>
      </c>
      <c r="P116" s="174" t="str">
        <f>IF(M10FI!I116="","",M10FI!I116)</f>
        <v/>
      </c>
      <c r="Q116" s="174">
        <f>IF(M10FI!J116="","",M10FI!J116)</f>
        <v>11.5</v>
      </c>
      <c r="R116" s="174">
        <f>IF(M10FI!K116="","",M10FI!K116)</f>
        <v>12.5</v>
      </c>
      <c r="S116" s="174" t="str">
        <f>IF(M10FI!L116="","",M10FI!L116)</f>
        <v/>
      </c>
      <c r="T116" s="174">
        <f>IF(M10FI!M116="","",M10FI!M116)</f>
        <v>12.5</v>
      </c>
      <c r="U116" s="174">
        <f>IF(M10FI!N116="","",M10FI!N116)</f>
        <v>13.074999999999999</v>
      </c>
      <c r="V116" s="174" t="str">
        <f>IF(M10FI!O116="","",M10FI!O116)</f>
        <v>V</v>
      </c>
      <c r="W116" s="174">
        <f>IF('M11 final'!D116="","",'M11 final'!D116)</f>
        <v>15.75</v>
      </c>
      <c r="X116" s="174" t="str">
        <f>IF('M11 final'!E116="","",'M11 final'!E116)</f>
        <v/>
      </c>
      <c r="Y116" s="174">
        <f>IF('M11 final'!F116="","",'M11 final'!F116)</f>
        <v>15.75</v>
      </c>
      <c r="Z116" s="174">
        <f>IF('M11 final'!G116="","",'M11 final'!G116)</f>
        <v>19.5</v>
      </c>
      <c r="AA116" s="174" t="str">
        <f>IF('M11 final'!H116="","",'M11 final'!H116)</f>
        <v/>
      </c>
      <c r="AB116" s="174">
        <f>IF('M11 final'!I116="","",'M11 final'!I116)</f>
        <v>19.5</v>
      </c>
      <c r="AC116" s="174">
        <f>IF('M11 final'!J116="","",'M11 final'!J116)</f>
        <v>17.625</v>
      </c>
      <c r="AD116" s="174" t="str">
        <f>IF('M11 final'!K116="","",'M11 final'!K116)</f>
        <v>V</v>
      </c>
      <c r="AE116" s="174">
        <f>IF(M12FI!D116="","",M12FI!D116)</f>
        <v>16.5</v>
      </c>
      <c r="AF116" s="174" t="str">
        <f>IF(M12FI!E116="","",M12FI!E116)</f>
        <v/>
      </c>
      <c r="AG116" s="174">
        <f>IF(M12FI!F116="","",M12FI!F116)</f>
        <v>16.5</v>
      </c>
      <c r="AH116" s="174">
        <f>IF(M12FI!G116="","",M12FI!G116)</f>
        <v>15</v>
      </c>
      <c r="AI116" s="174" t="str">
        <f>IF(M12FI!H116="","",M12FI!H116)</f>
        <v/>
      </c>
      <c r="AJ116" s="174">
        <f>IF(M12FI!I116="","",M12FI!I116)</f>
        <v>15</v>
      </c>
      <c r="AK116" s="174">
        <f>IF(M12FI!J116="","",M12FI!J116)</f>
        <v>19</v>
      </c>
      <c r="AL116" s="174" t="str">
        <f>IF(M12FI!K116="","",M12FI!K116)</f>
        <v/>
      </c>
      <c r="AM116" s="174">
        <f>IF(M12FI!L116="","",M12FI!L116)</f>
        <v>19</v>
      </c>
      <c r="AN116" s="174">
        <f>IF(M12FI!M116="","",M12FI!M116)</f>
        <v>17.57</v>
      </c>
      <c r="AO116" s="174" t="str">
        <f>IF(M12FI!N116="","",M12FI!N116)</f>
        <v>V</v>
      </c>
      <c r="AP116" s="174">
        <f>IF(' M13 APR'!E116="","",' M13 APR'!E116)</f>
        <v>16</v>
      </c>
      <c r="AQ116" s="174" t="str">
        <f>IF(' M13 APR'!F116="","",' M13 APR'!F116)</f>
        <v/>
      </c>
      <c r="AR116" s="174">
        <f>IF(' M13 APR'!G116="","",' M13 APR'!G116)</f>
        <v>16</v>
      </c>
      <c r="AS116" s="174">
        <f>IF(' M13 APR'!H116="","",' M13 APR'!H116)</f>
        <v>20</v>
      </c>
      <c r="AT116" s="174" t="str">
        <f>IF(' M13 APR'!I116="","",' M13 APR'!I116)</f>
        <v/>
      </c>
      <c r="AU116" s="174">
        <f>IF(' M13 APR'!J116="","",' M13 APR'!J116)</f>
        <v>20</v>
      </c>
      <c r="AV116" s="174">
        <f>IF(' M13 APR'!K116="","",' M13 APR'!K116)</f>
        <v>17.760000000000002</v>
      </c>
      <c r="AW116" s="174" t="str">
        <f>IF(' M13 APR'!L116="","",' M13 APR'!L116)</f>
        <v>V</v>
      </c>
      <c r="AX116" s="176">
        <f>IF(' M14 APR'!E116="","",' M14 APR'!E116)</f>
        <v>15.200000000000001</v>
      </c>
      <c r="AY116" s="176" t="str">
        <f>IF(' M14 APR'!F116="","",' M14 APR'!F116)</f>
        <v/>
      </c>
      <c r="AZ116" s="176">
        <f>IF(' M14 APR'!G116="","",' M14 APR'!G116)</f>
        <v>15.200000000000001</v>
      </c>
      <c r="BA116" s="176">
        <f>IF(' M14 APR'!H116="","",' M14 APR'!H116)</f>
        <v>14.5</v>
      </c>
      <c r="BB116" s="176" t="str">
        <f>IF(' M14 APR'!I116="","",' M14 APR'!I116)</f>
        <v/>
      </c>
      <c r="BC116" s="176">
        <f>IF(' M14 APR'!J116="","",' M14 APR'!J116)</f>
        <v>14.5</v>
      </c>
      <c r="BD116" s="176">
        <f>IF(' M14 APR'!K116="","",' M14 APR'!K116)</f>
        <v>14.892000000000003</v>
      </c>
      <c r="BE116" s="176" t="str">
        <f>IF(' M14 APR'!L116="","",' M14 APR'!L116)</f>
        <v>V</v>
      </c>
      <c r="BF116" s="175">
        <f>IF(' M15 APR'!E116="","",' M15 APR'!E116)</f>
        <v>14.75</v>
      </c>
      <c r="BG116" s="175" t="str">
        <f>IF(' M15 APR'!F116="","",' M15 APR'!F116)</f>
        <v/>
      </c>
      <c r="BH116" s="175">
        <f>IF(' M15 APR'!G116="","",' M15 APR'!G116)</f>
        <v>14.75</v>
      </c>
      <c r="BI116" s="175">
        <f>IF(' M15 APR'!H116="","",' M15 APR'!H116)</f>
        <v>15.5</v>
      </c>
      <c r="BJ116" s="175" t="str">
        <f>IF(' M15 APR'!I116="","",' M15 APR'!I116)</f>
        <v/>
      </c>
      <c r="BK116" s="175">
        <f>IF(' M15 APR'!J116="","",' M15 APR'!J116)</f>
        <v>15.5</v>
      </c>
      <c r="BL116" s="175">
        <f>IF(' M15 APR'!K116="","",' M15 APR'!K116)</f>
        <v>15.350000000000001</v>
      </c>
      <c r="BM116" s="175" t="str">
        <f>IF(' M15 APR'!L116="","",' M15 APR'!L116)</f>
        <v>V</v>
      </c>
      <c r="BN116" s="14">
        <f>IF(' M16 APR'!E116="","",' M16 APR'!E116)</f>
        <v>16.5</v>
      </c>
      <c r="BO116" s="14" t="str">
        <f>IF(' M16 APR'!F116="","",' M16 APR'!F116)</f>
        <v/>
      </c>
      <c r="BP116" s="14">
        <f>IF(' M16 APR'!G116="","",' M16 APR'!G116)</f>
        <v>16.5</v>
      </c>
      <c r="BQ116" s="14">
        <f>IF(' M16 APR'!H116="","",' M16 APR'!H116)</f>
        <v>16.5</v>
      </c>
      <c r="BR116" s="14" t="str">
        <f>IF(' M16 APR'!I116="","",' M16 APR'!I116)</f>
        <v>V</v>
      </c>
      <c r="BS116" s="177">
        <f t="shared" si="4"/>
        <v>15.72775</v>
      </c>
      <c r="BT116" s="178" t="str">
        <f t="shared" si="3"/>
        <v>Admis(e)</v>
      </c>
      <c r="BU116" s="179" t="str">
        <f t="shared" si="5"/>
        <v xml:space="preserve">RHANIM       </v>
      </c>
    </row>
    <row r="117" spans="1:73" s="110" customFormat="1">
      <c r="A117" s="173">
        <v>108</v>
      </c>
      <c r="B117" s="37" t="s">
        <v>220</v>
      </c>
      <c r="C117" s="188" t="s">
        <v>221</v>
      </c>
      <c r="D117" s="174">
        <f>IF('M9 final  '!D117="","",'M9 final  '!D117)</f>
        <v>14.1</v>
      </c>
      <c r="E117" s="174" t="str">
        <f>IF('M9 final  '!E117="","",'M9 final  '!E117)</f>
        <v/>
      </c>
      <c r="F117" s="174">
        <f>IF('M9 final  '!F117="","",'M9 final  '!F117)</f>
        <v>14.1</v>
      </c>
      <c r="G117" s="174">
        <f>IF('M9 final  '!G117="","",'M9 final  '!G117)</f>
        <v>16</v>
      </c>
      <c r="H117" s="174" t="str">
        <f>IF('M9 final  '!H117="","",'M9 final  '!H117)</f>
        <v/>
      </c>
      <c r="I117" s="174">
        <f>IF('M9 final  '!I117="","",'M9 final  '!I117)</f>
        <v>16</v>
      </c>
      <c r="J117" s="174">
        <f>IF('M9 final  '!J117="","",'M9 final  '!J117)</f>
        <v>15.05</v>
      </c>
      <c r="K117" s="174" t="str">
        <f>IF('M9 final  '!K117="","",'M9 final  '!K117)</f>
        <v>V</v>
      </c>
      <c r="L117" s="174">
        <f>IF(M10FI!E117="","",M10FI!E117)</f>
        <v>14.75</v>
      </c>
      <c r="M117" s="174" t="str">
        <f>IF(M10FI!F117="","",M10FI!F117)</f>
        <v/>
      </c>
      <c r="N117" s="174">
        <f>IF(M10FI!G117="","",M10FI!G117)</f>
        <v>14.75</v>
      </c>
      <c r="O117" s="174">
        <f>IF(M10FI!H117="","",M10FI!H117)</f>
        <v>16.5</v>
      </c>
      <c r="P117" s="174" t="str">
        <f>IF(M10FI!I117="","",M10FI!I117)</f>
        <v/>
      </c>
      <c r="Q117" s="174">
        <f>IF(M10FI!J117="","",M10FI!J117)</f>
        <v>16.5</v>
      </c>
      <c r="R117" s="174">
        <f>IF(M10FI!K117="","",M10FI!K117)</f>
        <v>12.5</v>
      </c>
      <c r="S117" s="174" t="str">
        <f>IF(M10FI!L117="","",M10FI!L117)</f>
        <v/>
      </c>
      <c r="T117" s="174">
        <f>IF(M10FI!M117="","",M10FI!M117)</f>
        <v>12.5</v>
      </c>
      <c r="U117" s="174">
        <f>IF(M10FI!N117="","",M10FI!N117)</f>
        <v>14.775</v>
      </c>
      <c r="V117" s="174" t="str">
        <f>IF(M10FI!O117="","",M10FI!O117)</f>
        <v>V</v>
      </c>
      <c r="W117" s="174">
        <f>IF('M11 final'!D117="","",'M11 final'!D117)</f>
        <v>13</v>
      </c>
      <c r="X117" s="174" t="str">
        <f>IF('M11 final'!E117="","",'M11 final'!E117)</f>
        <v/>
      </c>
      <c r="Y117" s="174">
        <f>IF('M11 final'!F117="","",'M11 final'!F117)</f>
        <v>13</v>
      </c>
      <c r="Z117" s="174">
        <f>IF('M11 final'!G117="","",'M11 final'!G117)</f>
        <v>13.25</v>
      </c>
      <c r="AA117" s="174" t="str">
        <f>IF('M11 final'!H117="","",'M11 final'!H117)</f>
        <v/>
      </c>
      <c r="AB117" s="174">
        <f>IF('M11 final'!I117="","",'M11 final'!I117)</f>
        <v>13.25</v>
      </c>
      <c r="AC117" s="174">
        <f>IF('M11 final'!J117="","",'M11 final'!J117)</f>
        <v>13.125</v>
      </c>
      <c r="AD117" s="174" t="str">
        <f>IF('M11 final'!K117="","",'M11 final'!K117)</f>
        <v>V</v>
      </c>
      <c r="AE117" s="174">
        <f>IF(M12FI!D117="","",M12FI!D117)</f>
        <v>18</v>
      </c>
      <c r="AF117" s="174" t="str">
        <f>IF(M12FI!E117="","",M12FI!E117)</f>
        <v/>
      </c>
      <c r="AG117" s="174">
        <f>IF(M12FI!F117="","",M12FI!F117)</f>
        <v>18</v>
      </c>
      <c r="AH117" s="174">
        <f>IF(M12FI!G117="","",M12FI!G117)</f>
        <v>15</v>
      </c>
      <c r="AI117" s="174" t="str">
        <f>IF(M12FI!H117="","",M12FI!H117)</f>
        <v/>
      </c>
      <c r="AJ117" s="174">
        <f>IF(M12FI!I117="","",M12FI!I117)</f>
        <v>15</v>
      </c>
      <c r="AK117" s="174">
        <f>IF(M12FI!J117="","",M12FI!J117)</f>
        <v>16.5</v>
      </c>
      <c r="AL117" s="174" t="str">
        <f>IF(M12FI!K117="","",M12FI!K117)</f>
        <v/>
      </c>
      <c r="AM117" s="174">
        <f>IF(M12FI!L117="","",M12FI!L117)</f>
        <v>16.5</v>
      </c>
      <c r="AN117" s="174">
        <f>IF(M12FI!M117="","",M12FI!M117)</f>
        <v>16.5</v>
      </c>
      <c r="AO117" s="174" t="str">
        <f>IF(M12FI!N117="","",M12FI!N117)</f>
        <v>V</v>
      </c>
      <c r="AP117" s="174">
        <f>IF(' M13 APR'!E117="","",' M13 APR'!E117)</f>
        <v>15</v>
      </c>
      <c r="AQ117" s="174" t="str">
        <f>IF(' M13 APR'!F117="","",' M13 APR'!F117)</f>
        <v/>
      </c>
      <c r="AR117" s="174">
        <f>IF(' M13 APR'!G117="","",' M13 APR'!G117)</f>
        <v>15</v>
      </c>
      <c r="AS117" s="174">
        <f>IF(' M13 APR'!H117="","",' M13 APR'!H117)</f>
        <v>18.899999999999999</v>
      </c>
      <c r="AT117" s="174" t="str">
        <f>IF(' M13 APR'!I117="","",' M13 APR'!I117)</f>
        <v/>
      </c>
      <c r="AU117" s="174">
        <f>IF(' M13 APR'!J117="","",' M13 APR'!J117)</f>
        <v>18.899999999999999</v>
      </c>
      <c r="AV117" s="174">
        <f>IF(' M13 APR'!K117="","",' M13 APR'!K117)</f>
        <v>16.716000000000001</v>
      </c>
      <c r="AW117" s="174" t="str">
        <f>IF(' M13 APR'!L117="","",' M13 APR'!L117)</f>
        <v>V</v>
      </c>
      <c r="AX117" s="176">
        <f>IF(' M14 APR'!E117="","",' M14 APR'!E117)</f>
        <v>19.600000000000001</v>
      </c>
      <c r="AY117" s="176" t="str">
        <f>IF(' M14 APR'!F117="","",' M14 APR'!F117)</f>
        <v/>
      </c>
      <c r="AZ117" s="176">
        <f>IF(' M14 APR'!G117="","",' M14 APR'!G117)</f>
        <v>19.600000000000001</v>
      </c>
      <c r="BA117" s="176">
        <f>IF(' M14 APR'!H117="","",' M14 APR'!H117)</f>
        <v>13.5</v>
      </c>
      <c r="BB117" s="176" t="str">
        <f>IF(' M14 APR'!I117="","",' M14 APR'!I117)</f>
        <v/>
      </c>
      <c r="BC117" s="176">
        <f>IF(' M14 APR'!J117="","",' M14 APR'!J117)</f>
        <v>13.5</v>
      </c>
      <c r="BD117" s="176">
        <f>IF(' M14 APR'!K117="","",' M14 APR'!K117)</f>
        <v>16.916000000000004</v>
      </c>
      <c r="BE117" s="176" t="str">
        <f>IF(' M14 APR'!L117="","",' M14 APR'!L117)</f>
        <v>V</v>
      </c>
      <c r="BF117" s="175">
        <f>IF(' M15 APR'!E117="","",' M15 APR'!E117)</f>
        <v>15.5</v>
      </c>
      <c r="BG117" s="175" t="str">
        <f>IF(' M15 APR'!F117="","",' M15 APR'!F117)</f>
        <v/>
      </c>
      <c r="BH117" s="175">
        <f>IF(' M15 APR'!G117="","",' M15 APR'!G117)</f>
        <v>15.5</v>
      </c>
      <c r="BI117" s="175">
        <f>IF(' M15 APR'!H117="","",' M15 APR'!H117)</f>
        <v>16</v>
      </c>
      <c r="BJ117" s="175" t="str">
        <f>IF(' M15 APR'!I117="","",' M15 APR'!I117)</f>
        <v/>
      </c>
      <c r="BK117" s="175">
        <f>IF(' M15 APR'!J117="","",' M15 APR'!J117)</f>
        <v>16</v>
      </c>
      <c r="BL117" s="175">
        <f>IF(' M15 APR'!K117="","",' M15 APR'!K117)</f>
        <v>15.9</v>
      </c>
      <c r="BM117" s="175" t="str">
        <f>IF(' M15 APR'!L117="","",' M15 APR'!L117)</f>
        <v>V</v>
      </c>
      <c r="BN117" s="14">
        <f>IF(' M16 APR'!E117="","",' M16 APR'!E117)</f>
        <v>16</v>
      </c>
      <c r="BO117" s="14" t="str">
        <f>IF(' M16 APR'!F117="","",' M16 APR'!F117)</f>
        <v/>
      </c>
      <c r="BP117" s="14">
        <f>IF(' M16 APR'!G117="","",' M16 APR'!G117)</f>
        <v>16</v>
      </c>
      <c r="BQ117" s="14">
        <f>IF(' M16 APR'!H117="","",' M16 APR'!H117)</f>
        <v>16</v>
      </c>
      <c r="BR117" s="14" t="str">
        <f>IF(' M16 APR'!I117="","",' M16 APR'!I117)</f>
        <v>V</v>
      </c>
      <c r="BS117" s="177">
        <f t="shared" si="4"/>
        <v>15.62275</v>
      </c>
      <c r="BT117" s="178" t="str">
        <f t="shared" si="3"/>
        <v>Admis(e)</v>
      </c>
      <c r="BU117" s="179" t="str">
        <f t="shared" si="5"/>
        <v xml:space="preserve">RHECHAOUI           </v>
      </c>
    </row>
    <row r="118" spans="1:73" s="110" customFormat="1">
      <c r="A118" s="173">
        <v>109</v>
      </c>
      <c r="B118" s="37" t="s">
        <v>222</v>
      </c>
      <c r="C118" s="188" t="s">
        <v>223</v>
      </c>
      <c r="D118" s="174">
        <f>IF('M9 final  '!D118="","",'M9 final  '!D118)</f>
        <v>15.1</v>
      </c>
      <c r="E118" s="174" t="str">
        <f>IF('M9 final  '!E118="","",'M9 final  '!E118)</f>
        <v/>
      </c>
      <c r="F118" s="174">
        <f>IF('M9 final  '!F118="","",'M9 final  '!F118)</f>
        <v>15.1</v>
      </c>
      <c r="G118" s="174">
        <f>IF('M9 final  '!G118="","",'M9 final  '!G118)</f>
        <v>14</v>
      </c>
      <c r="H118" s="174" t="str">
        <f>IF('M9 final  '!H118="","",'M9 final  '!H118)</f>
        <v/>
      </c>
      <c r="I118" s="174">
        <f>IF('M9 final  '!I118="","",'M9 final  '!I118)</f>
        <v>14</v>
      </c>
      <c r="J118" s="174">
        <f>IF('M9 final  '!J118="","",'M9 final  '!J118)</f>
        <v>14.55</v>
      </c>
      <c r="K118" s="174" t="str">
        <f>IF('M9 final  '!K118="","",'M9 final  '!K118)</f>
        <v>V</v>
      </c>
      <c r="L118" s="174">
        <f>IF(M10FI!E118="","",M10FI!E118)</f>
        <v>11.875</v>
      </c>
      <c r="M118" s="174">
        <f>IF(M10FI!F118="","",M10FI!F118)</f>
        <v>12</v>
      </c>
      <c r="N118" s="174">
        <f>IF(M10FI!G118="","",M10FI!G118)</f>
        <v>12</v>
      </c>
      <c r="O118" s="174">
        <f>IF(M10FI!H118="","",M10FI!H118)</f>
        <v>12.25</v>
      </c>
      <c r="P118" s="174" t="str">
        <f>IF(M10FI!I118="","",M10FI!I118)</f>
        <v/>
      </c>
      <c r="Q118" s="174">
        <f>IF(M10FI!J118="","",M10FI!J118)</f>
        <v>12.25</v>
      </c>
      <c r="R118" s="174">
        <f>IF(M10FI!K118="","",M10FI!K118)</f>
        <v>10.5</v>
      </c>
      <c r="S118" s="174">
        <f>IF(M10FI!L118="","",M10FI!L118)</f>
        <v>10</v>
      </c>
      <c r="T118" s="174">
        <f>IF(M10FI!M118="","",M10FI!M118)</f>
        <v>10.5</v>
      </c>
      <c r="U118" s="174">
        <f>IF(M10FI!N118="","",M10FI!N118)</f>
        <v>11.65</v>
      </c>
      <c r="V118" s="174" t="str">
        <f>IF(M10FI!O118="","",M10FI!O118)</f>
        <v>NV</v>
      </c>
      <c r="W118" s="174">
        <f>IF('M11 final'!D118="","",'M11 final'!D118)</f>
        <v>17</v>
      </c>
      <c r="X118" s="174" t="str">
        <f>IF('M11 final'!E118="","",'M11 final'!E118)</f>
        <v/>
      </c>
      <c r="Y118" s="174">
        <f>IF('M11 final'!F118="","",'M11 final'!F118)</f>
        <v>17</v>
      </c>
      <c r="Z118" s="174">
        <f>IF('M11 final'!G118="","",'M11 final'!G118)</f>
        <v>12.75</v>
      </c>
      <c r="AA118" s="174" t="str">
        <f>IF('M11 final'!H118="","",'M11 final'!H118)</f>
        <v/>
      </c>
      <c r="AB118" s="174">
        <f>IF('M11 final'!I118="","",'M11 final'!I118)</f>
        <v>12.75</v>
      </c>
      <c r="AC118" s="174">
        <f>IF('M11 final'!J118="","",'M11 final'!J118)</f>
        <v>14.875</v>
      </c>
      <c r="AD118" s="174" t="str">
        <f>IF('M11 final'!K118="","",'M11 final'!K118)</f>
        <v>V</v>
      </c>
      <c r="AE118" s="174">
        <f>IF(M12FI!D118="","",M12FI!D118)</f>
        <v>12.5</v>
      </c>
      <c r="AF118" s="174" t="str">
        <f>IF(M12FI!E118="","",M12FI!E118)</f>
        <v/>
      </c>
      <c r="AG118" s="174">
        <f>IF(M12FI!F118="","",M12FI!F118)</f>
        <v>12.5</v>
      </c>
      <c r="AH118" s="174">
        <f>IF(M12FI!G118="","",M12FI!G118)</f>
        <v>13</v>
      </c>
      <c r="AI118" s="174" t="str">
        <f>IF(M12FI!H118="","",M12FI!H118)</f>
        <v/>
      </c>
      <c r="AJ118" s="174">
        <f>IF(M12FI!I118="","",M12FI!I118)</f>
        <v>13</v>
      </c>
      <c r="AK118" s="174">
        <f>IF(M12FI!J118="","",M12FI!J118)</f>
        <v>8.5</v>
      </c>
      <c r="AL118" s="174">
        <f>IF(M12FI!K118="","",M12FI!K118)</f>
        <v>4</v>
      </c>
      <c r="AM118" s="174">
        <f>IF(M12FI!L118="","",M12FI!L118)</f>
        <v>8.5</v>
      </c>
      <c r="AN118" s="174">
        <f>IF(M12FI!M118="","",M12FI!M118)</f>
        <v>10.370000000000001</v>
      </c>
      <c r="AO118" s="174" t="str">
        <f>IF(M12FI!N118="","",M12FI!N118)</f>
        <v>NV</v>
      </c>
      <c r="AP118" s="174">
        <f>IF(' M13 APR'!E118="","",' M13 APR'!E118)</f>
        <v>12</v>
      </c>
      <c r="AQ118" s="174" t="str">
        <f>IF(' M13 APR'!F118="","",' M13 APR'!F118)</f>
        <v/>
      </c>
      <c r="AR118" s="174">
        <f>IF(' M13 APR'!G118="","",' M13 APR'!G118)</f>
        <v>12</v>
      </c>
      <c r="AS118" s="174">
        <f>IF(' M13 APR'!H118="","",' M13 APR'!H118)</f>
        <v>15.849999999999998</v>
      </c>
      <c r="AT118" s="174" t="str">
        <f>IF(' M13 APR'!I118="","",' M13 APR'!I118)</f>
        <v/>
      </c>
      <c r="AU118" s="174">
        <f>IF(' M13 APR'!J118="","",' M13 APR'!J118)</f>
        <v>15.849999999999998</v>
      </c>
      <c r="AV118" s="174">
        <f>IF(' M13 APR'!K118="","",' M13 APR'!K118)</f>
        <v>13.693999999999999</v>
      </c>
      <c r="AW118" s="174" t="str">
        <f>IF(' M13 APR'!L118="","",' M13 APR'!L118)</f>
        <v>V</v>
      </c>
      <c r="AX118" s="176">
        <f>IF(' M14 APR'!E118="","",' M14 APR'!E118)</f>
        <v>16.8</v>
      </c>
      <c r="AY118" s="176" t="str">
        <f>IF(' M14 APR'!F118="","",' M14 APR'!F118)</f>
        <v/>
      </c>
      <c r="AZ118" s="176">
        <f>IF(' M14 APR'!G118="","",' M14 APR'!G118)</f>
        <v>16.8</v>
      </c>
      <c r="BA118" s="176">
        <f>IF(' M14 APR'!H118="","",' M14 APR'!H118)</f>
        <v>13.25</v>
      </c>
      <c r="BB118" s="176" t="str">
        <f>IF(' M14 APR'!I118="","",' M14 APR'!I118)</f>
        <v/>
      </c>
      <c r="BC118" s="176">
        <f>IF(' M14 APR'!J118="","",' M14 APR'!J118)</f>
        <v>13.25</v>
      </c>
      <c r="BD118" s="176">
        <f>IF(' M14 APR'!K118="","",' M14 APR'!K118)</f>
        <v>15.238000000000001</v>
      </c>
      <c r="BE118" s="176" t="str">
        <f>IF(' M14 APR'!L118="","",' M14 APR'!L118)</f>
        <v>V</v>
      </c>
      <c r="BF118" s="175">
        <f>IF(' M15 APR'!E118="","",' M15 APR'!E118)</f>
        <v>16</v>
      </c>
      <c r="BG118" s="175" t="str">
        <f>IF(' M15 APR'!F118="","",' M15 APR'!F118)</f>
        <v/>
      </c>
      <c r="BH118" s="175">
        <f>IF(' M15 APR'!G118="","",' M15 APR'!G118)</f>
        <v>16</v>
      </c>
      <c r="BI118" s="175">
        <f>IF(' M15 APR'!H118="","",' M15 APR'!H118)</f>
        <v>17</v>
      </c>
      <c r="BJ118" s="175" t="str">
        <f>IF(' M15 APR'!I118="","",' M15 APR'!I118)</f>
        <v/>
      </c>
      <c r="BK118" s="175">
        <f>IF(' M15 APR'!J118="","",' M15 APR'!J118)</f>
        <v>17</v>
      </c>
      <c r="BL118" s="175">
        <f>IF(' M15 APR'!K118="","",' M15 APR'!K118)</f>
        <v>16.8</v>
      </c>
      <c r="BM118" s="175" t="str">
        <f>IF(' M15 APR'!L118="","",' M15 APR'!L118)</f>
        <v>V</v>
      </c>
      <c r="BN118" s="14">
        <f>IF(' M16 APR'!E118="","",' M16 APR'!E118)</f>
        <v>16.5</v>
      </c>
      <c r="BO118" s="14" t="str">
        <f>IF(' M16 APR'!F118="","",' M16 APR'!F118)</f>
        <v/>
      </c>
      <c r="BP118" s="14">
        <f>IF(' M16 APR'!G118="","",' M16 APR'!G118)</f>
        <v>16.5</v>
      </c>
      <c r="BQ118" s="14">
        <f>IF(' M16 APR'!H118="","",' M16 APR'!H118)</f>
        <v>16.5</v>
      </c>
      <c r="BR118" s="14" t="str">
        <f>IF(' M16 APR'!I118="","",' M16 APR'!I118)</f>
        <v>V</v>
      </c>
      <c r="BS118" s="177">
        <f t="shared" si="4"/>
        <v>14.209625000000001</v>
      </c>
      <c r="BT118" s="178" t="str">
        <f t="shared" si="3"/>
        <v>Admis(e)</v>
      </c>
      <c r="BU118" s="179" t="str">
        <f t="shared" si="5"/>
        <v xml:space="preserve">SAADOUNI       </v>
      </c>
    </row>
    <row r="119" spans="1:73" s="110" customFormat="1">
      <c r="A119" s="173">
        <v>110</v>
      </c>
      <c r="B119" s="37" t="s">
        <v>224</v>
      </c>
      <c r="C119" s="188" t="s">
        <v>14</v>
      </c>
      <c r="D119" s="174">
        <f>IF('M9 final  '!D119="","",'M9 final  '!D119)</f>
        <v>15.1</v>
      </c>
      <c r="E119" s="174" t="str">
        <f>IF('M9 final  '!E119="","",'M9 final  '!E119)</f>
        <v/>
      </c>
      <c r="F119" s="174">
        <f>IF('M9 final  '!F119="","",'M9 final  '!F119)</f>
        <v>15.1</v>
      </c>
      <c r="G119" s="174">
        <f>IF('M9 final  '!G119="","",'M9 final  '!G119)</f>
        <v>13</v>
      </c>
      <c r="H119" s="174" t="str">
        <f>IF('M9 final  '!H119="","",'M9 final  '!H119)</f>
        <v/>
      </c>
      <c r="I119" s="174">
        <f>IF('M9 final  '!I119="","",'M9 final  '!I119)</f>
        <v>13</v>
      </c>
      <c r="J119" s="174">
        <f>IF('M9 final  '!J119="","",'M9 final  '!J119)</f>
        <v>14.05</v>
      </c>
      <c r="K119" s="174" t="str">
        <f>IF('M9 final  '!K119="","",'M9 final  '!K119)</f>
        <v>V</v>
      </c>
      <c r="L119" s="174">
        <f>IF(M10FI!E119="","",M10FI!E119)</f>
        <v>12.125</v>
      </c>
      <c r="M119" s="174" t="str">
        <f>IF(M10FI!F119="","",M10FI!F119)</f>
        <v/>
      </c>
      <c r="N119" s="174">
        <f>IF(M10FI!G119="","",M10FI!G119)</f>
        <v>12.125</v>
      </c>
      <c r="O119" s="174">
        <f>IF(M10FI!H119="","",M10FI!H119)</f>
        <v>13.25</v>
      </c>
      <c r="P119" s="174" t="str">
        <f>IF(M10FI!I119="","",M10FI!I119)</f>
        <v/>
      </c>
      <c r="Q119" s="174">
        <f>IF(M10FI!J119="","",M10FI!J119)</f>
        <v>13.25</v>
      </c>
      <c r="R119" s="174">
        <f>IF(M10FI!K119="","",M10FI!K119)</f>
        <v>10.5</v>
      </c>
      <c r="S119" s="174" t="str">
        <f>IF(M10FI!L119="","",M10FI!L119)</f>
        <v/>
      </c>
      <c r="T119" s="174">
        <f>IF(M10FI!M119="","",M10FI!M119)</f>
        <v>10.5</v>
      </c>
      <c r="U119" s="174">
        <f>IF(M10FI!N119="","",M10FI!N119)</f>
        <v>12.0875</v>
      </c>
      <c r="V119" s="174" t="str">
        <f>IF(M10FI!O119="","",M10FI!O119)</f>
        <v>V</v>
      </c>
      <c r="W119" s="174">
        <f>IF('M11 final'!D119="","",'M11 final'!D119)</f>
        <v>13.75</v>
      </c>
      <c r="X119" s="174" t="str">
        <f>IF('M11 final'!E119="","",'M11 final'!E119)</f>
        <v/>
      </c>
      <c r="Y119" s="174">
        <f>IF('M11 final'!F119="","",'M11 final'!F119)</f>
        <v>13.75</v>
      </c>
      <c r="Z119" s="174">
        <f>IF('M11 final'!G119="","",'M11 final'!G119)</f>
        <v>12.5</v>
      </c>
      <c r="AA119" s="174" t="str">
        <f>IF('M11 final'!H119="","",'M11 final'!H119)</f>
        <v/>
      </c>
      <c r="AB119" s="174">
        <f>IF('M11 final'!I119="","",'M11 final'!I119)</f>
        <v>12.5</v>
      </c>
      <c r="AC119" s="174">
        <f>IF('M11 final'!J119="","",'M11 final'!J119)</f>
        <v>13.125</v>
      </c>
      <c r="AD119" s="174" t="str">
        <f>IF('M11 final'!K119="","",'M11 final'!K119)</f>
        <v>V</v>
      </c>
      <c r="AE119" s="174">
        <f>IF(M12FI!D119="","",M12FI!D119)</f>
        <v>15</v>
      </c>
      <c r="AF119" s="174" t="str">
        <f>IF(M12FI!E119="","",M12FI!E119)</f>
        <v/>
      </c>
      <c r="AG119" s="174">
        <f>IF(M12FI!F119="","",M12FI!F119)</f>
        <v>15</v>
      </c>
      <c r="AH119" s="174">
        <f>IF(M12FI!G119="","",M12FI!G119)</f>
        <v>12</v>
      </c>
      <c r="AI119" s="174" t="str">
        <f>IF(M12FI!H119="","",M12FI!H119)</f>
        <v/>
      </c>
      <c r="AJ119" s="174">
        <f>IF(M12FI!I119="","",M12FI!I119)</f>
        <v>12</v>
      </c>
      <c r="AK119" s="174">
        <f>IF(M12FI!J119="","",M12FI!J119)</f>
        <v>17</v>
      </c>
      <c r="AL119" s="174" t="str">
        <f>IF(M12FI!K119="","",M12FI!K119)</f>
        <v/>
      </c>
      <c r="AM119" s="174">
        <f>IF(M12FI!L119="","",M12FI!L119)</f>
        <v>17</v>
      </c>
      <c r="AN119" s="174">
        <f>IF(M12FI!M119="","",M12FI!M119)</f>
        <v>15.46</v>
      </c>
      <c r="AO119" s="174" t="str">
        <f>IF(M12FI!N119="","",M12FI!N119)</f>
        <v>V</v>
      </c>
      <c r="AP119" s="174">
        <f>IF(' M13 APR'!E119="","",' M13 APR'!E119)</f>
        <v>14</v>
      </c>
      <c r="AQ119" s="174" t="str">
        <f>IF(' M13 APR'!F119="","",' M13 APR'!F119)</f>
        <v/>
      </c>
      <c r="AR119" s="174">
        <f>IF(' M13 APR'!G119="","",' M13 APR'!G119)</f>
        <v>14</v>
      </c>
      <c r="AS119" s="174">
        <f>IF(' M13 APR'!H119="","",' M13 APR'!H119)</f>
        <v>15.875</v>
      </c>
      <c r="AT119" s="174" t="str">
        <f>IF(' M13 APR'!I119="","",' M13 APR'!I119)</f>
        <v/>
      </c>
      <c r="AU119" s="174">
        <f>IF(' M13 APR'!J119="","",' M13 APR'!J119)</f>
        <v>15.875</v>
      </c>
      <c r="AV119" s="174">
        <f>IF(' M13 APR'!K119="","",' M13 APR'!K119)</f>
        <v>14.825000000000001</v>
      </c>
      <c r="AW119" s="174" t="str">
        <f>IF(' M13 APR'!L119="","",' M13 APR'!L119)</f>
        <v>V</v>
      </c>
      <c r="AX119" s="176">
        <f>IF(' M14 APR'!E119="","",' M14 APR'!E119)</f>
        <v>18</v>
      </c>
      <c r="AY119" s="176" t="str">
        <f>IF(' M14 APR'!F119="","",' M14 APR'!F119)</f>
        <v/>
      </c>
      <c r="AZ119" s="176">
        <f>IF(' M14 APR'!G119="","",' M14 APR'!G119)</f>
        <v>18</v>
      </c>
      <c r="BA119" s="176">
        <f>IF(' M14 APR'!H119="","",' M14 APR'!H119)</f>
        <v>13.5</v>
      </c>
      <c r="BB119" s="176" t="str">
        <f>IF(' M14 APR'!I119="","",' M14 APR'!I119)</f>
        <v/>
      </c>
      <c r="BC119" s="176">
        <f>IF(' M14 APR'!J119="","",' M14 APR'!J119)</f>
        <v>13.5</v>
      </c>
      <c r="BD119" s="176">
        <f>IF(' M14 APR'!K119="","",' M14 APR'!K119)</f>
        <v>16.020000000000003</v>
      </c>
      <c r="BE119" s="176" t="str">
        <f>IF(' M14 APR'!L119="","",' M14 APR'!L119)</f>
        <v>V</v>
      </c>
      <c r="BF119" s="175">
        <f>IF(' M15 APR'!E119="","",' M15 APR'!E119)</f>
        <v>14.5</v>
      </c>
      <c r="BG119" s="175" t="str">
        <f>IF(' M15 APR'!F119="","",' M15 APR'!F119)</f>
        <v/>
      </c>
      <c r="BH119" s="175">
        <f>IF(' M15 APR'!G119="","",' M15 APR'!G119)</f>
        <v>14.5</v>
      </c>
      <c r="BI119" s="175">
        <f>IF(' M15 APR'!H119="","",' M15 APR'!H119)</f>
        <v>15.5</v>
      </c>
      <c r="BJ119" s="175" t="str">
        <f>IF(' M15 APR'!I119="","",' M15 APR'!I119)</f>
        <v/>
      </c>
      <c r="BK119" s="175">
        <f>IF(' M15 APR'!J119="","",' M15 APR'!J119)</f>
        <v>15.5</v>
      </c>
      <c r="BL119" s="175">
        <f>IF(' M15 APR'!K119="","",' M15 APR'!K119)</f>
        <v>15.3</v>
      </c>
      <c r="BM119" s="175" t="str">
        <f>IF(' M15 APR'!L119="","",' M15 APR'!L119)</f>
        <v>V</v>
      </c>
      <c r="BN119" s="14">
        <f>IF(' M16 APR'!E119="","",' M16 APR'!E119)</f>
        <v>15</v>
      </c>
      <c r="BO119" s="14" t="str">
        <f>IF(' M16 APR'!F119="","",' M16 APR'!F119)</f>
        <v/>
      </c>
      <c r="BP119" s="14">
        <f>IF(' M16 APR'!G119="","",' M16 APR'!G119)</f>
        <v>15</v>
      </c>
      <c r="BQ119" s="14">
        <f>IF(' M16 APR'!H119="","",' M16 APR'!H119)</f>
        <v>15</v>
      </c>
      <c r="BR119" s="14" t="str">
        <f>IF(' M16 APR'!I119="","",' M16 APR'!I119)</f>
        <v>V</v>
      </c>
      <c r="BS119" s="177">
        <f t="shared" si="4"/>
        <v>14.483437499999999</v>
      </c>
      <c r="BT119" s="178" t="str">
        <f t="shared" si="3"/>
        <v>Admis(e)</v>
      </c>
      <c r="BU119" s="179" t="str">
        <f t="shared" si="5"/>
        <v xml:space="preserve">SABA                   </v>
      </c>
    </row>
    <row r="120" spans="1:73" s="110" customFormat="1">
      <c r="A120" s="173">
        <v>111</v>
      </c>
      <c r="B120" s="37" t="s">
        <v>225</v>
      </c>
      <c r="C120" s="188" t="s">
        <v>226</v>
      </c>
      <c r="D120" s="174">
        <f>IF('M9 final  '!D120="","",'M9 final  '!D120)</f>
        <v>15.6</v>
      </c>
      <c r="E120" s="174" t="str">
        <f>IF('M9 final  '!E120="","",'M9 final  '!E120)</f>
        <v/>
      </c>
      <c r="F120" s="174">
        <f>IF('M9 final  '!F120="","",'M9 final  '!F120)</f>
        <v>15.6</v>
      </c>
      <c r="G120" s="174">
        <f>IF('M9 final  '!G120="","",'M9 final  '!G120)</f>
        <v>11</v>
      </c>
      <c r="H120" s="174" t="str">
        <f>IF('M9 final  '!H120="","",'M9 final  '!H120)</f>
        <v/>
      </c>
      <c r="I120" s="174">
        <f>IF('M9 final  '!I120="","",'M9 final  '!I120)</f>
        <v>11</v>
      </c>
      <c r="J120" s="174">
        <f>IF('M9 final  '!J120="","",'M9 final  '!J120)</f>
        <v>13.3</v>
      </c>
      <c r="K120" s="174" t="str">
        <f>IF('M9 final  '!K120="","",'M9 final  '!K120)</f>
        <v>V</v>
      </c>
      <c r="L120" s="174">
        <f>IF(M10FI!E120="","",M10FI!E120)</f>
        <v>10</v>
      </c>
      <c r="M120" s="174">
        <f>IF(M10FI!F120="","",M10FI!F120)</f>
        <v>12</v>
      </c>
      <c r="N120" s="174">
        <f>IF(M10FI!G120="","",M10FI!G120)</f>
        <v>12</v>
      </c>
      <c r="O120" s="174">
        <f>IF(M10FI!H120="","",M10FI!H120)</f>
        <v>8.25</v>
      </c>
      <c r="P120" s="174">
        <f>IF(M10FI!I120="","",M10FI!I120)</f>
        <v>10.5</v>
      </c>
      <c r="Q120" s="174">
        <f>IF(M10FI!J120="","",M10FI!J120)</f>
        <v>10.5</v>
      </c>
      <c r="R120" s="174">
        <f>IF(M10FI!K120="","",M10FI!K120)</f>
        <v>10.5</v>
      </c>
      <c r="S120" s="174">
        <f>IF(M10FI!L120="","",M10FI!L120)</f>
        <v>13</v>
      </c>
      <c r="T120" s="174">
        <f>IF(M10FI!M120="","",M10FI!M120)</f>
        <v>12</v>
      </c>
      <c r="U120" s="174">
        <f>IF(M10FI!N120="","",M10FI!N120)</f>
        <v>11.399999999999999</v>
      </c>
      <c r="V120" s="174" t="str">
        <f>IF(M10FI!O120="","",M10FI!O120)</f>
        <v>NV</v>
      </c>
      <c r="W120" s="174">
        <f>IF('M11 final'!D120="","",'M11 final'!D120)</f>
        <v>14.75</v>
      </c>
      <c r="X120" s="174" t="str">
        <f>IF('M11 final'!E120="","",'M11 final'!E120)</f>
        <v/>
      </c>
      <c r="Y120" s="174">
        <f>IF('M11 final'!F120="","",'M11 final'!F120)</f>
        <v>14.75</v>
      </c>
      <c r="Z120" s="174">
        <f>IF('M11 final'!G120="","",'M11 final'!G120)</f>
        <v>8.5</v>
      </c>
      <c r="AA120" s="174">
        <f>IF('M11 final'!H120="","",'M11 final'!H120)</f>
        <v>11</v>
      </c>
      <c r="AB120" s="174">
        <f>IF('M11 final'!I120="","",'M11 final'!I120)</f>
        <v>11</v>
      </c>
      <c r="AC120" s="174">
        <f>IF('M11 final'!J120="","",'M11 final'!J120)</f>
        <v>12.875</v>
      </c>
      <c r="AD120" s="174" t="str">
        <f>IF('M11 final'!K120="","",'M11 final'!K120)</f>
        <v>VAR</v>
      </c>
      <c r="AE120" s="174">
        <f>IF(M12FI!D120="","",M12FI!D120)</f>
        <v>16.5</v>
      </c>
      <c r="AF120" s="174" t="str">
        <f>IF(M12FI!E120="","",M12FI!E120)</f>
        <v/>
      </c>
      <c r="AG120" s="174">
        <f>IF(M12FI!F120="","",M12FI!F120)</f>
        <v>16.5</v>
      </c>
      <c r="AH120" s="174">
        <f>IF(M12FI!G120="","",M12FI!G120)</f>
        <v>10</v>
      </c>
      <c r="AI120" s="174">
        <f>IF(M12FI!H120="","",M12FI!H120)</f>
        <v>12</v>
      </c>
      <c r="AJ120" s="174">
        <f>IF(M12FI!I120="","",M12FI!I120)</f>
        <v>12</v>
      </c>
      <c r="AK120" s="174">
        <f>IF(M12FI!J120="","",M12FI!J120)</f>
        <v>7</v>
      </c>
      <c r="AL120" s="174">
        <f>IF(M12FI!K120="","",M12FI!K120)</f>
        <v>10.25</v>
      </c>
      <c r="AM120" s="174">
        <f>IF(M12FI!L120="","",M12FI!L120)</f>
        <v>10.25</v>
      </c>
      <c r="AN120" s="174">
        <f>IF(M12FI!M120="","",M12FI!M120)</f>
        <v>12.01</v>
      </c>
      <c r="AO120" s="174" t="str">
        <f>IF(M12FI!N120="","",M12FI!N120)</f>
        <v>VAR</v>
      </c>
      <c r="AP120" s="174">
        <f>IF(' M13 APR'!E120="","",' M13 APR'!E120)</f>
        <v>12</v>
      </c>
      <c r="AQ120" s="174" t="str">
        <f>IF(' M13 APR'!F120="","",' M13 APR'!F120)</f>
        <v/>
      </c>
      <c r="AR120" s="174">
        <f>IF(' M13 APR'!G120="","",' M13 APR'!G120)</f>
        <v>12</v>
      </c>
      <c r="AS120" s="174">
        <f>IF(' M13 APR'!H120="","",' M13 APR'!H120)</f>
        <v>15.149999999999999</v>
      </c>
      <c r="AT120" s="174" t="str">
        <f>IF(' M13 APR'!I120="","",' M13 APR'!I120)</f>
        <v/>
      </c>
      <c r="AU120" s="174">
        <f>IF(' M13 APR'!J120="","",' M13 APR'!J120)</f>
        <v>15.149999999999999</v>
      </c>
      <c r="AV120" s="174">
        <f>IF(' M13 APR'!K120="","",' M13 APR'!K120)</f>
        <v>13.385999999999999</v>
      </c>
      <c r="AW120" s="174" t="str">
        <f>IF(' M13 APR'!L120="","",' M13 APR'!L120)</f>
        <v>V</v>
      </c>
      <c r="AX120" s="176">
        <f>IF(' M14 APR'!E120="","",' M14 APR'!E120)</f>
        <v>12</v>
      </c>
      <c r="AY120" s="176" t="str">
        <f>IF(' M14 APR'!F120="","",' M14 APR'!F120)</f>
        <v/>
      </c>
      <c r="AZ120" s="176">
        <f>IF(' M14 APR'!G120="","",' M14 APR'!G120)</f>
        <v>12</v>
      </c>
      <c r="BA120" s="176">
        <f>IF(' M14 APR'!H120="","",' M14 APR'!H120)</f>
        <v>13.75</v>
      </c>
      <c r="BB120" s="176" t="str">
        <f>IF(' M14 APR'!I120="","",' M14 APR'!I120)</f>
        <v/>
      </c>
      <c r="BC120" s="176">
        <f>IF(' M14 APR'!J120="","",' M14 APR'!J120)</f>
        <v>13.75</v>
      </c>
      <c r="BD120" s="176">
        <f>IF(' M14 APR'!K120="","",' M14 APR'!K120)</f>
        <v>12.77</v>
      </c>
      <c r="BE120" s="176" t="str">
        <f>IF(' M14 APR'!L120="","",' M14 APR'!L120)</f>
        <v>V</v>
      </c>
      <c r="BF120" s="175">
        <f>IF(' M15 APR'!E120="","",' M15 APR'!E120)</f>
        <v>14.5</v>
      </c>
      <c r="BG120" s="175" t="str">
        <f>IF(' M15 APR'!F120="","",' M15 APR'!F120)</f>
        <v/>
      </c>
      <c r="BH120" s="175">
        <f>IF(' M15 APR'!G120="","",' M15 APR'!G120)</f>
        <v>14.5</v>
      </c>
      <c r="BI120" s="175">
        <f>IF(' M15 APR'!H120="","",' M15 APR'!H120)</f>
        <v>13.5</v>
      </c>
      <c r="BJ120" s="175" t="str">
        <f>IF(' M15 APR'!I120="","",' M15 APR'!I120)</f>
        <v/>
      </c>
      <c r="BK120" s="175">
        <f>IF(' M15 APR'!J120="","",' M15 APR'!J120)</f>
        <v>13.5</v>
      </c>
      <c r="BL120" s="175">
        <f>IF(' M15 APR'!K120="","",' M15 APR'!K120)</f>
        <v>13.700000000000001</v>
      </c>
      <c r="BM120" s="175" t="str">
        <f>IF(' M15 APR'!L120="","",' M15 APR'!L120)</f>
        <v>V</v>
      </c>
      <c r="BN120" s="14">
        <f>IF(' M16 APR'!E120="","",' M16 APR'!E120)</f>
        <v>15.5</v>
      </c>
      <c r="BO120" s="14" t="str">
        <f>IF(' M16 APR'!F120="","",' M16 APR'!F120)</f>
        <v/>
      </c>
      <c r="BP120" s="14">
        <f>IF(' M16 APR'!G120="","",' M16 APR'!G120)</f>
        <v>15.5</v>
      </c>
      <c r="BQ120" s="14">
        <f>IF(' M16 APR'!H120="","",' M16 APR'!H120)</f>
        <v>15.5</v>
      </c>
      <c r="BR120" s="14" t="str">
        <f>IF(' M16 APR'!I120="","",' M16 APR'!I120)</f>
        <v>V</v>
      </c>
      <c r="BS120" s="177">
        <f t="shared" si="4"/>
        <v>13.117625</v>
      </c>
      <c r="BT120" s="178" t="str">
        <f t="shared" si="3"/>
        <v>Admis(e)</v>
      </c>
      <c r="BU120" s="179" t="str">
        <f t="shared" si="5"/>
        <v xml:space="preserve">SAIF EL ISLAM   </v>
      </c>
    </row>
    <row r="121" spans="1:73" s="110" customFormat="1">
      <c r="A121" s="173">
        <v>112</v>
      </c>
      <c r="B121" s="37" t="s">
        <v>227</v>
      </c>
      <c r="C121" s="37" t="s">
        <v>228</v>
      </c>
      <c r="D121" s="174">
        <f>IF('M9 final  '!D121="","",'M9 final  '!D121)</f>
        <v>16.8</v>
      </c>
      <c r="E121" s="174" t="str">
        <f>IF('M9 final  '!E121="","",'M9 final  '!E121)</f>
        <v/>
      </c>
      <c r="F121" s="174">
        <f>IF('M9 final  '!F121="","",'M9 final  '!F121)</f>
        <v>16.8</v>
      </c>
      <c r="G121" s="174">
        <f>IF('M9 final  '!G121="","",'M9 final  '!G121)</f>
        <v>17.5</v>
      </c>
      <c r="H121" s="174" t="str">
        <f>IF('M9 final  '!H121="","",'M9 final  '!H121)</f>
        <v/>
      </c>
      <c r="I121" s="174">
        <f>IF('M9 final  '!I121="","",'M9 final  '!I121)</f>
        <v>17.5</v>
      </c>
      <c r="J121" s="174">
        <f>IF('M9 final  '!J121="","",'M9 final  '!J121)</f>
        <v>17.149999999999999</v>
      </c>
      <c r="K121" s="174" t="str">
        <f>IF('M9 final  '!K121="","",'M9 final  '!K121)</f>
        <v>V</v>
      </c>
      <c r="L121" s="174">
        <f>IF(M10FI!E121="","",M10FI!E121)</f>
        <v>15.625</v>
      </c>
      <c r="M121" s="174" t="str">
        <f>IF(M10FI!F121="","",M10FI!F121)</f>
        <v/>
      </c>
      <c r="N121" s="174">
        <f>IF(M10FI!G121="","",M10FI!G121)</f>
        <v>15.625</v>
      </c>
      <c r="O121" s="174">
        <f>IF(M10FI!H121="","",M10FI!H121)</f>
        <v>16.25</v>
      </c>
      <c r="P121" s="174" t="str">
        <f>IF(M10FI!I121="","",M10FI!I121)</f>
        <v/>
      </c>
      <c r="Q121" s="174">
        <f>IF(M10FI!J121="","",M10FI!J121)</f>
        <v>16.25</v>
      </c>
      <c r="R121" s="174">
        <f>IF(M10FI!K121="","",M10FI!K121)</f>
        <v>13</v>
      </c>
      <c r="S121" s="174" t="str">
        <f>IF(M10FI!L121="","",M10FI!L121)</f>
        <v/>
      </c>
      <c r="T121" s="174">
        <f>IF(M10FI!M121="","",M10FI!M121)</f>
        <v>13</v>
      </c>
      <c r="U121" s="174">
        <f>IF(M10FI!N121="","",M10FI!N121)</f>
        <v>15.0875</v>
      </c>
      <c r="V121" s="174" t="str">
        <f>IF(M10FI!O121="","",M10FI!O121)</f>
        <v>V</v>
      </c>
      <c r="W121" s="174">
        <f>IF('M11 final'!D121="","",'M11 final'!D121)</f>
        <v>17.25</v>
      </c>
      <c r="X121" s="174" t="str">
        <f>IF('M11 final'!E121="","",'M11 final'!E121)</f>
        <v/>
      </c>
      <c r="Y121" s="174">
        <f>IF('M11 final'!F121="","",'M11 final'!F121)</f>
        <v>17.25</v>
      </c>
      <c r="Z121" s="174">
        <f>IF('M11 final'!G121="","",'M11 final'!G121)</f>
        <v>20</v>
      </c>
      <c r="AA121" s="174" t="str">
        <f>IF('M11 final'!H121="","",'M11 final'!H121)</f>
        <v/>
      </c>
      <c r="AB121" s="174">
        <f>IF('M11 final'!I121="","",'M11 final'!I121)</f>
        <v>20</v>
      </c>
      <c r="AC121" s="174">
        <f>IF('M11 final'!J121="","",'M11 final'!J121)</f>
        <v>18.625</v>
      </c>
      <c r="AD121" s="174" t="str">
        <f>IF('M11 final'!K121="","",'M11 final'!K121)</f>
        <v>V</v>
      </c>
      <c r="AE121" s="174">
        <f>IF(M12FI!D121="","",M12FI!D121)</f>
        <v>19</v>
      </c>
      <c r="AF121" s="174" t="str">
        <f>IF(M12FI!E121="","",M12FI!E121)</f>
        <v/>
      </c>
      <c r="AG121" s="174">
        <f>IF(M12FI!F121="","",M12FI!F121)</f>
        <v>19</v>
      </c>
      <c r="AH121" s="174">
        <f>IF(M12FI!G121="","",M12FI!G121)</f>
        <v>20</v>
      </c>
      <c r="AI121" s="174" t="str">
        <f>IF(M12FI!H121="","",M12FI!H121)</f>
        <v/>
      </c>
      <c r="AJ121" s="174">
        <f>IF(M12FI!I121="","",M12FI!I121)</f>
        <v>20</v>
      </c>
      <c r="AK121" s="174">
        <f>IF(M12FI!J121="","",M12FI!J121)</f>
        <v>18.5</v>
      </c>
      <c r="AL121" s="174" t="str">
        <f>IF(M12FI!K121="","",M12FI!K121)</f>
        <v/>
      </c>
      <c r="AM121" s="174">
        <f>IF(M12FI!L121="","",M12FI!L121)</f>
        <v>18.5</v>
      </c>
      <c r="AN121" s="174">
        <f>IF(M12FI!M121="","",M12FI!M121)</f>
        <v>18.940000000000001</v>
      </c>
      <c r="AO121" s="174" t="str">
        <f>IF(M12FI!N121="","",M12FI!N121)</f>
        <v>V</v>
      </c>
      <c r="AP121" s="174">
        <f>IF(' M13 APR'!E121="","",' M13 APR'!E121)</f>
        <v>16</v>
      </c>
      <c r="AQ121" s="174" t="str">
        <f>IF(' M13 APR'!F121="","",' M13 APR'!F121)</f>
        <v/>
      </c>
      <c r="AR121" s="174">
        <f>IF(' M13 APR'!G121="","",' M13 APR'!G121)</f>
        <v>16</v>
      </c>
      <c r="AS121" s="174">
        <f>IF(' M13 APR'!H121="","",' M13 APR'!H121)</f>
        <v>18.25</v>
      </c>
      <c r="AT121" s="174" t="str">
        <f>IF(' M13 APR'!I121="","",' M13 APR'!I121)</f>
        <v/>
      </c>
      <c r="AU121" s="174">
        <f>IF(' M13 APR'!J121="","",' M13 APR'!J121)</f>
        <v>18.25</v>
      </c>
      <c r="AV121" s="174">
        <f>IF(' M13 APR'!K121="","",' M13 APR'!K121)</f>
        <v>16.990000000000002</v>
      </c>
      <c r="AW121" s="174" t="str">
        <f>IF(' M13 APR'!L121="","",' M13 APR'!L121)</f>
        <v>V</v>
      </c>
      <c r="AX121" s="176">
        <f>IF(' M14 APR'!E121="","",' M14 APR'!E121)</f>
        <v>19.600000000000001</v>
      </c>
      <c r="AY121" s="176" t="str">
        <f>IF(' M14 APR'!F121="","",' M14 APR'!F121)</f>
        <v/>
      </c>
      <c r="AZ121" s="176">
        <f>IF(' M14 APR'!G121="","",' M14 APR'!G121)</f>
        <v>19.600000000000001</v>
      </c>
      <c r="BA121" s="176">
        <f>IF(' M14 APR'!H121="","",' M14 APR'!H121)</f>
        <v>15.75</v>
      </c>
      <c r="BB121" s="176" t="str">
        <f>IF(' M14 APR'!I121="","",' M14 APR'!I121)</f>
        <v/>
      </c>
      <c r="BC121" s="176">
        <f>IF(' M14 APR'!J121="","",' M14 APR'!J121)</f>
        <v>15.75</v>
      </c>
      <c r="BD121" s="176">
        <f>IF(' M14 APR'!K121="","",' M14 APR'!K121)</f>
        <v>17.906000000000002</v>
      </c>
      <c r="BE121" s="176" t="str">
        <f>IF(' M14 APR'!L121="","",' M14 APR'!L121)</f>
        <v>V</v>
      </c>
      <c r="BF121" s="175">
        <f>IF(' M15 APR'!E121="","",' M15 APR'!E121)</f>
        <v>17</v>
      </c>
      <c r="BG121" s="175" t="str">
        <f>IF(' M15 APR'!F121="","",' M15 APR'!F121)</f>
        <v/>
      </c>
      <c r="BH121" s="175">
        <f>IF(' M15 APR'!G121="","",' M15 APR'!G121)</f>
        <v>17</v>
      </c>
      <c r="BI121" s="175">
        <f>IF(' M15 APR'!H121="","",' M15 APR'!H121)</f>
        <v>16</v>
      </c>
      <c r="BJ121" s="175" t="str">
        <f>IF(' M15 APR'!I121="","",' M15 APR'!I121)</f>
        <v/>
      </c>
      <c r="BK121" s="175">
        <f>IF(' M15 APR'!J121="","",' M15 APR'!J121)</f>
        <v>16</v>
      </c>
      <c r="BL121" s="175">
        <f>IF(' M15 APR'!K121="","",' M15 APR'!K121)</f>
        <v>16.200000000000003</v>
      </c>
      <c r="BM121" s="175" t="str">
        <f>IF(' M15 APR'!L121="","",' M15 APR'!L121)</f>
        <v>V</v>
      </c>
      <c r="BN121" s="14">
        <f>IF(' M16 APR'!E121="","",' M16 APR'!E121)</f>
        <v>15</v>
      </c>
      <c r="BO121" s="14" t="str">
        <f>IF(' M16 APR'!F121="","",' M16 APR'!F121)</f>
        <v/>
      </c>
      <c r="BP121" s="14">
        <f>IF(' M16 APR'!G121="","",' M16 APR'!G121)</f>
        <v>15</v>
      </c>
      <c r="BQ121" s="14">
        <f>IF(' M16 APR'!H121="","",' M16 APR'!H121)</f>
        <v>15</v>
      </c>
      <c r="BR121" s="14" t="str">
        <f>IF(' M16 APR'!I121="","",' M16 APR'!I121)</f>
        <v>V</v>
      </c>
      <c r="BS121" s="177">
        <f t="shared" si="4"/>
        <v>16.987312500000002</v>
      </c>
      <c r="BT121" s="178" t="str">
        <f t="shared" si="3"/>
        <v>Admis(e)</v>
      </c>
      <c r="BU121" s="179" t="str">
        <f t="shared" si="5"/>
        <v xml:space="preserve">SARGALI     </v>
      </c>
    </row>
    <row r="122" spans="1:73" s="110" customFormat="1">
      <c r="A122" s="173">
        <v>113</v>
      </c>
      <c r="B122" s="37" t="s">
        <v>229</v>
      </c>
      <c r="C122" s="188" t="s">
        <v>230</v>
      </c>
      <c r="D122" s="174">
        <f>IF('M9 final  '!D122="","",'M9 final  '!D122)</f>
        <v>14.600000000000001</v>
      </c>
      <c r="E122" s="174" t="str">
        <f>IF('M9 final  '!E122="","",'M9 final  '!E122)</f>
        <v/>
      </c>
      <c r="F122" s="174">
        <f>IF('M9 final  '!F122="","",'M9 final  '!F122)</f>
        <v>14.600000000000001</v>
      </c>
      <c r="G122" s="174">
        <f>IF('M9 final  '!G122="","",'M9 final  '!G122)</f>
        <v>14</v>
      </c>
      <c r="H122" s="174" t="str">
        <f>IF('M9 final  '!H122="","",'M9 final  '!H122)</f>
        <v/>
      </c>
      <c r="I122" s="174">
        <f>IF('M9 final  '!I122="","",'M9 final  '!I122)</f>
        <v>14</v>
      </c>
      <c r="J122" s="174">
        <f>IF('M9 final  '!J122="","",'M9 final  '!J122)</f>
        <v>14.3</v>
      </c>
      <c r="K122" s="174" t="str">
        <f>IF('M9 final  '!K122="","",'M9 final  '!K122)</f>
        <v>V</v>
      </c>
      <c r="L122" s="174">
        <f>IF(M10FI!E122="","",M10FI!E122)</f>
        <v>12.25</v>
      </c>
      <c r="M122" s="174" t="str">
        <f>IF(M10FI!F122="","",M10FI!F122)</f>
        <v/>
      </c>
      <c r="N122" s="174">
        <f>IF(M10FI!G122="","",M10FI!G122)</f>
        <v>12.25</v>
      </c>
      <c r="O122" s="174">
        <f>IF(M10FI!H122="","",M10FI!H122)</f>
        <v>12.75</v>
      </c>
      <c r="P122" s="174" t="str">
        <f>IF(M10FI!I122="","",M10FI!I122)</f>
        <v/>
      </c>
      <c r="Q122" s="174">
        <f>IF(M10FI!J122="","",M10FI!J122)</f>
        <v>12.75</v>
      </c>
      <c r="R122" s="174">
        <f>IF(M10FI!K122="","",M10FI!K122)</f>
        <v>13</v>
      </c>
      <c r="S122" s="174" t="str">
        <f>IF(M10FI!L122="","",M10FI!L122)</f>
        <v/>
      </c>
      <c r="T122" s="174">
        <f>IF(M10FI!M122="","",M10FI!M122)</f>
        <v>13</v>
      </c>
      <c r="U122" s="174">
        <f>IF(M10FI!N122="","",M10FI!N122)</f>
        <v>12.675000000000001</v>
      </c>
      <c r="V122" s="174" t="str">
        <f>IF(M10FI!O122="","",M10FI!O122)</f>
        <v>V</v>
      </c>
      <c r="W122" s="174">
        <f>IF('M11 final'!D122="","",'M11 final'!D122)</f>
        <v>15.5</v>
      </c>
      <c r="X122" s="174" t="str">
        <f>IF('M11 final'!E122="","",'M11 final'!E122)</f>
        <v/>
      </c>
      <c r="Y122" s="174">
        <f>IF('M11 final'!F122="","",'M11 final'!F122)</f>
        <v>15.5</v>
      </c>
      <c r="Z122" s="174">
        <f>IF('M11 final'!G122="","",'M11 final'!G122)</f>
        <v>13.25</v>
      </c>
      <c r="AA122" s="174" t="str">
        <f>IF('M11 final'!H122="","",'M11 final'!H122)</f>
        <v/>
      </c>
      <c r="AB122" s="174">
        <f>IF('M11 final'!I122="","",'M11 final'!I122)</f>
        <v>13.25</v>
      </c>
      <c r="AC122" s="174">
        <f>IF('M11 final'!J122="","",'M11 final'!J122)</f>
        <v>14.375</v>
      </c>
      <c r="AD122" s="174" t="str">
        <f>IF('M11 final'!K122="","",'M11 final'!K122)</f>
        <v>V</v>
      </c>
      <c r="AE122" s="174">
        <f>IF(M12FI!D122="","",M12FI!D122)</f>
        <v>17</v>
      </c>
      <c r="AF122" s="174" t="str">
        <f>IF(M12FI!E122="","",M12FI!E122)</f>
        <v/>
      </c>
      <c r="AG122" s="174">
        <f>IF(M12FI!F122="","",M12FI!F122)</f>
        <v>17</v>
      </c>
      <c r="AH122" s="174">
        <f>IF(M12FI!G122="","",M12FI!G122)</f>
        <v>17</v>
      </c>
      <c r="AI122" s="174" t="str">
        <f>IF(M12FI!H122="","",M12FI!H122)</f>
        <v/>
      </c>
      <c r="AJ122" s="174">
        <f>IF(M12FI!I122="","",M12FI!I122)</f>
        <v>17</v>
      </c>
      <c r="AK122" s="174">
        <f>IF(M12FI!J122="","",M12FI!J122)</f>
        <v>13</v>
      </c>
      <c r="AL122" s="174" t="str">
        <f>IF(M12FI!K122="","",M12FI!K122)</f>
        <v/>
      </c>
      <c r="AM122" s="174">
        <f>IF(M12FI!L122="","",M12FI!L122)</f>
        <v>13</v>
      </c>
      <c r="AN122" s="174">
        <f>IF(M12FI!M122="","",M12FI!M122)</f>
        <v>14.760000000000002</v>
      </c>
      <c r="AO122" s="174" t="str">
        <f>IF(M12FI!N122="","",M12FI!N122)</f>
        <v>V</v>
      </c>
      <c r="AP122" s="174">
        <f>IF(' M13 APR'!E122="","",' M13 APR'!E122)</f>
        <v>11</v>
      </c>
      <c r="AQ122" s="174" t="str">
        <f>IF(' M13 APR'!F122="","",' M13 APR'!F122)</f>
        <v/>
      </c>
      <c r="AR122" s="174">
        <f>IF(' M13 APR'!G122="","",' M13 APR'!G122)</f>
        <v>11</v>
      </c>
      <c r="AS122" s="174">
        <f>IF(' M13 APR'!H122="","",' M13 APR'!H122)</f>
        <v>16.899999999999999</v>
      </c>
      <c r="AT122" s="174" t="str">
        <f>IF(' M13 APR'!I122="","",' M13 APR'!I122)</f>
        <v/>
      </c>
      <c r="AU122" s="174">
        <f>IF(' M13 APR'!J122="","",' M13 APR'!J122)</f>
        <v>16.899999999999999</v>
      </c>
      <c r="AV122" s="174">
        <f>IF(' M13 APR'!K122="","",' M13 APR'!K122)</f>
        <v>13.596</v>
      </c>
      <c r="AW122" s="174" t="str">
        <f>IF(' M13 APR'!L122="","",' M13 APR'!L122)</f>
        <v>V</v>
      </c>
      <c r="AX122" s="176">
        <f>IF(' M14 APR'!E122="","",' M14 APR'!E122)</f>
        <v>14.4</v>
      </c>
      <c r="AY122" s="176" t="str">
        <f>IF(' M14 APR'!F122="","",' M14 APR'!F122)</f>
        <v/>
      </c>
      <c r="AZ122" s="176">
        <f>IF(' M14 APR'!G122="","",' M14 APR'!G122)</f>
        <v>14.4</v>
      </c>
      <c r="BA122" s="176">
        <f>IF(' M14 APR'!H122="","",' M14 APR'!H122)</f>
        <v>15.5</v>
      </c>
      <c r="BB122" s="176" t="str">
        <f>IF(' M14 APR'!I122="","",' M14 APR'!I122)</f>
        <v/>
      </c>
      <c r="BC122" s="176">
        <f>IF(' M14 APR'!J122="","",' M14 APR'!J122)</f>
        <v>15.5</v>
      </c>
      <c r="BD122" s="176">
        <f>IF(' M14 APR'!K122="","",' M14 APR'!K122)</f>
        <v>14.884000000000002</v>
      </c>
      <c r="BE122" s="176" t="str">
        <f>IF(' M14 APR'!L122="","",' M14 APR'!L122)</f>
        <v>V</v>
      </c>
      <c r="BF122" s="175">
        <f>IF(' M15 APR'!E122="","",' M15 APR'!E122)</f>
        <v>17</v>
      </c>
      <c r="BG122" s="175" t="str">
        <f>IF(' M15 APR'!F122="","",' M15 APR'!F122)</f>
        <v/>
      </c>
      <c r="BH122" s="175">
        <f>IF(' M15 APR'!G122="","",' M15 APR'!G122)</f>
        <v>17</v>
      </c>
      <c r="BI122" s="175">
        <f>IF(' M15 APR'!H122="","",' M15 APR'!H122)</f>
        <v>16</v>
      </c>
      <c r="BJ122" s="175" t="str">
        <f>IF(' M15 APR'!I122="","",' M15 APR'!I122)</f>
        <v/>
      </c>
      <c r="BK122" s="175">
        <f>IF(' M15 APR'!J122="","",' M15 APR'!J122)</f>
        <v>16</v>
      </c>
      <c r="BL122" s="175">
        <f>IF(' M15 APR'!K122="","",' M15 APR'!K122)</f>
        <v>16.200000000000003</v>
      </c>
      <c r="BM122" s="175" t="str">
        <f>IF(' M15 APR'!L122="","",' M15 APR'!L122)</f>
        <v>V</v>
      </c>
      <c r="BN122" s="14">
        <f>IF(' M16 APR'!E122="","",' M16 APR'!E122)</f>
        <v>16</v>
      </c>
      <c r="BO122" s="14" t="str">
        <f>IF(' M16 APR'!F122="","",' M16 APR'!F122)</f>
        <v/>
      </c>
      <c r="BP122" s="14">
        <f>IF(' M16 APR'!G122="","",' M16 APR'!G122)</f>
        <v>16</v>
      </c>
      <c r="BQ122" s="14">
        <f>IF(' M16 APR'!H122="","",' M16 APR'!H122)</f>
        <v>16</v>
      </c>
      <c r="BR122" s="14" t="str">
        <f>IF(' M16 APR'!I122="","",' M16 APR'!I122)</f>
        <v>V</v>
      </c>
      <c r="BS122" s="177">
        <f t="shared" si="4"/>
        <v>14.598750000000001</v>
      </c>
      <c r="BT122" s="178" t="str">
        <f t="shared" si="3"/>
        <v>Admis(e)</v>
      </c>
      <c r="BU122" s="179" t="str">
        <f t="shared" si="5"/>
        <v xml:space="preserve">SARHANI     </v>
      </c>
    </row>
    <row r="123" spans="1:73" s="110" customFormat="1">
      <c r="A123" s="173">
        <v>114</v>
      </c>
      <c r="B123" s="37" t="s">
        <v>231</v>
      </c>
      <c r="C123" s="188" t="s">
        <v>232</v>
      </c>
      <c r="D123" s="174">
        <f>IF('M9 final  '!D123="","",'M9 final  '!D123)</f>
        <v>13.600000000000001</v>
      </c>
      <c r="E123" s="174" t="str">
        <f>IF('M9 final  '!E123="","",'M9 final  '!E123)</f>
        <v/>
      </c>
      <c r="F123" s="174">
        <f>IF('M9 final  '!F123="","",'M9 final  '!F123)</f>
        <v>13.600000000000001</v>
      </c>
      <c r="G123" s="174">
        <f>IF('M9 final  '!G123="","",'M9 final  '!G123)</f>
        <v>13.5</v>
      </c>
      <c r="H123" s="174" t="str">
        <f>IF('M9 final  '!H123="","",'M9 final  '!H123)</f>
        <v/>
      </c>
      <c r="I123" s="174">
        <f>IF('M9 final  '!I123="","",'M9 final  '!I123)</f>
        <v>13.5</v>
      </c>
      <c r="J123" s="174">
        <f>IF('M9 final  '!J123="","",'M9 final  '!J123)</f>
        <v>13.55</v>
      </c>
      <c r="K123" s="174" t="str">
        <f>IF('M9 final  '!K123="","",'M9 final  '!K123)</f>
        <v>V</v>
      </c>
      <c r="L123" s="174">
        <f>IF(M10FI!E123="","",M10FI!E123)</f>
        <v>13.25</v>
      </c>
      <c r="M123" s="174" t="str">
        <f>IF(M10FI!F123="","",M10FI!F123)</f>
        <v/>
      </c>
      <c r="N123" s="174">
        <f>IF(M10FI!G123="","",M10FI!G123)</f>
        <v>13.25</v>
      </c>
      <c r="O123" s="174">
        <f>IF(M10FI!H123="","",M10FI!H123)</f>
        <v>9.75</v>
      </c>
      <c r="P123" s="174">
        <f>IF(M10FI!I123="","",M10FI!I123)</f>
        <v>0</v>
      </c>
      <c r="Q123" s="174">
        <f>IF(M10FI!J123="","",M10FI!J123)</f>
        <v>9.75</v>
      </c>
      <c r="R123" s="174">
        <f>IF(M10FI!K123="","",M10FI!K123)</f>
        <v>13</v>
      </c>
      <c r="S123" s="174" t="str">
        <f>IF(M10FI!L123="","",M10FI!L123)</f>
        <v/>
      </c>
      <c r="T123" s="174">
        <f>IF(M10FI!M123="","",M10FI!M123)</f>
        <v>13</v>
      </c>
      <c r="U123" s="174">
        <f>IF(M10FI!N123="","",M10FI!N123)</f>
        <v>11.775</v>
      </c>
      <c r="V123" s="174" t="str">
        <f>IF(M10FI!O123="","",M10FI!O123)</f>
        <v>NV</v>
      </c>
      <c r="W123" s="174">
        <f>IF('M11 final'!D123="","",'M11 final'!D123)</f>
        <v>15.25</v>
      </c>
      <c r="X123" s="174" t="str">
        <f>IF('M11 final'!E123="","",'M11 final'!E123)</f>
        <v/>
      </c>
      <c r="Y123" s="174">
        <f>IF('M11 final'!F123="","",'M11 final'!F123)</f>
        <v>15.25</v>
      </c>
      <c r="Z123" s="174">
        <f>IF('M11 final'!G123="","",'M11 final'!G123)</f>
        <v>13</v>
      </c>
      <c r="AA123" s="174" t="str">
        <f>IF('M11 final'!H123="","",'M11 final'!H123)</f>
        <v/>
      </c>
      <c r="AB123" s="174">
        <f>IF('M11 final'!I123="","",'M11 final'!I123)</f>
        <v>13</v>
      </c>
      <c r="AC123" s="174">
        <f>IF('M11 final'!J123="","",'M11 final'!J123)</f>
        <v>14.125</v>
      </c>
      <c r="AD123" s="174" t="str">
        <f>IF('M11 final'!K123="","",'M11 final'!K123)</f>
        <v>V</v>
      </c>
      <c r="AE123" s="174">
        <f>IF(M12FI!D123="","",M12FI!D123)</f>
        <v>17</v>
      </c>
      <c r="AF123" s="174" t="str">
        <f>IF(M12FI!E123="","",M12FI!E123)</f>
        <v/>
      </c>
      <c r="AG123" s="174">
        <f>IF(M12FI!F123="","",M12FI!F123)</f>
        <v>17</v>
      </c>
      <c r="AH123" s="174">
        <f>IF(M12FI!G123="","",M12FI!G123)</f>
        <v>12</v>
      </c>
      <c r="AI123" s="174" t="str">
        <f>IF(M12FI!H123="","",M12FI!H123)</f>
        <v/>
      </c>
      <c r="AJ123" s="174">
        <f>IF(M12FI!I123="","",M12FI!I123)</f>
        <v>12</v>
      </c>
      <c r="AK123" s="174">
        <f>IF(M12FI!J123="","",M12FI!J123)</f>
        <v>14.5</v>
      </c>
      <c r="AL123" s="174" t="str">
        <f>IF(M12FI!K123="","",M12FI!K123)</f>
        <v/>
      </c>
      <c r="AM123" s="174">
        <f>IF(M12FI!L123="","",M12FI!L123)</f>
        <v>14.5</v>
      </c>
      <c r="AN123" s="174">
        <f>IF(M12FI!M123="","",M12FI!M123)</f>
        <v>14.500000000000002</v>
      </c>
      <c r="AO123" s="174" t="str">
        <f>IF(M12FI!N123="","",M12FI!N123)</f>
        <v>V</v>
      </c>
      <c r="AP123" s="174">
        <f>IF(' M13 APR'!E123="","",' M13 APR'!E123)</f>
        <v>13</v>
      </c>
      <c r="AQ123" s="174" t="str">
        <f>IF(' M13 APR'!F123="","",' M13 APR'!F123)</f>
        <v/>
      </c>
      <c r="AR123" s="174">
        <f>IF(' M13 APR'!G123="","",' M13 APR'!G123)</f>
        <v>13</v>
      </c>
      <c r="AS123" s="174">
        <f>IF(' M13 APR'!H123="","",' M13 APR'!H123)</f>
        <v>15.899999999999999</v>
      </c>
      <c r="AT123" s="174" t="str">
        <f>IF(' M13 APR'!I123="","",' M13 APR'!I123)</f>
        <v/>
      </c>
      <c r="AU123" s="174">
        <f>IF(' M13 APR'!J123="","",' M13 APR'!J123)</f>
        <v>15.899999999999999</v>
      </c>
      <c r="AV123" s="174">
        <f>IF(' M13 APR'!K123="","",' M13 APR'!K123)</f>
        <v>14.276</v>
      </c>
      <c r="AW123" s="174" t="str">
        <f>IF(' M13 APR'!L123="","",' M13 APR'!L123)</f>
        <v>V</v>
      </c>
      <c r="AX123" s="176">
        <f>IF(' M14 APR'!E123="","",' M14 APR'!E123)</f>
        <v>16.399999999999999</v>
      </c>
      <c r="AY123" s="176" t="str">
        <f>IF(' M14 APR'!F123="","",' M14 APR'!F123)</f>
        <v/>
      </c>
      <c r="AZ123" s="176">
        <f>IF(' M14 APR'!G123="","",' M14 APR'!G123)</f>
        <v>16.399999999999999</v>
      </c>
      <c r="BA123" s="176">
        <f>IF(' M14 APR'!H123="","",' M14 APR'!H123)</f>
        <v>15</v>
      </c>
      <c r="BB123" s="176" t="str">
        <f>IF(' M14 APR'!I123="","",' M14 APR'!I123)</f>
        <v/>
      </c>
      <c r="BC123" s="176">
        <f>IF(' M14 APR'!J123="","",' M14 APR'!J123)</f>
        <v>15</v>
      </c>
      <c r="BD123" s="176">
        <f>IF(' M14 APR'!K123="","",' M14 APR'!K123)</f>
        <v>15.783999999999999</v>
      </c>
      <c r="BE123" s="176" t="str">
        <f>IF(' M14 APR'!L123="","",' M14 APR'!L123)</f>
        <v>V</v>
      </c>
      <c r="BF123" s="175">
        <f>IF(' M15 APR'!E123="","",' M15 APR'!E123)</f>
        <v>15.5</v>
      </c>
      <c r="BG123" s="175" t="str">
        <f>IF(' M15 APR'!F123="","",' M15 APR'!F123)</f>
        <v/>
      </c>
      <c r="BH123" s="175">
        <f>IF(' M15 APR'!G123="","",' M15 APR'!G123)</f>
        <v>15.5</v>
      </c>
      <c r="BI123" s="175">
        <f>IF(' M15 APR'!H123="","",' M15 APR'!H123)</f>
        <v>16</v>
      </c>
      <c r="BJ123" s="175" t="str">
        <f>IF(' M15 APR'!I123="","",' M15 APR'!I123)</f>
        <v/>
      </c>
      <c r="BK123" s="175">
        <f>IF(' M15 APR'!J123="","",' M15 APR'!J123)</f>
        <v>16</v>
      </c>
      <c r="BL123" s="175">
        <f>IF(' M15 APR'!K123="","",' M15 APR'!K123)</f>
        <v>15.9</v>
      </c>
      <c r="BM123" s="175" t="str">
        <f>IF(' M15 APR'!L123="","",' M15 APR'!L123)</f>
        <v>V</v>
      </c>
      <c r="BN123" s="14">
        <f>IF(' M16 APR'!E123="","",' M16 APR'!E123)</f>
        <v>16</v>
      </c>
      <c r="BO123" s="14" t="str">
        <f>IF(' M16 APR'!F123="","",' M16 APR'!F123)</f>
        <v/>
      </c>
      <c r="BP123" s="14">
        <f>IF(' M16 APR'!G123="","",' M16 APR'!G123)</f>
        <v>16</v>
      </c>
      <c r="BQ123" s="14">
        <f>IF(' M16 APR'!H123="","",' M16 APR'!H123)</f>
        <v>16</v>
      </c>
      <c r="BR123" s="14" t="str">
        <f>IF(' M16 APR'!I123="","",' M16 APR'!I123)</f>
        <v>V</v>
      </c>
      <c r="BS123" s="177">
        <f t="shared" si="4"/>
        <v>14.48875</v>
      </c>
      <c r="BT123" s="178" t="str">
        <f t="shared" si="3"/>
        <v>Admis(e)</v>
      </c>
      <c r="BU123" s="179" t="str">
        <f t="shared" si="5"/>
        <v xml:space="preserve">SKIRI     </v>
      </c>
    </row>
    <row r="124" spans="1:73" s="110" customFormat="1">
      <c r="A124" s="173">
        <v>115</v>
      </c>
      <c r="B124" s="37" t="s">
        <v>233</v>
      </c>
      <c r="C124" s="188" t="s">
        <v>234</v>
      </c>
      <c r="D124" s="174">
        <f>IF('M9 final  '!D124="","",'M9 final  '!D124)</f>
        <v>15.1</v>
      </c>
      <c r="E124" s="174" t="str">
        <f>IF('M9 final  '!E124="","",'M9 final  '!E124)</f>
        <v/>
      </c>
      <c r="F124" s="174">
        <f>IF('M9 final  '!F124="","",'M9 final  '!F124)</f>
        <v>15.1</v>
      </c>
      <c r="G124" s="174">
        <f>IF('M9 final  '!G124="","",'M9 final  '!G124)</f>
        <v>13</v>
      </c>
      <c r="H124" s="174" t="str">
        <f>IF('M9 final  '!H124="","",'M9 final  '!H124)</f>
        <v/>
      </c>
      <c r="I124" s="174">
        <f>IF('M9 final  '!I124="","",'M9 final  '!I124)</f>
        <v>13</v>
      </c>
      <c r="J124" s="174">
        <f>IF('M9 final  '!J124="","",'M9 final  '!J124)</f>
        <v>14.05</v>
      </c>
      <c r="K124" s="174" t="str">
        <f>IF('M9 final  '!K124="","",'M9 final  '!K124)</f>
        <v>V</v>
      </c>
      <c r="L124" s="174">
        <f>IF(M10FI!E124="","",M10FI!E124)</f>
        <v>14.25</v>
      </c>
      <c r="M124" s="174" t="str">
        <f>IF(M10FI!F124="","",M10FI!F124)</f>
        <v/>
      </c>
      <c r="N124" s="174">
        <f>IF(M10FI!G124="","",M10FI!G124)</f>
        <v>14.25</v>
      </c>
      <c r="O124" s="174">
        <f>IF(M10FI!H124="","",M10FI!H124)</f>
        <v>11</v>
      </c>
      <c r="P124" s="174" t="str">
        <f>IF(M10FI!I124="","",M10FI!I124)</f>
        <v/>
      </c>
      <c r="Q124" s="174">
        <f>IF(M10FI!J124="","",M10FI!J124)</f>
        <v>11</v>
      </c>
      <c r="R124" s="174">
        <f>IF(M10FI!K124="","",M10FI!K124)</f>
        <v>13</v>
      </c>
      <c r="S124" s="174" t="str">
        <f>IF(M10FI!L124="","",M10FI!L124)</f>
        <v/>
      </c>
      <c r="T124" s="174">
        <f>IF(M10FI!M124="","",M10FI!M124)</f>
        <v>13</v>
      </c>
      <c r="U124" s="174">
        <f>IF(M10FI!N124="","",M10FI!N124)</f>
        <v>12.575000000000001</v>
      </c>
      <c r="V124" s="174" t="str">
        <f>IF(M10FI!O124="","",M10FI!O124)</f>
        <v>V</v>
      </c>
      <c r="W124" s="174">
        <f>IF('M11 final'!D124="","",'M11 final'!D124)</f>
        <v>13.75</v>
      </c>
      <c r="X124" s="174" t="str">
        <f>IF('M11 final'!E124="","",'M11 final'!E124)</f>
        <v/>
      </c>
      <c r="Y124" s="174">
        <f>IF('M11 final'!F124="","",'M11 final'!F124)</f>
        <v>13.75</v>
      </c>
      <c r="Z124" s="174">
        <f>IF('M11 final'!G124="","",'M11 final'!G124)</f>
        <v>13.5</v>
      </c>
      <c r="AA124" s="174" t="str">
        <f>IF('M11 final'!H124="","",'M11 final'!H124)</f>
        <v/>
      </c>
      <c r="AB124" s="174">
        <f>IF('M11 final'!I124="","",'M11 final'!I124)</f>
        <v>13.5</v>
      </c>
      <c r="AC124" s="174">
        <f>IF('M11 final'!J124="","",'M11 final'!J124)</f>
        <v>13.625</v>
      </c>
      <c r="AD124" s="174" t="str">
        <f>IF('M11 final'!K124="","",'M11 final'!K124)</f>
        <v>V</v>
      </c>
      <c r="AE124" s="174">
        <f>IF(M12FI!D124="","",M12FI!D124)</f>
        <v>16.5</v>
      </c>
      <c r="AF124" s="174" t="str">
        <f>IF(M12FI!E124="","",M12FI!E124)</f>
        <v/>
      </c>
      <c r="AG124" s="174">
        <f>IF(M12FI!F124="","",M12FI!F124)</f>
        <v>16.5</v>
      </c>
      <c r="AH124" s="174">
        <f>IF(M12FI!G124="","",M12FI!G124)</f>
        <v>18</v>
      </c>
      <c r="AI124" s="174" t="str">
        <f>IF(M12FI!H124="","",M12FI!H124)</f>
        <v/>
      </c>
      <c r="AJ124" s="174">
        <f>IF(M12FI!I124="","",M12FI!I124)</f>
        <v>18</v>
      </c>
      <c r="AK124" s="174">
        <f>IF(M12FI!J124="","",M12FI!J124)</f>
        <v>13</v>
      </c>
      <c r="AL124" s="174" t="str">
        <f>IF(M12FI!K124="","",M12FI!K124)</f>
        <v/>
      </c>
      <c r="AM124" s="174">
        <f>IF(M12FI!L124="","",M12FI!L124)</f>
        <v>13</v>
      </c>
      <c r="AN124" s="174">
        <f>IF(M12FI!M124="","",M12FI!M124)</f>
        <v>14.870000000000001</v>
      </c>
      <c r="AO124" s="174" t="str">
        <f>IF(M12FI!N124="","",M12FI!N124)</f>
        <v>V</v>
      </c>
      <c r="AP124" s="174">
        <f>IF(' M13 APR'!E124="","",' M13 APR'!E124)</f>
        <v>11</v>
      </c>
      <c r="AQ124" s="174" t="str">
        <f>IF(' M13 APR'!F124="","",' M13 APR'!F124)</f>
        <v/>
      </c>
      <c r="AR124" s="174">
        <f>IF(' M13 APR'!G124="","",' M13 APR'!G124)</f>
        <v>11</v>
      </c>
      <c r="AS124" s="174">
        <f>IF(' M13 APR'!H124="","",' M13 APR'!H124)</f>
        <v>16.074999999999999</v>
      </c>
      <c r="AT124" s="174" t="str">
        <f>IF(' M13 APR'!I124="","",' M13 APR'!I124)</f>
        <v/>
      </c>
      <c r="AU124" s="174">
        <f>IF(' M13 APR'!J124="","",' M13 APR'!J124)</f>
        <v>16.074999999999999</v>
      </c>
      <c r="AV124" s="174">
        <f>IF(' M13 APR'!K124="","",' M13 APR'!K124)</f>
        <v>13.233000000000001</v>
      </c>
      <c r="AW124" s="174" t="str">
        <f>IF(' M13 APR'!L124="","",' M13 APR'!L124)</f>
        <v>V</v>
      </c>
      <c r="AX124" s="176">
        <f>IF(' M14 APR'!E124="","",' M14 APR'!E124)</f>
        <v>17.200000000000003</v>
      </c>
      <c r="AY124" s="176" t="str">
        <f>IF(' M14 APR'!F124="","",' M14 APR'!F124)</f>
        <v/>
      </c>
      <c r="AZ124" s="176">
        <f>IF(' M14 APR'!G124="","",' M14 APR'!G124)</f>
        <v>17.200000000000003</v>
      </c>
      <c r="BA124" s="176">
        <f>IF(' M14 APR'!H124="","",' M14 APR'!H124)</f>
        <v>15.5</v>
      </c>
      <c r="BB124" s="176" t="str">
        <f>IF(' M14 APR'!I124="","",' M14 APR'!I124)</f>
        <v/>
      </c>
      <c r="BC124" s="176">
        <f>IF(' M14 APR'!J124="","",' M14 APR'!J124)</f>
        <v>15.5</v>
      </c>
      <c r="BD124" s="176">
        <f>IF(' M14 APR'!K124="","",' M14 APR'!K124)</f>
        <v>16.452000000000005</v>
      </c>
      <c r="BE124" s="176" t="str">
        <f>IF(' M14 APR'!L124="","",' M14 APR'!L124)</f>
        <v>V</v>
      </c>
      <c r="BF124" s="175">
        <f>IF(' M15 APR'!E124="","",' M15 APR'!E124)</f>
        <v>15</v>
      </c>
      <c r="BG124" s="175" t="str">
        <f>IF(' M15 APR'!F124="","",' M15 APR'!F124)</f>
        <v/>
      </c>
      <c r="BH124" s="175">
        <f>IF(' M15 APR'!G124="","",' M15 APR'!G124)</f>
        <v>15</v>
      </c>
      <c r="BI124" s="175">
        <f>IF(' M15 APR'!H124="","",' M15 APR'!H124)</f>
        <v>16</v>
      </c>
      <c r="BJ124" s="175" t="str">
        <f>IF(' M15 APR'!I124="","",' M15 APR'!I124)</f>
        <v/>
      </c>
      <c r="BK124" s="175">
        <f>IF(' M15 APR'!J124="","",' M15 APR'!J124)</f>
        <v>16</v>
      </c>
      <c r="BL124" s="175">
        <f>IF(' M15 APR'!K124="","",' M15 APR'!K124)</f>
        <v>15.8</v>
      </c>
      <c r="BM124" s="175" t="str">
        <f>IF(' M15 APR'!L124="","",' M15 APR'!L124)</f>
        <v>V</v>
      </c>
      <c r="BN124" s="14">
        <f>IF(' M16 APR'!E124="","",' M16 APR'!E124)</f>
        <v>16</v>
      </c>
      <c r="BO124" s="14" t="str">
        <f>IF(' M16 APR'!F124="","",' M16 APR'!F124)</f>
        <v/>
      </c>
      <c r="BP124" s="14">
        <f>IF(' M16 APR'!G124="","",' M16 APR'!G124)</f>
        <v>16</v>
      </c>
      <c r="BQ124" s="14">
        <f>IF(' M16 APR'!H124="","",' M16 APR'!H124)</f>
        <v>16</v>
      </c>
      <c r="BR124" s="14" t="str">
        <f>IF(' M16 APR'!I124="","",' M16 APR'!I124)</f>
        <v>V</v>
      </c>
      <c r="BS124" s="177">
        <f t="shared" si="4"/>
        <v>14.575625</v>
      </c>
      <c r="BT124" s="178" t="str">
        <f t="shared" si="3"/>
        <v>Admis(e)</v>
      </c>
      <c r="BU124" s="179" t="str">
        <f t="shared" si="5"/>
        <v xml:space="preserve">TABIA       </v>
      </c>
    </row>
    <row r="125" spans="1:73" s="110" customFormat="1">
      <c r="A125" s="173">
        <v>116</v>
      </c>
      <c r="B125" s="37" t="s">
        <v>235</v>
      </c>
      <c r="C125" s="188" t="s">
        <v>236</v>
      </c>
      <c r="D125" s="174">
        <f>IF('M9 final  '!D125="","",'M9 final  '!D125)</f>
        <v>16.100000000000001</v>
      </c>
      <c r="E125" s="174" t="str">
        <f>IF('M9 final  '!E125="","",'M9 final  '!E125)</f>
        <v/>
      </c>
      <c r="F125" s="174">
        <f>IF('M9 final  '!F125="","",'M9 final  '!F125)</f>
        <v>16.100000000000001</v>
      </c>
      <c r="G125" s="174">
        <f>IF('M9 final  '!G125="","",'M9 final  '!G125)</f>
        <v>13.5</v>
      </c>
      <c r="H125" s="174" t="str">
        <f>IF('M9 final  '!H125="","",'M9 final  '!H125)</f>
        <v/>
      </c>
      <c r="I125" s="174">
        <f>IF('M9 final  '!I125="","",'M9 final  '!I125)</f>
        <v>13.5</v>
      </c>
      <c r="J125" s="174">
        <f>IF('M9 final  '!J125="","",'M9 final  '!J125)</f>
        <v>14.8</v>
      </c>
      <c r="K125" s="174" t="str">
        <f>IF('M9 final  '!K125="","",'M9 final  '!K125)</f>
        <v>V</v>
      </c>
      <c r="L125" s="174">
        <f>IF(M10FI!E125="","",M10FI!E125)</f>
        <v>10.5</v>
      </c>
      <c r="M125" s="174">
        <f>IF(M10FI!F125="","",M10FI!F125)</f>
        <v>10</v>
      </c>
      <c r="N125" s="174">
        <f>IF(M10FI!G125="","",M10FI!G125)</f>
        <v>10.5</v>
      </c>
      <c r="O125" s="174">
        <f>IF(M10FI!H125="","",M10FI!H125)</f>
        <v>13.25</v>
      </c>
      <c r="P125" s="174" t="str">
        <f>IF(M10FI!I125="","",M10FI!I125)</f>
        <v/>
      </c>
      <c r="Q125" s="174">
        <f>IF(M10FI!J125="","",M10FI!J125)</f>
        <v>13.25</v>
      </c>
      <c r="R125" s="174">
        <f>IF(M10FI!K125="","",M10FI!K125)</f>
        <v>10.5</v>
      </c>
      <c r="S125" s="174">
        <f>IF(M10FI!L125="","",M10FI!L125)</f>
        <v>13</v>
      </c>
      <c r="T125" s="174">
        <f>IF(M10FI!M125="","",M10FI!M125)</f>
        <v>12</v>
      </c>
      <c r="U125" s="174">
        <f>IF(M10FI!N125="","",M10FI!N125)</f>
        <v>12.05</v>
      </c>
      <c r="V125" s="174" t="str">
        <f>IF(M10FI!O125="","",M10FI!O125)</f>
        <v>VAR</v>
      </c>
      <c r="W125" s="174">
        <f>IF('M11 final'!D125="","",'M11 final'!D125)</f>
        <v>15.75</v>
      </c>
      <c r="X125" s="174" t="str">
        <f>IF('M11 final'!E125="","",'M11 final'!E125)</f>
        <v/>
      </c>
      <c r="Y125" s="174">
        <f>IF('M11 final'!F125="","",'M11 final'!F125)</f>
        <v>15.75</v>
      </c>
      <c r="Z125" s="174">
        <f>IF('M11 final'!G125="","",'M11 final'!G125)</f>
        <v>16.25</v>
      </c>
      <c r="AA125" s="174" t="str">
        <f>IF('M11 final'!H125="","",'M11 final'!H125)</f>
        <v/>
      </c>
      <c r="AB125" s="174">
        <f>IF('M11 final'!I125="","",'M11 final'!I125)</f>
        <v>16.25</v>
      </c>
      <c r="AC125" s="174">
        <f>IF('M11 final'!J125="","",'M11 final'!J125)</f>
        <v>16</v>
      </c>
      <c r="AD125" s="174" t="str">
        <f>IF('M11 final'!K125="","",'M11 final'!K125)</f>
        <v>V</v>
      </c>
      <c r="AE125" s="174">
        <f>IF(M12FI!D125="","",M12FI!D125)</f>
        <v>17</v>
      </c>
      <c r="AF125" s="174" t="str">
        <f>IF(M12FI!E125="","",M12FI!E125)</f>
        <v/>
      </c>
      <c r="AG125" s="174">
        <f>IF(M12FI!F125="","",M12FI!F125)</f>
        <v>17</v>
      </c>
      <c r="AH125" s="174">
        <f>IF(M12FI!G125="","",M12FI!G125)</f>
        <v>18</v>
      </c>
      <c r="AI125" s="174" t="str">
        <f>IF(M12FI!H125="","",M12FI!H125)</f>
        <v/>
      </c>
      <c r="AJ125" s="174">
        <f>IF(M12FI!I125="","",M12FI!I125)</f>
        <v>18</v>
      </c>
      <c r="AK125" s="174">
        <f>IF(M12FI!J125="","",M12FI!J125)</f>
        <v>15.75</v>
      </c>
      <c r="AL125" s="174" t="str">
        <f>IF(M12FI!K125="","",M12FI!K125)</f>
        <v/>
      </c>
      <c r="AM125" s="174">
        <f>IF(M12FI!L125="","",M12FI!L125)</f>
        <v>15.75</v>
      </c>
      <c r="AN125" s="174">
        <f>IF(M12FI!M125="","",M12FI!M125)</f>
        <v>16.52</v>
      </c>
      <c r="AO125" s="174" t="str">
        <f>IF(M12FI!N125="","",M12FI!N125)</f>
        <v>V</v>
      </c>
      <c r="AP125" s="174">
        <f>IF(' M13 APR'!E125="","",' M13 APR'!E125)</f>
        <v>16</v>
      </c>
      <c r="AQ125" s="174" t="str">
        <f>IF(' M13 APR'!F125="","",' M13 APR'!F125)</f>
        <v/>
      </c>
      <c r="AR125" s="174">
        <f>IF(' M13 APR'!G125="","",' M13 APR'!G125)</f>
        <v>16</v>
      </c>
      <c r="AS125" s="174">
        <f>IF(' M13 APR'!H125="","",' M13 APR'!H125)</f>
        <v>16.95</v>
      </c>
      <c r="AT125" s="174" t="str">
        <f>IF(' M13 APR'!I125="","",' M13 APR'!I125)</f>
        <v/>
      </c>
      <c r="AU125" s="174">
        <f>IF(' M13 APR'!J125="","",' M13 APR'!J125)</f>
        <v>16.95</v>
      </c>
      <c r="AV125" s="174">
        <f>IF(' M13 APR'!K125="","",' M13 APR'!K125)</f>
        <v>16.417999999999999</v>
      </c>
      <c r="AW125" s="174" t="str">
        <f>IF(' M13 APR'!L125="","",' M13 APR'!L125)</f>
        <v>V</v>
      </c>
      <c r="AX125" s="176">
        <f>IF(' M14 APR'!E125="","",' M14 APR'!E125)</f>
        <v>19.200000000000003</v>
      </c>
      <c r="AY125" s="176" t="str">
        <f>IF(' M14 APR'!F125="","",' M14 APR'!F125)</f>
        <v/>
      </c>
      <c r="AZ125" s="176">
        <f>IF(' M14 APR'!G125="","",' M14 APR'!G125)</f>
        <v>19.200000000000003</v>
      </c>
      <c r="BA125" s="176">
        <f>IF(' M14 APR'!H125="","",' M14 APR'!H125)</f>
        <v>13.25</v>
      </c>
      <c r="BB125" s="176" t="str">
        <f>IF(' M14 APR'!I125="","",' M14 APR'!I125)</f>
        <v/>
      </c>
      <c r="BC125" s="176">
        <f>IF(' M14 APR'!J125="","",' M14 APR'!J125)</f>
        <v>13.25</v>
      </c>
      <c r="BD125" s="176">
        <f>IF(' M14 APR'!K125="","",' M14 APR'!K125)</f>
        <v>16.582000000000001</v>
      </c>
      <c r="BE125" s="176" t="str">
        <f>IF(' M14 APR'!L125="","",' M14 APR'!L125)</f>
        <v>V</v>
      </c>
      <c r="BF125" s="175">
        <f>IF(' M15 APR'!E125="","",' M15 APR'!E125)</f>
        <v>15</v>
      </c>
      <c r="BG125" s="175" t="str">
        <f>IF(' M15 APR'!F125="","",' M15 APR'!F125)</f>
        <v/>
      </c>
      <c r="BH125" s="175">
        <f>IF(' M15 APR'!G125="","",' M15 APR'!G125)</f>
        <v>15</v>
      </c>
      <c r="BI125" s="175">
        <f>IF(' M15 APR'!H125="","",' M15 APR'!H125)</f>
        <v>15.5</v>
      </c>
      <c r="BJ125" s="175" t="str">
        <f>IF(' M15 APR'!I125="","",' M15 APR'!I125)</f>
        <v/>
      </c>
      <c r="BK125" s="175">
        <f>IF(' M15 APR'!J125="","",' M15 APR'!J125)</f>
        <v>15.5</v>
      </c>
      <c r="BL125" s="175">
        <f>IF(' M15 APR'!K125="","",' M15 APR'!K125)</f>
        <v>15.4</v>
      </c>
      <c r="BM125" s="175" t="str">
        <f>IF(' M15 APR'!L125="","",' M15 APR'!L125)</f>
        <v>V</v>
      </c>
      <c r="BN125" s="14">
        <f>IF(' M16 APR'!E125="","",' M16 APR'!E125)</f>
        <v>16</v>
      </c>
      <c r="BO125" s="14" t="str">
        <f>IF(' M16 APR'!F125="","",' M16 APR'!F125)</f>
        <v/>
      </c>
      <c r="BP125" s="14">
        <f>IF(' M16 APR'!G125="","",' M16 APR'!G125)</f>
        <v>16</v>
      </c>
      <c r="BQ125" s="14">
        <f>IF(' M16 APR'!H125="","",' M16 APR'!H125)</f>
        <v>16</v>
      </c>
      <c r="BR125" s="14" t="str">
        <f>IF(' M16 APR'!I125="","",' M16 APR'!I125)</f>
        <v>V</v>
      </c>
      <c r="BS125" s="177">
        <f t="shared" si="4"/>
        <v>15.471250000000001</v>
      </c>
      <c r="BT125" s="178" t="str">
        <f t="shared" si="3"/>
        <v>Admis(e)</v>
      </c>
      <c r="BU125" s="179" t="str">
        <f t="shared" si="5"/>
        <v xml:space="preserve">TABIBI  </v>
      </c>
    </row>
    <row r="126" spans="1:73">
      <c r="A126" s="173">
        <v>117</v>
      </c>
      <c r="B126" s="37" t="s">
        <v>237</v>
      </c>
      <c r="C126" s="188" t="s">
        <v>238</v>
      </c>
      <c r="D126" s="174">
        <f>IF('M9 final  '!D126="","",'M9 final  '!D126)</f>
        <v>14.1</v>
      </c>
      <c r="E126" s="174" t="str">
        <f>IF('M9 final  '!E126="","",'M9 final  '!E126)</f>
        <v/>
      </c>
      <c r="F126" s="174">
        <f>IF('M9 final  '!F126="","",'M9 final  '!F126)</f>
        <v>14.1</v>
      </c>
      <c r="G126" s="174">
        <f>IF('M9 final  '!G126="","",'M9 final  '!G126)</f>
        <v>12.5</v>
      </c>
      <c r="H126" s="174" t="str">
        <f>IF('M9 final  '!H126="","",'M9 final  '!H126)</f>
        <v/>
      </c>
      <c r="I126" s="174">
        <f>IF('M9 final  '!I126="","",'M9 final  '!I126)</f>
        <v>12.5</v>
      </c>
      <c r="J126" s="174">
        <f>IF('M9 final  '!J126="","",'M9 final  '!J126)</f>
        <v>13.3</v>
      </c>
      <c r="K126" s="174" t="str">
        <f>IF('M9 final  '!K126="","",'M9 final  '!K126)</f>
        <v>V</v>
      </c>
      <c r="L126" s="174">
        <f>IF(M10FI!E126="","",M10FI!E126)</f>
        <v>11.875</v>
      </c>
      <c r="M126" s="174" t="str">
        <f>IF(M10FI!F126="","",M10FI!F126)</f>
        <v/>
      </c>
      <c r="N126" s="174">
        <f>IF(M10FI!G126="","",M10FI!G126)</f>
        <v>11.875</v>
      </c>
      <c r="O126" s="174">
        <f>IF(M10FI!H126="","",M10FI!H126)</f>
        <v>14.75</v>
      </c>
      <c r="P126" s="174" t="str">
        <f>IF(M10FI!I126="","",M10FI!I126)</f>
        <v/>
      </c>
      <c r="Q126" s="174">
        <f>IF(M10FI!J126="","",M10FI!J126)</f>
        <v>14.75</v>
      </c>
      <c r="R126" s="174">
        <f>IF(M10FI!K126="","",M10FI!K126)</f>
        <v>13.5</v>
      </c>
      <c r="S126" s="174" t="str">
        <f>IF(M10FI!L126="","",M10FI!L126)</f>
        <v/>
      </c>
      <c r="T126" s="174">
        <f>IF(M10FI!M126="","",M10FI!M126)</f>
        <v>13.5</v>
      </c>
      <c r="U126" s="174">
        <f>IF(M10FI!N126="","",M10FI!N126)</f>
        <v>13.512499999999999</v>
      </c>
      <c r="V126" s="174" t="str">
        <f>IF(M10FI!O126="","",M10FI!O126)</f>
        <v>V</v>
      </c>
      <c r="W126" s="174">
        <f>IF('M11 final'!D126="","",'M11 final'!D126)</f>
        <v>16</v>
      </c>
      <c r="X126" s="174" t="str">
        <f>IF('M11 final'!E126="","",'M11 final'!E126)</f>
        <v/>
      </c>
      <c r="Y126" s="174">
        <f>IF('M11 final'!F126="","",'M11 final'!F126)</f>
        <v>16</v>
      </c>
      <c r="Z126" s="174">
        <f>IF('M11 final'!G126="","",'M11 final'!G126)</f>
        <v>18.75</v>
      </c>
      <c r="AA126" s="174" t="str">
        <f>IF('M11 final'!H126="","",'M11 final'!H126)</f>
        <v/>
      </c>
      <c r="AB126" s="174">
        <f>IF('M11 final'!I126="","",'M11 final'!I126)</f>
        <v>18.75</v>
      </c>
      <c r="AC126" s="174">
        <f>IF('M11 final'!J126="","",'M11 final'!J126)</f>
        <v>17.375</v>
      </c>
      <c r="AD126" s="174" t="str">
        <f>IF('M11 final'!K126="","",'M11 final'!K126)</f>
        <v>V</v>
      </c>
      <c r="AE126" s="174">
        <f>IF(M12FI!D126="","",M12FI!D126)</f>
        <v>16</v>
      </c>
      <c r="AF126" s="174" t="str">
        <f>IF(M12FI!E126="","",M12FI!E126)</f>
        <v/>
      </c>
      <c r="AG126" s="174">
        <f>IF(M12FI!F126="","",M12FI!F126)</f>
        <v>16</v>
      </c>
      <c r="AH126" s="174">
        <f>IF(M12FI!G126="","",M12FI!G126)</f>
        <v>17</v>
      </c>
      <c r="AI126" s="174" t="str">
        <f>IF(M12FI!H126="","",M12FI!H126)</f>
        <v/>
      </c>
      <c r="AJ126" s="174">
        <f>IF(M12FI!I126="","",M12FI!I126)</f>
        <v>17</v>
      </c>
      <c r="AK126" s="174">
        <f>IF(M12FI!J126="","",M12FI!J126)</f>
        <v>17</v>
      </c>
      <c r="AL126" s="174" t="str">
        <f>IF(M12FI!K126="","",M12FI!K126)</f>
        <v/>
      </c>
      <c r="AM126" s="174">
        <f>IF(M12FI!L126="","",M12FI!L126)</f>
        <v>17</v>
      </c>
      <c r="AN126" s="174">
        <f>IF(M12FI!M126="","",M12FI!M126)</f>
        <v>16.78</v>
      </c>
      <c r="AO126" s="174" t="str">
        <f>IF(M12FI!N126="","",M12FI!N126)</f>
        <v>V</v>
      </c>
      <c r="AP126" s="174">
        <f>IF(' M13 APR'!E126="","",' M13 APR'!E126)</f>
        <v>12</v>
      </c>
      <c r="AQ126" s="174" t="str">
        <f>IF(' M13 APR'!F126="","",' M13 APR'!F126)</f>
        <v/>
      </c>
      <c r="AR126" s="174">
        <f>IF(' M13 APR'!G126="","",' M13 APR'!G126)</f>
        <v>12</v>
      </c>
      <c r="AS126" s="174">
        <f>IF(' M13 APR'!H126="","",' M13 APR'!H126)</f>
        <v>16.55</v>
      </c>
      <c r="AT126" s="174" t="str">
        <f>IF(' M13 APR'!I126="","",' M13 APR'!I126)</f>
        <v/>
      </c>
      <c r="AU126" s="174">
        <f>IF(' M13 APR'!J126="","",' M13 APR'!J126)</f>
        <v>16.55</v>
      </c>
      <c r="AV126" s="174">
        <f>IF(' M13 APR'!K126="","",' M13 APR'!K126)</f>
        <v>14.002000000000001</v>
      </c>
      <c r="AW126" s="174" t="str">
        <f>IF(' M13 APR'!L126="","",' M13 APR'!L126)</f>
        <v>V</v>
      </c>
      <c r="AX126" s="176">
        <f>IF(' M14 APR'!E126="","",' M14 APR'!E126)</f>
        <v>18.399999999999999</v>
      </c>
      <c r="AY126" s="176" t="str">
        <f>IF(' M14 APR'!F126="","",' M14 APR'!F126)</f>
        <v/>
      </c>
      <c r="AZ126" s="176">
        <f>IF(' M14 APR'!G126="","",' M14 APR'!G126)</f>
        <v>18.399999999999999</v>
      </c>
      <c r="BA126" s="176">
        <f>IF(' M14 APR'!H126="","",' M14 APR'!H126)</f>
        <v>12.5</v>
      </c>
      <c r="BB126" s="176" t="str">
        <f>IF(' M14 APR'!I126="","",' M14 APR'!I126)</f>
        <v/>
      </c>
      <c r="BC126" s="176">
        <f>IF(' M14 APR'!J126="","",' M14 APR'!J126)</f>
        <v>12.5</v>
      </c>
      <c r="BD126" s="176">
        <f>IF(' M14 APR'!K126="","",' M14 APR'!K126)</f>
        <v>15.804</v>
      </c>
      <c r="BE126" s="176" t="str">
        <f>IF(' M14 APR'!L126="","",' M14 APR'!L126)</f>
        <v>V</v>
      </c>
      <c r="BF126" s="175">
        <f>IF(' M15 APR'!E126="","",' M15 APR'!E126)</f>
        <v>13.5</v>
      </c>
      <c r="BG126" s="175" t="str">
        <f>IF(' M15 APR'!F126="","",' M15 APR'!F126)</f>
        <v/>
      </c>
      <c r="BH126" s="175">
        <f>IF(' M15 APR'!G126="","",' M15 APR'!G126)</f>
        <v>13.5</v>
      </c>
      <c r="BI126" s="175">
        <f>IF(' M15 APR'!H126="","",' M15 APR'!H126)</f>
        <v>15</v>
      </c>
      <c r="BJ126" s="175" t="str">
        <f>IF(' M15 APR'!I126="","",' M15 APR'!I126)</f>
        <v/>
      </c>
      <c r="BK126" s="175">
        <f>IF(' M15 APR'!J126="","",' M15 APR'!J126)</f>
        <v>15</v>
      </c>
      <c r="BL126" s="175">
        <f>IF(' M15 APR'!K126="","",' M15 APR'!K126)</f>
        <v>14.7</v>
      </c>
      <c r="BM126" s="175" t="str">
        <f>IF(' M15 APR'!L126="","",' M15 APR'!L126)</f>
        <v>V</v>
      </c>
      <c r="BN126" s="14">
        <f>IF(' M16 APR'!E126="","",' M16 APR'!E126)</f>
        <v>17</v>
      </c>
      <c r="BO126" s="14" t="str">
        <f>IF(' M16 APR'!F126="","",' M16 APR'!F126)</f>
        <v/>
      </c>
      <c r="BP126" s="14">
        <f>IF(' M16 APR'!G126="","",' M16 APR'!G126)</f>
        <v>17</v>
      </c>
      <c r="BQ126" s="14">
        <f>IF(' M16 APR'!H126="","",' M16 APR'!H126)</f>
        <v>17</v>
      </c>
      <c r="BR126" s="14" t="str">
        <f>IF(' M16 APR'!I126="","",' M16 APR'!I126)</f>
        <v>V</v>
      </c>
      <c r="BS126" s="177">
        <f t="shared" si="4"/>
        <v>15.3091875</v>
      </c>
      <c r="BT126" s="178" t="str">
        <f t="shared" si="3"/>
        <v>Admis(e)</v>
      </c>
      <c r="BU126" s="179" t="str">
        <f t="shared" si="5"/>
        <v>TADRI</v>
      </c>
    </row>
    <row r="127" spans="1:73" s="110" customFormat="1">
      <c r="A127" s="173">
        <v>118</v>
      </c>
      <c r="B127" s="37" t="s">
        <v>239</v>
      </c>
      <c r="C127" s="37" t="s">
        <v>240</v>
      </c>
      <c r="D127" s="174">
        <f>IF('M9 final  '!D127="","",'M9 final  '!D127)</f>
        <v>15.1</v>
      </c>
      <c r="E127" s="174" t="str">
        <f>IF('M9 final  '!E127="","",'M9 final  '!E127)</f>
        <v/>
      </c>
      <c r="F127" s="174">
        <f>IF('M9 final  '!F127="","",'M9 final  '!F127)</f>
        <v>15.1</v>
      </c>
      <c r="G127" s="174">
        <f>IF('M9 final  '!G127="","",'M9 final  '!G127)</f>
        <v>12.5</v>
      </c>
      <c r="H127" s="174" t="str">
        <f>IF('M9 final  '!H127="","",'M9 final  '!H127)</f>
        <v/>
      </c>
      <c r="I127" s="174">
        <f>IF('M9 final  '!I127="","",'M9 final  '!I127)</f>
        <v>12.5</v>
      </c>
      <c r="J127" s="174">
        <f>IF('M9 final  '!J127="","",'M9 final  '!J127)</f>
        <v>13.8</v>
      </c>
      <c r="K127" s="174" t="str">
        <f>IF('M9 final  '!K127="","",'M9 final  '!K127)</f>
        <v>V</v>
      </c>
      <c r="L127" s="174">
        <f>IF(M10FI!E127="","",M10FI!E127)</f>
        <v>11.125</v>
      </c>
      <c r="M127" s="174">
        <f>IF(M10FI!F127="","",M10FI!F127)</f>
        <v>12</v>
      </c>
      <c r="N127" s="174">
        <f>IF(M10FI!G127="","",M10FI!G127)</f>
        <v>12</v>
      </c>
      <c r="O127" s="174">
        <f>IF(M10FI!H127="","",M10FI!H127)</f>
        <v>12</v>
      </c>
      <c r="P127" s="174" t="str">
        <f>IF(M10FI!I127="","",M10FI!I127)</f>
        <v/>
      </c>
      <c r="Q127" s="174">
        <f>IF(M10FI!J127="","",M10FI!J127)</f>
        <v>12</v>
      </c>
      <c r="R127" s="174">
        <f>IF(M10FI!K127="","",M10FI!K127)</f>
        <v>12.5</v>
      </c>
      <c r="S127" s="174" t="str">
        <f>IF(M10FI!L127="","",M10FI!L127)</f>
        <v/>
      </c>
      <c r="T127" s="174">
        <f>IF(M10FI!M127="","",M10FI!M127)</f>
        <v>12.5</v>
      </c>
      <c r="U127" s="174">
        <f>IF(M10FI!N127="","",M10FI!N127)</f>
        <v>12.15</v>
      </c>
      <c r="V127" s="174" t="str">
        <f>IF(M10FI!O127="","",M10FI!O127)</f>
        <v>VAR</v>
      </c>
      <c r="W127" s="174">
        <f>IF('M11 final'!D127="","",'M11 final'!D127)</f>
        <v>12.25</v>
      </c>
      <c r="X127" s="174" t="str">
        <f>IF('M11 final'!E127="","",'M11 final'!E127)</f>
        <v/>
      </c>
      <c r="Y127" s="174">
        <f>IF('M11 final'!F127="","",'M11 final'!F127)</f>
        <v>12.25</v>
      </c>
      <c r="Z127" s="174">
        <f>IF('M11 final'!G127="","",'M11 final'!G127)</f>
        <v>10.25</v>
      </c>
      <c r="AA127" s="174">
        <f>IF('M11 final'!H127="","",'M11 final'!H127)</f>
        <v>12</v>
      </c>
      <c r="AB127" s="174">
        <f>IF('M11 final'!I127="","",'M11 final'!I127)</f>
        <v>12</v>
      </c>
      <c r="AC127" s="174">
        <f>IF('M11 final'!J127="","",'M11 final'!J127)</f>
        <v>12.125</v>
      </c>
      <c r="AD127" s="174" t="str">
        <f>IF('M11 final'!K127="","",'M11 final'!K127)</f>
        <v>VAR</v>
      </c>
      <c r="AE127" s="174">
        <f>IF(M12FI!D127="","",M12FI!D127)</f>
        <v>15</v>
      </c>
      <c r="AF127" s="174" t="str">
        <f>IF(M12FI!E127="","",M12FI!E127)</f>
        <v/>
      </c>
      <c r="AG127" s="174">
        <f>IF(M12FI!F127="","",M12FI!F127)</f>
        <v>15</v>
      </c>
      <c r="AH127" s="174">
        <f>IF(M12FI!G127="","",M12FI!G127)</f>
        <v>16</v>
      </c>
      <c r="AI127" s="174" t="str">
        <f>IF(M12FI!H127="","",M12FI!H127)</f>
        <v/>
      </c>
      <c r="AJ127" s="174">
        <f>IF(M12FI!I127="","",M12FI!I127)</f>
        <v>16</v>
      </c>
      <c r="AK127" s="174">
        <f>IF(M12FI!J127="","",M12FI!J127)</f>
        <v>12.5</v>
      </c>
      <c r="AL127" s="174" t="str">
        <f>IF(M12FI!K127="","",M12FI!K127)</f>
        <v/>
      </c>
      <c r="AM127" s="174">
        <f>IF(M12FI!L127="","",M12FI!L127)</f>
        <v>12.5</v>
      </c>
      <c r="AN127" s="174">
        <f>IF(M12FI!M127="","",M12FI!M127)</f>
        <v>13.82</v>
      </c>
      <c r="AO127" s="174" t="str">
        <f>IF(M12FI!N127="","",M12FI!N127)</f>
        <v>V</v>
      </c>
      <c r="AP127" s="174">
        <f>IF(' M13 APR'!E127="","",' M13 APR'!E127)</f>
        <v>14</v>
      </c>
      <c r="AQ127" s="174" t="str">
        <f>IF(' M13 APR'!F127="","",' M13 APR'!F127)</f>
        <v/>
      </c>
      <c r="AR127" s="174">
        <f>IF(' M13 APR'!G127="","",' M13 APR'!G127)</f>
        <v>14</v>
      </c>
      <c r="AS127" s="174">
        <f>IF(' M13 APR'!H127="","",' M13 APR'!H127)</f>
        <v>16.599999999999998</v>
      </c>
      <c r="AT127" s="174" t="str">
        <f>IF(' M13 APR'!I127="","",' M13 APR'!I127)</f>
        <v/>
      </c>
      <c r="AU127" s="174">
        <f>IF(' M13 APR'!J127="","",' M13 APR'!J127)</f>
        <v>16.599999999999998</v>
      </c>
      <c r="AV127" s="174">
        <f>IF(' M13 APR'!K127="","",' M13 APR'!K127)</f>
        <v>15.144</v>
      </c>
      <c r="AW127" s="174" t="str">
        <f>IF(' M13 APR'!L127="","",' M13 APR'!L127)</f>
        <v>V</v>
      </c>
      <c r="AX127" s="176">
        <f>IF(' M14 APR'!E127="","",' M14 APR'!E127)</f>
        <v>18.8</v>
      </c>
      <c r="AY127" s="176" t="str">
        <f>IF(' M14 APR'!F127="","",' M14 APR'!F127)</f>
        <v/>
      </c>
      <c r="AZ127" s="176">
        <f>IF(' M14 APR'!G127="","",' M14 APR'!G127)</f>
        <v>18.8</v>
      </c>
      <c r="BA127" s="176">
        <f>IF(' M14 APR'!H127="","",' M14 APR'!H127)</f>
        <v>13.5</v>
      </c>
      <c r="BB127" s="176" t="str">
        <f>IF(' M14 APR'!I127="","",' M14 APR'!I127)</f>
        <v/>
      </c>
      <c r="BC127" s="176">
        <f>IF(' M14 APR'!J127="","",' M14 APR'!J127)</f>
        <v>13.5</v>
      </c>
      <c r="BD127" s="176">
        <f>IF(' M14 APR'!K127="","",' M14 APR'!K127)</f>
        <v>16.468000000000004</v>
      </c>
      <c r="BE127" s="176" t="str">
        <f>IF(' M14 APR'!L127="","",' M14 APR'!L127)</f>
        <v>V</v>
      </c>
      <c r="BF127" s="175">
        <f>IF(' M15 APR'!E127="","",' M15 APR'!E127)</f>
        <v>14</v>
      </c>
      <c r="BG127" s="175" t="str">
        <f>IF(' M15 APR'!F127="","",' M15 APR'!F127)</f>
        <v/>
      </c>
      <c r="BH127" s="175">
        <f>IF(' M15 APR'!G127="","",' M15 APR'!G127)</f>
        <v>14</v>
      </c>
      <c r="BI127" s="175">
        <f>IF(' M15 APR'!H127="","",' M15 APR'!H127)</f>
        <v>16</v>
      </c>
      <c r="BJ127" s="175" t="str">
        <f>IF(' M15 APR'!I127="","",' M15 APR'!I127)</f>
        <v/>
      </c>
      <c r="BK127" s="175">
        <f>IF(' M15 APR'!J127="","",' M15 APR'!J127)</f>
        <v>16</v>
      </c>
      <c r="BL127" s="175">
        <f>IF(' M15 APR'!K127="","",' M15 APR'!K127)</f>
        <v>15.600000000000001</v>
      </c>
      <c r="BM127" s="175" t="str">
        <f>IF(' M15 APR'!L127="","",' M15 APR'!L127)</f>
        <v>V</v>
      </c>
      <c r="BN127" s="14">
        <f>IF(' M16 APR'!E127="","",' M16 APR'!E127)</f>
        <v>15.5</v>
      </c>
      <c r="BO127" s="14" t="str">
        <f>IF(' M16 APR'!F127="","",' M16 APR'!F127)</f>
        <v/>
      </c>
      <c r="BP127" s="14">
        <f>IF(' M16 APR'!G127="","",' M16 APR'!G127)</f>
        <v>15.5</v>
      </c>
      <c r="BQ127" s="14">
        <f>IF(' M16 APR'!H127="","",' M16 APR'!H127)</f>
        <v>15.5</v>
      </c>
      <c r="BR127" s="14" t="str">
        <f>IF(' M16 APR'!I127="","",' M16 APR'!I127)</f>
        <v>V</v>
      </c>
      <c r="BS127" s="177">
        <f t="shared" si="4"/>
        <v>14.325875</v>
      </c>
      <c r="BT127" s="178" t="str">
        <f t="shared" si="3"/>
        <v>Admis(e)</v>
      </c>
      <c r="BU127" s="179" t="str">
        <f t="shared" si="5"/>
        <v xml:space="preserve">TAMRA            </v>
      </c>
    </row>
    <row r="128" spans="1:73">
      <c r="A128" s="173">
        <v>119</v>
      </c>
      <c r="B128" s="37" t="s">
        <v>241</v>
      </c>
      <c r="C128" s="37" t="s">
        <v>242</v>
      </c>
      <c r="D128" s="174">
        <f>IF('M9 final  '!D128="","",'M9 final  '!D128)</f>
        <v>17.3</v>
      </c>
      <c r="E128" s="174" t="str">
        <f>IF('M9 final  '!E128="","",'M9 final  '!E128)</f>
        <v/>
      </c>
      <c r="F128" s="174">
        <f>IF('M9 final  '!F128="","",'M9 final  '!F128)</f>
        <v>17.3</v>
      </c>
      <c r="G128" s="174">
        <f>IF('M9 final  '!G128="","",'M9 final  '!G128)</f>
        <v>15.5</v>
      </c>
      <c r="H128" s="174" t="str">
        <f>IF('M9 final  '!H128="","",'M9 final  '!H128)</f>
        <v/>
      </c>
      <c r="I128" s="174">
        <f>IF('M9 final  '!I128="","",'M9 final  '!I128)</f>
        <v>15.5</v>
      </c>
      <c r="J128" s="174">
        <f>IF('M9 final  '!J128="","",'M9 final  '!J128)</f>
        <v>16.399999999999999</v>
      </c>
      <c r="K128" s="174" t="str">
        <f>IF('M9 final  '!K128="","",'M9 final  '!K128)</f>
        <v>V</v>
      </c>
      <c r="L128" s="174">
        <f>IF(M10FI!E128="","",M10FI!E128)</f>
        <v>16.625</v>
      </c>
      <c r="M128" s="174" t="str">
        <f>IF(M10FI!F128="","",M10FI!F128)</f>
        <v/>
      </c>
      <c r="N128" s="174">
        <f>IF(M10FI!G128="","",M10FI!G128)</f>
        <v>16.625</v>
      </c>
      <c r="O128" s="174">
        <f>IF(M10FI!H128="","",M10FI!H128)</f>
        <v>14</v>
      </c>
      <c r="P128" s="174" t="str">
        <f>IF(M10FI!I128="","",M10FI!I128)</f>
        <v/>
      </c>
      <c r="Q128" s="174">
        <f>IF(M10FI!J128="","",M10FI!J128)</f>
        <v>14</v>
      </c>
      <c r="R128" s="174">
        <f>IF(M10FI!K128="","",M10FI!K128)</f>
        <v>12</v>
      </c>
      <c r="S128" s="174" t="str">
        <f>IF(M10FI!L128="","",M10FI!L128)</f>
        <v/>
      </c>
      <c r="T128" s="174">
        <f>IF(M10FI!M128="","",M10FI!M128)</f>
        <v>12</v>
      </c>
      <c r="U128" s="174">
        <f>IF(M10FI!N128="","",M10FI!N128)</f>
        <v>14.1875</v>
      </c>
      <c r="V128" s="174" t="str">
        <f>IF(M10FI!O128="","",M10FI!O128)</f>
        <v>V</v>
      </c>
      <c r="W128" s="174">
        <f>IF('M11 final'!D128="","",'M11 final'!D128)</f>
        <v>13</v>
      </c>
      <c r="X128" s="174" t="str">
        <f>IF('M11 final'!E128="","",'M11 final'!E128)</f>
        <v/>
      </c>
      <c r="Y128" s="174">
        <f>IF('M11 final'!F128="","",'M11 final'!F128)</f>
        <v>13</v>
      </c>
      <c r="Z128" s="174">
        <f>IF('M11 final'!G128="","",'M11 final'!G128)</f>
        <v>18</v>
      </c>
      <c r="AA128" s="174" t="str">
        <f>IF('M11 final'!H128="","",'M11 final'!H128)</f>
        <v/>
      </c>
      <c r="AB128" s="174">
        <f>IF('M11 final'!I128="","",'M11 final'!I128)</f>
        <v>18</v>
      </c>
      <c r="AC128" s="174">
        <f>IF('M11 final'!J128="","",'M11 final'!J128)</f>
        <v>15.5</v>
      </c>
      <c r="AD128" s="174" t="str">
        <f>IF('M11 final'!K128="","",'M11 final'!K128)</f>
        <v>V</v>
      </c>
      <c r="AE128" s="174">
        <f>IF(M12FI!D128="","",M12FI!D128)</f>
        <v>18</v>
      </c>
      <c r="AF128" s="174" t="str">
        <f>IF(M12FI!E128="","",M12FI!E128)</f>
        <v/>
      </c>
      <c r="AG128" s="174">
        <f>IF(M12FI!F128="","",M12FI!F128)</f>
        <v>18</v>
      </c>
      <c r="AH128" s="174">
        <f>IF(M12FI!G128="","",M12FI!G128)</f>
        <v>20</v>
      </c>
      <c r="AI128" s="174" t="str">
        <f>IF(M12FI!H128="","",M12FI!H128)</f>
        <v/>
      </c>
      <c r="AJ128" s="174">
        <f>IF(M12FI!I128="","",M12FI!I128)</f>
        <v>20</v>
      </c>
      <c r="AK128" s="174">
        <f>IF(M12FI!J128="","",M12FI!J128)</f>
        <v>11</v>
      </c>
      <c r="AL128" s="174" t="str">
        <f>IF(M12FI!K128="","",M12FI!K128)</f>
        <v/>
      </c>
      <c r="AM128" s="174">
        <f>IF(M12FI!L128="","",M12FI!L128)</f>
        <v>11</v>
      </c>
      <c r="AN128" s="174">
        <f>IF(M12FI!M128="","",M12FI!M128)</f>
        <v>14.52</v>
      </c>
      <c r="AO128" s="174" t="str">
        <f>IF(M12FI!N128="","",M12FI!N128)</f>
        <v>V</v>
      </c>
      <c r="AP128" s="174">
        <f>IF(' M13 APR'!E128="","",' M13 APR'!E128)</f>
        <v>11</v>
      </c>
      <c r="AQ128" s="174" t="str">
        <f>IF(' M13 APR'!F128="","",' M13 APR'!F128)</f>
        <v/>
      </c>
      <c r="AR128" s="174">
        <f>IF(' M13 APR'!G128="","",' M13 APR'!G128)</f>
        <v>11</v>
      </c>
      <c r="AS128" s="174">
        <f>IF(' M13 APR'!H128="","",' M13 APR'!H128)</f>
        <v>16.549999999999997</v>
      </c>
      <c r="AT128" s="174" t="str">
        <f>IF(' M13 APR'!I128="","",' M13 APR'!I128)</f>
        <v/>
      </c>
      <c r="AU128" s="174">
        <f>IF(' M13 APR'!J128="","",' M13 APR'!J128)</f>
        <v>16.549999999999997</v>
      </c>
      <c r="AV128" s="174">
        <f>IF(' M13 APR'!K128="","",' M13 APR'!K128)</f>
        <v>13.442</v>
      </c>
      <c r="AW128" s="174" t="str">
        <f>IF(' M13 APR'!L128="","",' M13 APR'!L128)</f>
        <v>V</v>
      </c>
      <c r="AX128" s="176">
        <f>IF(' M14 APR'!E128="","",' M14 APR'!E128)</f>
        <v>18.8</v>
      </c>
      <c r="AY128" s="176" t="str">
        <f>IF(' M14 APR'!F128="","",' M14 APR'!F128)</f>
        <v/>
      </c>
      <c r="AZ128" s="176">
        <f>IF(' M14 APR'!G128="","",' M14 APR'!G128)</f>
        <v>18.8</v>
      </c>
      <c r="BA128" s="176">
        <f>IF(' M14 APR'!H128="","",' M14 APR'!H128)</f>
        <v>15</v>
      </c>
      <c r="BB128" s="176" t="str">
        <f>IF(' M14 APR'!I128="","",' M14 APR'!I128)</f>
        <v/>
      </c>
      <c r="BC128" s="176">
        <f>IF(' M14 APR'!J128="","",' M14 APR'!J128)</f>
        <v>15</v>
      </c>
      <c r="BD128" s="176">
        <f>IF(' M14 APR'!K128="","",' M14 APR'!K128)</f>
        <v>17.128</v>
      </c>
      <c r="BE128" s="176" t="str">
        <f>IF(' M14 APR'!L128="","",' M14 APR'!L128)</f>
        <v>V</v>
      </c>
      <c r="BF128" s="175">
        <f>IF(' M15 APR'!E128="","",' M15 APR'!E128)</f>
        <v>16</v>
      </c>
      <c r="BG128" s="175" t="str">
        <f>IF(' M15 APR'!F128="","",' M15 APR'!F128)</f>
        <v/>
      </c>
      <c r="BH128" s="175">
        <f>IF(' M15 APR'!G128="","",' M15 APR'!G128)</f>
        <v>16</v>
      </c>
      <c r="BI128" s="175">
        <f>IF(' M15 APR'!H128="","",' M15 APR'!H128)</f>
        <v>16</v>
      </c>
      <c r="BJ128" s="175" t="str">
        <f>IF(' M15 APR'!I128="","",' M15 APR'!I128)</f>
        <v/>
      </c>
      <c r="BK128" s="175">
        <f>IF(' M15 APR'!J128="","",' M15 APR'!J128)</f>
        <v>16</v>
      </c>
      <c r="BL128" s="175">
        <f>IF(' M15 APR'!K128="","",' M15 APR'!K128)</f>
        <v>16</v>
      </c>
      <c r="BM128" s="175" t="str">
        <f>IF(' M15 APR'!L128="","",' M15 APR'!L128)</f>
        <v>V</v>
      </c>
      <c r="BN128" s="14">
        <f>IF(' M16 APR'!E128="","",' M16 APR'!E128)</f>
        <v>16</v>
      </c>
      <c r="BO128" s="14" t="str">
        <f>IF(' M16 APR'!F128="","",' M16 APR'!F128)</f>
        <v/>
      </c>
      <c r="BP128" s="14">
        <f>IF(' M16 APR'!G128="","",' M16 APR'!G128)</f>
        <v>16</v>
      </c>
      <c r="BQ128" s="14">
        <f>IF(' M16 APR'!H128="","",' M16 APR'!H128)</f>
        <v>16</v>
      </c>
      <c r="BR128" s="14" t="str">
        <f>IF(' M16 APR'!I128="","",' M16 APR'!I128)</f>
        <v>V</v>
      </c>
      <c r="BS128" s="177">
        <f t="shared" si="4"/>
        <v>15.397187499999999</v>
      </c>
      <c r="BT128" s="178" t="str">
        <f t="shared" si="3"/>
        <v>Admis(e)</v>
      </c>
      <c r="BU128" s="179" t="str">
        <f t="shared" si="5"/>
        <v xml:space="preserve">TATNI        </v>
      </c>
    </row>
    <row r="129" spans="1:73">
      <c r="A129" s="173">
        <v>120</v>
      </c>
      <c r="B129" s="37" t="s">
        <v>243</v>
      </c>
      <c r="C129" s="37" t="s">
        <v>244</v>
      </c>
      <c r="D129" s="174">
        <f>IF('M9 final  '!D129="","",'M9 final  '!D129)</f>
        <v>15.1</v>
      </c>
      <c r="E129" s="174" t="str">
        <f>IF('M9 final  '!E129="","",'M9 final  '!E129)</f>
        <v/>
      </c>
      <c r="F129" s="174">
        <f>IF('M9 final  '!F129="","",'M9 final  '!F129)</f>
        <v>15.1</v>
      </c>
      <c r="G129" s="174">
        <f>IF('M9 final  '!G129="","",'M9 final  '!G129)</f>
        <v>14</v>
      </c>
      <c r="H129" s="174" t="str">
        <f>IF('M9 final  '!H129="","",'M9 final  '!H129)</f>
        <v/>
      </c>
      <c r="I129" s="174">
        <f>IF('M9 final  '!I129="","",'M9 final  '!I129)</f>
        <v>14</v>
      </c>
      <c r="J129" s="174">
        <f>IF('M9 final  '!J129="","",'M9 final  '!J129)</f>
        <v>14.55</v>
      </c>
      <c r="K129" s="174" t="str">
        <f>IF('M9 final  '!K129="","",'M9 final  '!K129)</f>
        <v>V</v>
      </c>
      <c r="L129" s="174">
        <f>IF(M10FI!E129="","",M10FI!E129)</f>
        <v>16.375</v>
      </c>
      <c r="M129" s="174" t="str">
        <f>IF(M10FI!F129="","",M10FI!F129)</f>
        <v/>
      </c>
      <c r="N129" s="174">
        <f>IF(M10FI!G129="","",M10FI!G129)</f>
        <v>16.375</v>
      </c>
      <c r="O129" s="174">
        <f>IF(M10FI!H129="","",M10FI!H129)</f>
        <v>13</v>
      </c>
      <c r="P129" s="174" t="str">
        <f>IF(M10FI!I129="","",M10FI!I129)</f>
        <v/>
      </c>
      <c r="Q129" s="174">
        <f>IF(M10FI!J129="","",M10FI!J129)</f>
        <v>13</v>
      </c>
      <c r="R129" s="174">
        <f>IF(M10FI!K129="","",M10FI!K129)</f>
        <v>10</v>
      </c>
      <c r="S129" s="174" t="str">
        <f>IF(M10FI!L129="","",M10FI!L129)</f>
        <v/>
      </c>
      <c r="T129" s="174">
        <f>IF(M10FI!M129="","",M10FI!M129)</f>
        <v>10</v>
      </c>
      <c r="U129" s="174">
        <f>IF(M10FI!N129="","",M10FI!N129)</f>
        <v>13.112500000000001</v>
      </c>
      <c r="V129" s="174" t="str">
        <f>IF(M10FI!O129="","",M10FI!O129)</f>
        <v>V</v>
      </c>
      <c r="W129" s="174">
        <f>IF('M11 final'!D129="","",'M11 final'!D129)</f>
        <v>17</v>
      </c>
      <c r="X129" s="174" t="str">
        <f>IF('M11 final'!E129="","",'M11 final'!E129)</f>
        <v/>
      </c>
      <c r="Y129" s="174">
        <f>IF('M11 final'!F129="","",'M11 final'!F129)</f>
        <v>17</v>
      </c>
      <c r="Z129" s="174">
        <f>IF('M11 final'!G129="","",'M11 final'!G129)</f>
        <v>12.75</v>
      </c>
      <c r="AA129" s="174" t="str">
        <f>IF('M11 final'!H129="","",'M11 final'!H129)</f>
        <v/>
      </c>
      <c r="AB129" s="174">
        <f>IF('M11 final'!I129="","",'M11 final'!I129)</f>
        <v>12.75</v>
      </c>
      <c r="AC129" s="174">
        <f>IF('M11 final'!J129="","",'M11 final'!J129)</f>
        <v>14.875</v>
      </c>
      <c r="AD129" s="174" t="str">
        <f>IF('M11 final'!K129="","",'M11 final'!K129)</f>
        <v>V</v>
      </c>
      <c r="AE129" s="174">
        <f>IF(M12FI!D129="","",M12FI!D129)</f>
        <v>18</v>
      </c>
      <c r="AF129" s="174" t="str">
        <f>IF(M12FI!E129="","",M12FI!E129)</f>
        <v/>
      </c>
      <c r="AG129" s="174">
        <f>IF(M12FI!F129="","",M12FI!F129)</f>
        <v>18</v>
      </c>
      <c r="AH129" s="174">
        <f>IF(M12FI!G129="","",M12FI!G129)</f>
        <v>20</v>
      </c>
      <c r="AI129" s="174" t="str">
        <f>IF(M12FI!H129="","",M12FI!H129)</f>
        <v/>
      </c>
      <c r="AJ129" s="174">
        <f>IF(M12FI!I129="","",M12FI!I129)</f>
        <v>20</v>
      </c>
      <c r="AK129" s="174">
        <f>IF(M12FI!J129="","",M12FI!J129)</f>
        <v>18</v>
      </c>
      <c r="AL129" s="174" t="str">
        <f>IF(M12FI!K129="","",M12FI!K129)</f>
        <v/>
      </c>
      <c r="AM129" s="174">
        <f>IF(M12FI!L129="","",M12FI!L129)</f>
        <v>18</v>
      </c>
      <c r="AN129" s="174">
        <f>IF(M12FI!M129="","",M12FI!M129)</f>
        <v>18.440000000000001</v>
      </c>
      <c r="AO129" s="174" t="str">
        <f>IF(M12FI!N129="","",M12FI!N129)</f>
        <v>V</v>
      </c>
      <c r="AP129" s="174">
        <f>IF(' M13 APR'!E129="","",' M13 APR'!E129)</f>
        <v>14</v>
      </c>
      <c r="AQ129" s="174" t="str">
        <f>IF(' M13 APR'!F129="","",' M13 APR'!F129)</f>
        <v/>
      </c>
      <c r="AR129" s="174">
        <f>IF(' M13 APR'!G129="","",' M13 APR'!G129)</f>
        <v>14</v>
      </c>
      <c r="AS129" s="174">
        <f>IF(' M13 APR'!H129="","",' M13 APR'!H129)</f>
        <v>17.5</v>
      </c>
      <c r="AT129" s="174" t="str">
        <f>IF(' M13 APR'!I129="","",' M13 APR'!I129)</f>
        <v/>
      </c>
      <c r="AU129" s="174">
        <f>IF(' M13 APR'!J129="","",' M13 APR'!J129)</f>
        <v>17.5</v>
      </c>
      <c r="AV129" s="174">
        <f>IF(' M13 APR'!K129="","",' M13 APR'!K129)</f>
        <v>15.540000000000001</v>
      </c>
      <c r="AW129" s="174" t="str">
        <f>IF(' M13 APR'!L129="","",' M13 APR'!L129)</f>
        <v>V</v>
      </c>
      <c r="AX129" s="176">
        <f>IF(' M14 APR'!E129="","",' M14 APR'!E129)</f>
        <v>18.399999999999999</v>
      </c>
      <c r="AY129" s="176" t="str">
        <f>IF(' M14 APR'!F129="","",' M14 APR'!F129)</f>
        <v/>
      </c>
      <c r="AZ129" s="176">
        <f>IF(' M14 APR'!G129="","",' M14 APR'!G129)</f>
        <v>18.399999999999999</v>
      </c>
      <c r="BA129" s="176">
        <f>IF(' M14 APR'!H129="","",' M14 APR'!H129)</f>
        <v>13.5</v>
      </c>
      <c r="BB129" s="176" t="str">
        <f>IF(' M14 APR'!I129="","",' M14 APR'!I129)</f>
        <v/>
      </c>
      <c r="BC129" s="176">
        <f>IF(' M14 APR'!J129="","",' M14 APR'!J129)</f>
        <v>13.5</v>
      </c>
      <c r="BD129" s="176">
        <f>IF(' M14 APR'!K129="","",' M14 APR'!K129)</f>
        <v>16.244</v>
      </c>
      <c r="BE129" s="176" t="str">
        <f>IF(' M14 APR'!L129="","",' M14 APR'!L129)</f>
        <v>V</v>
      </c>
      <c r="BF129" s="175">
        <f>IF(' M15 APR'!E129="","",' M15 APR'!E129)</f>
        <v>15</v>
      </c>
      <c r="BG129" s="175" t="str">
        <f>IF(' M15 APR'!F129="","",' M15 APR'!F129)</f>
        <v/>
      </c>
      <c r="BH129" s="175">
        <f>IF(' M15 APR'!G129="","",' M15 APR'!G129)</f>
        <v>15</v>
      </c>
      <c r="BI129" s="175">
        <f>IF(' M15 APR'!H129="","",' M15 APR'!H129)</f>
        <v>15.5</v>
      </c>
      <c r="BJ129" s="175" t="str">
        <f>IF(' M15 APR'!I129="","",' M15 APR'!I129)</f>
        <v/>
      </c>
      <c r="BK129" s="175">
        <f>IF(' M15 APR'!J129="","",' M15 APR'!J129)</f>
        <v>15.5</v>
      </c>
      <c r="BL129" s="175">
        <f>IF(' M15 APR'!K129="","",' M15 APR'!K129)</f>
        <v>15.4</v>
      </c>
      <c r="BM129" s="175" t="str">
        <f>IF(' M15 APR'!L129="","",' M15 APR'!L129)</f>
        <v>V</v>
      </c>
      <c r="BN129" s="14">
        <f>IF(' M16 APR'!E129="","",' M16 APR'!E129)</f>
        <v>15</v>
      </c>
      <c r="BO129" s="14" t="str">
        <f>IF(' M16 APR'!F129="","",' M16 APR'!F129)</f>
        <v/>
      </c>
      <c r="BP129" s="14">
        <f>IF(' M16 APR'!G129="","",' M16 APR'!G129)</f>
        <v>15</v>
      </c>
      <c r="BQ129" s="14">
        <f>IF(' M16 APR'!H129="","",' M16 APR'!H129)</f>
        <v>15</v>
      </c>
      <c r="BR129" s="14" t="str">
        <f>IF(' M16 APR'!I129="","",' M16 APR'!I129)</f>
        <v>V</v>
      </c>
      <c r="BS129" s="177">
        <f t="shared" si="4"/>
        <v>15.395187500000002</v>
      </c>
      <c r="BT129" s="178" t="str">
        <f t="shared" si="3"/>
        <v>Admis(e)</v>
      </c>
      <c r="BU129" s="179" t="str">
        <f t="shared" si="5"/>
        <v xml:space="preserve">TOUTSI    </v>
      </c>
    </row>
    <row r="130" spans="1:73">
      <c r="A130" s="173">
        <v>121</v>
      </c>
      <c r="B130" s="37" t="s">
        <v>99</v>
      </c>
      <c r="C130" s="37" t="s">
        <v>245</v>
      </c>
      <c r="D130" s="174">
        <f>IF('M9 final  '!D130="","",'M9 final  '!D130)</f>
        <v>14.1</v>
      </c>
      <c r="E130" s="174" t="str">
        <f>IF('M9 final  '!E130="","",'M9 final  '!E130)</f>
        <v/>
      </c>
      <c r="F130" s="174">
        <f>IF('M9 final  '!F130="","",'M9 final  '!F130)</f>
        <v>14.1</v>
      </c>
      <c r="G130" s="174">
        <f>IF('M9 final  '!G130="","",'M9 final  '!G130)</f>
        <v>13.5</v>
      </c>
      <c r="H130" s="174" t="str">
        <f>IF('M9 final  '!H130="","",'M9 final  '!H130)</f>
        <v/>
      </c>
      <c r="I130" s="174">
        <f>IF('M9 final  '!I130="","",'M9 final  '!I130)</f>
        <v>13.5</v>
      </c>
      <c r="J130" s="174">
        <f>IF('M9 final  '!J130="","",'M9 final  '!J130)</f>
        <v>13.8</v>
      </c>
      <c r="K130" s="174" t="str">
        <f>IF('M9 final  '!K130="","",'M9 final  '!K130)</f>
        <v>V</v>
      </c>
      <c r="L130" s="174">
        <f>IF(M10FI!E130="","",M10FI!E130)</f>
        <v>14.25</v>
      </c>
      <c r="M130" s="174" t="str">
        <f>IF(M10FI!F130="","",M10FI!F130)</f>
        <v/>
      </c>
      <c r="N130" s="174">
        <f>IF(M10FI!G130="","",M10FI!G130)</f>
        <v>14.25</v>
      </c>
      <c r="O130" s="174">
        <f>IF(M10FI!H130="","",M10FI!H130)</f>
        <v>17.5</v>
      </c>
      <c r="P130" s="174" t="str">
        <f>IF(M10FI!I130="","",M10FI!I130)</f>
        <v/>
      </c>
      <c r="Q130" s="174">
        <f>IF(M10FI!J130="","",M10FI!J130)</f>
        <v>17.5</v>
      </c>
      <c r="R130" s="174">
        <f>IF(M10FI!K130="","",M10FI!K130)</f>
        <v>12.5</v>
      </c>
      <c r="S130" s="174" t="str">
        <f>IF(M10FI!L130="","",M10FI!L130)</f>
        <v/>
      </c>
      <c r="T130" s="174">
        <f>IF(M10FI!M130="","",M10FI!M130)</f>
        <v>12.5</v>
      </c>
      <c r="U130" s="174">
        <f>IF(M10FI!N130="","",M10FI!N130)</f>
        <v>15.024999999999999</v>
      </c>
      <c r="V130" s="174" t="str">
        <f>IF(M10FI!O130="","",M10FI!O130)</f>
        <v>V</v>
      </c>
      <c r="W130" s="174">
        <f>IF('M11 final'!D130="","",'M11 final'!D130)</f>
        <v>15.5</v>
      </c>
      <c r="X130" s="174" t="str">
        <f>IF('M11 final'!E130="","",'M11 final'!E130)</f>
        <v/>
      </c>
      <c r="Y130" s="174">
        <f>IF('M11 final'!F130="","",'M11 final'!F130)</f>
        <v>15.5</v>
      </c>
      <c r="Z130" s="174">
        <f>IF('M11 final'!G130="","",'M11 final'!G130)</f>
        <v>16.5</v>
      </c>
      <c r="AA130" s="174" t="str">
        <f>IF('M11 final'!H130="","",'M11 final'!H130)</f>
        <v/>
      </c>
      <c r="AB130" s="174">
        <f>IF('M11 final'!I130="","",'M11 final'!I130)</f>
        <v>16.5</v>
      </c>
      <c r="AC130" s="174">
        <f>IF('M11 final'!J130="","",'M11 final'!J130)</f>
        <v>16</v>
      </c>
      <c r="AD130" s="174" t="str">
        <f>IF('M11 final'!K130="","",'M11 final'!K130)</f>
        <v>V</v>
      </c>
      <c r="AE130" s="174">
        <f>IF(M12FI!D130="","",M12FI!D130)</f>
        <v>13.5</v>
      </c>
      <c r="AF130" s="174" t="str">
        <f>IF(M12FI!E130="","",M12FI!E130)</f>
        <v/>
      </c>
      <c r="AG130" s="174">
        <f>IF(M12FI!F130="","",M12FI!F130)</f>
        <v>13.5</v>
      </c>
      <c r="AH130" s="174">
        <f>IF(M12FI!G130="","",M12FI!G130)</f>
        <v>13</v>
      </c>
      <c r="AI130" s="174" t="str">
        <f>IF(M12FI!H130="","",M12FI!H130)</f>
        <v/>
      </c>
      <c r="AJ130" s="174">
        <f>IF(M12FI!I130="","",M12FI!I130)</f>
        <v>13</v>
      </c>
      <c r="AK130" s="174">
        <f>IF(M12FI!J130="","",M12FI!J130)</f>
        <v>17</v>
      </c>
      <c r="AL130" s="174" t="str">
        <f>IF(M12FI!K130="","",M12FI!K130)</f>
        <v/>
      </c>
      <c r="AM130" s="174">
        <f>IF(M12FI!L130="","",M12FI!L130)</f>
        <v>17</v>
      </c>
      <c r="AN130" s="174">
        <f>IF(M12FI!M130="","",M12FI!M130)</f>
        <v>15.350000000000001</v>
      </c>
      <c r="AO130" s="174" t="str">
        <f>IF(M12FI!N130="","",M12FI!N130)</f>
        <v>V</v>
      </c>
      <c r="AP130" s="174">
        <f>IF(' M13 APR'!E130="","",' M13 APR'!E130)</f>
        <v>12</v>
      </c>
      <c r="AQ130" s="174" t="str">
        <f>IF(' M13 APR'!F130="","",' M13 APR'!F130)</f>
        <v/>
      </c>
      <c r="AR130" s="174">
        <f>IF(' M13 APR'!G130="","",' M13 APR'!G130)</f>
        <v>12</v>
      </c>
      <c r="AS130" s="174">
        <f>IF(' M13 APR'!H130="","",' M13 APR'!H130)</f>
        <v>16.799999999999997</v>
      </c>
      <c r="AT130" s="174" t="str">
        <f>IF(' M13 APR'!I130="","",' M13 APR'!I130)</f>
        <v/>
      </c>
      <c r="AU130" s="174">
        <f>IF(' M13 APR'!J130="","",' M13 APR'!J130)</f>
        <v>16.799999999999997</v>
      </c>
      <c r="AV130" s="174">
        <f>IF(' M13 APR'!K130="","",' M13 APR'!K130)</f>
        <v>14.111999999999998</v>
      </c>
      <c r="AW130" s="174" t="str">
        <f>IF(' M13 APR'!L130="","",' M13 APR'!L130)</f>
        <v>V</v>
      </c>
      <c r="AX130" s="176">
        <f>IF(' M14 APR'!E130="","",' M14 APR'!E130)</f>
        <v>13.600000000000001</v>
      </c>
      <c r="AY130" s="176" t="str">
        <f>IF(' M14 APR'!F130="","",' M14 APR'!F130)</f>
        <v/>
      </c>
      <c r="AZ130" s="176">
        <f>IF(' M14 APR'!G130="","",' M14 APR'!G130)</f>
        <v>13.600000000000001</v>
      </c>
      <c r="BA130" s="176">
        <f>IF(' M14 APR'!H130="","",' M14 APR'!H130)</f>
        <v>12.5</v>
      </c>
      <c r="BB130" s="176" t="str">
        <f>IF(' M14 APR'!I130="","",' M14 APR'!I130)</f>
        <v/>
      </c>
      <c r="BC130" s="176">
        <f>IF(' M14 APR'!J130="","",' M14 APR'!J130)</f>
        <v>12.5</v>
      </c>
      <c r="BD130" s="176">
        <f>IF(' M14 APR'!K130="","",' M14 APR'!K130)</f>
        <v>13.116000000000001</v>
      </c>
      <c r="BE130" s="176" t="str">
        <f>IF(' M14 APR'!L130="","",' M14 APR'!L130)</f>
        <v>V</v>
      </c>
      <c r="BF130" s="175">
        <f>IF(' M15 APR'!E130="","",' M15 APR'!E130)</f>
        <v>15</v>
      </c>
      <c r="BG130" s="175" t="str">
        <f>IF(' M15 APR'!F130="","",' M15 APR'!F130)</f>
        <v/>
      </c>
      <c r="BH130" s="175">
        <f>IF(' M15 APR'!G130="","",' M15 APR'!G130)</f>
        <v>15</v>
      </c>
      <c r="BI130" s="175">
        <f>IF(' M15 APR'!H130="","",' M15 APR'!H130)</f>
        <v>16</v>
      </c>
      <c r="BJ130" s="175" t="str">
        <f>IF(' M15 APR'!I130="","",' M15 APR'!I130)</f>
        <v/>
      </c>
      <c r="BK130" s="175">
        <f>IF(' M15 APR'!J130="","",' M15 APR'!J130)</f>
        <v>16</v>
      </c>
      <c r="BL130" s="175">
        <f>IF(' M15 APR'!K130="","",' M15 APR'!K130)</f>
        <v>15.8</v>
      </c>
      <c r="BM130" s="175" t="str">
        <f>IF(' M15 APR'!L130="","",' M15 APR'!L130)</f>
        <v>V</v>
      </c>
      <c r="BN130" s="14">
        <f>IF(' M16 APR'!E130="","",' M16 APR'!E130)</f>
        <v>15.5</v>
      </c>
      <c r="BO130" s="14" t="str">
        <f>IF(' M16 APR'!F130="","",' M16 APR'!F130)</f>
        <v/>
      </c>
      <c r="BP130" s="14">
        <f>IF(' M16 APR'!G130="","",' M16 APR'!G130)</f>
        <v>15.5</v>
      </c>
      <c r="BQ130" s="14">
        <f>IF(' M16 APR'!H130="","",' M16 APR'!H130)</f>
        <v>15.5</v>
      </c>
      <c r="BR130" s="14" t="str">
        <f>IF(' M16 APR'!I130="","",' M16 APR'!I130)</f>
        <v>V</v>
      </c>
      <c r="BS130" s="177">
        <f t="shared" si="4"/>
        <v>14.837875</v>
      </c>
      <c r="BT130" s="178" t="str">
        <f t="shared" si="3"/>
        <v>Admis(e)</v>
      </c>
      <c r="BU130" s="179" t="str">
        <f t="shared" si="5"/>
        <v xml:space="preserve">YASSINE     </v>
      </c>
    </row>
    <row r="132" spans="1:73">
      <c r="BS132" s="279">
        <f>COUNTIF(BS10:BS130,"&gt;12")</f>
        <v>121</v>
      </c>
    </row>
  </sheetData>
  <mergeCells count="62">
    <mergeCell ref="BQ8:BR8"/>
    <mergeCell ref="AN8:AO8"/>
    <mergeCell ref="AP8:AR8"/>
    <mergeCell ref="AS8:AU8"/>
    <mergeCell ref="AV8:AW8"/>
    <mergeCell ref="AX8:AZ8"/>
    <mergeCell ref="BA8:BC8"/>
    <mergeCell ref="BD8:BE8"/>
    <mergeCell ref="BF8:BH8"/>
    <mergeCell ref="BI8:BK8"/>
    <mergeCell ref="BL8:BM8"/>
    <mergeCell ref="BN8:BP8"/>
    <mergeCell ref="W8:Y8"/>
    <mergeCell ref="Z8:AB8"/>
    <mergeCell ref="AC8:AD8"/>
    <mergeCell ref="AE8:AG8"/>
    <mergeCell ref="AH8:AJ8"/>
    <mergeCell ref="AK8:AM8"/>
    <mergeCell ref="BN7:BP7"/>
    <mergeCell ref="BQ7:BR7"/>
    <mergeCell ref="B8:C8"/>
    <mergeCell ref="D8:F8"/>
    <mergeCell ref="G8:I8"/>
    <mergeCell ref="J8:K8"/>
    <mergeCell ref="L8:N8"/>
    <mergeCell ref="O8:Q8"/>
    <mergeCell ref="R8:T8"/>
    <mergeCell ref="U8:V8"/>
    <mergeCell ref="AX7:AZ7"/>
    <mergeCell ref="BA7:BC7"/>
    <mergeCell ref="BD7:BE7"/>
    <mergeCell ref="BF7:BH7"/>
    <mergeCell ref="BI7:BK7"/>
    <mergeCell ref="BL7:BM7"/>
    <mergeCell ref="AH7:AJ7"/>
    <mergeCell ref="AK7:AM7"/>
    <mergeCell ref="AN7:AO7"/>
    <mergeCell ref="AS7:AU7"/>
    <mergeCell ref="AP7:AR7"/>
    <mergeCell ref="AV7:AW7"/>
    <mergeCell ref="AE7:AG7"/>
    <mergeCell ref="B7:C7"/>
    <mergeCell ref="D7:F7"/>
    <mergeCell ref="G7:I7"/>
    <mergeCell ref="J7:K7"/>
    <mergeCell ref="L7:N7"/>
    <mergeCell ref="O7:Q7"/>
    <mergeCell ref="R7:T7"/>
    <mergeCell ref="U7:V7"/>
    <mergeCell ref="W7:Y7"/>
    <mergeCell ref="Z7:AB7"/>
    <mergeCell ref="AC7:AD7"/>
    <mergeCell ref="BT2:BU2"/>
    <mergeCell ref="B6:C6"/>
    <mergeCell ref="D6:K6"/>
    <mergeCell ref="L6:V6"/>
    <mergeCell ref="W6:AD6"/>
    <mergeCell ref="AE6:AO6"/>
    <mergeCell ref="AP6:AW6"/>
    <mergeCell ref="AX6:BE6"/>
    <mergeCell ref="BF6:BM6"/>
    <mergeCell ref="BN6:BR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U132"/>
  <sheetViews>
    <sheetView topLeftCell="A106" zoomScale="112" zoomScaleNormal="112" workbookViewId="0">
      <selection activeCell="E96" sqref="E96"/>
    </sheetView>
  </sheetViews>
  <sheetFormatPr baseColWidth="10" defaultRowHeight="14.4"/>
  <cols>
    <col min="1" max="1" width="2.88671875" customWidth="1"/>
    <col min="2" max="2" width="11.5546875" customWidth="1"/>
    <col min="3" max="3" width="10.33203125" customWidth="1"/>
    <col min="4" max="4" width="4.5546875" customWidth="1"/>
    <col min="5" max="5" width="2.88671875" customWidth="1"/>
    <col min="6" max="6" width="4.6640625" customWidth="1"/>
    <col min="7" max="7" width="4.5546875" customWidth="1"/>
    <col min="8" max="8" width="4" customWidth="1"/>
    <col min="9" max="9" width="4.5546875" customWidth="1"/>
    <col min="10" max="10" width="5.33203125" customWidth="1"/>
    <col min="11" max="11" width="3.6640625" customWidth="1"/>
    <col min="12" max="12" width="4.5546875" customWidth="1"/>
    <col min="13" max="13" width="4.88671875" customWidth="1"/>
    <col min="14" max="15" width="4.5546875" customWidth="1"/>
    <col min="16" max="16" width="4.5546875" style="110" customWidth="1"/>
    <col min="17" max="20" width="4.5546875" customWidth="1"/>
    <col min="21" max="21" width="6.44140625" customWidth="1"/>
    <col min="22" max="22" width="3.109375" style="110" customWidth="1"/>
    <col min="23" max="23" width="4.88671875" customWidth="1"/>
    <col min="24" max="24" width="4.5546875" customWidth="1"/>
    <col min="25" max="26" width="4.88671875" customWidth="1"/>
    <col min="27" max="27" width="4.5546875" customWidth="1"/>
    <col min="28" max="28" width="4.88671875" customWidth="1"/>
    <col min="29" max="29" width="6.44140625" customWidth="1"/>
    <col min="30" max="30" width="3.6640625" style="110" customWidth="1"/>
    <col min="31" max="31" width="4.88671875" customWidth="1"/>
    <col min="32" max="32" width="4.44140625" customWidth="1"/>
    <col min="33" max="34" width="4.88671875" customWidth="1"/>
    <col min="35" max="35" width="4.5546875" customWidth="1"/>
    <col min="36" max="36" width="6.33203125" customWidth="1"/>
    <col min="37" max="37" width="4.88671875" customWidth="1"/>
    <col min="38" max="38" width="5.109375" customWidth="1"/>
    <col min="39" max="39" width="4.88671875" customWidth="1"/>
    <col min="40" max="40" width="6.109375" customWidth="1"/>
    <col min="41" max="41" width="3.44140625" style="110" customWidth="1"/>
    <col min="42" max="42" width="4.88671875" customWidth="1"/>
    <col min="43" max="43" width="4.5546875" customWidth="1"/>
    <col min="44" max="44" width="4.88671875" customWidth="1"/>
    <col min="45" max="45" width="5.109375" customWidth="1"/>
    <col min="46" max="46" width="3.33203125" customWidth="1"/>
    <col min="47" max="47" width="5.109375" customWidth="1"/>
    <col min="48" max="48" width="6.44140625" customWidth="1"/>
    <col min="49" max="49" width="4" style="110" customWidth="1"/>
    <col min="50" max="50" width="4.88671875" style="110" customWidth="1"/>
    <col min="51" max="51" width="4.5546875" customWidth="1"/>
    <col min="52" max="52" width="4.88671875" style="110" customWidth="1"/>
    <col min="53" max="53" width="4.5546875" style="110" customWidth="1"/>
    <col min="54" max="54" width="5" style="110" customWidth="1"/>
    <col min="55" max="55" width="4.5546875" customWidth="1"/>
    <col min="56" max="56" width="6.44140625" style="110" customWidth="1"/>
    <col min="57" max="57" width="3.44140625" style="110" customWidth="1"/>
    <col min="58" max="58" width="4.5546875" customWidth="1"/>
    <col min="59" max="59" width="2.88671875" customWidth="1"/>
    <col min="60" max="61" width="4.5546875" customWidth="1"/>
    <col min="62" max="62" width="2.5546875" customWidth="1"/>
    <col min="63" max="63" width="4.5546875" customWidth="1"/>
    <col min="64" max="64" width="6.44140625" customWidth="1"/>
    <col min="65" max="65" width="3.44140625" customWidth="1"/>
    <col min="66" max="66" width="6" customWidth="1"/>
    <col min="67" max="67" width="3.33203125" customWidth="1"/>
    <col min="68" max="68" width="5.88671875" customWidth="1"/>
    <col min="69" max="69" width="6.44140625" bestFit="1" customWidth="1"/>
    <col min="70" max="70" width="4.109375" customWidth="1"/>
    <col min="71" max="71" width="5.6640625" bestFit="1" customWidth="1"/>
    <col min="72" max="72" width="10.5546875" customWidth="1"/>
    <col min="73" max="73" width="12.6640625" customWidth="1"/>
  </cols>
  <sheetData>
    <row r="1" spans="1:73" ht="15.6">
      <c r="A1" s="153" t="s">
        <v>305</v>
      </c>
      <c r="D1" s="122"/>
      <c r="AD1" s="154"/>
      <c r="AL1" t="s">
        <v>306</v>
      </c>
      <c r="AY1" s="110"/>
      <c r="BC1" s="110"/>
      <c r="BR1" s="155" t="s">
        <v>347</v>
      </c>
    </row>
    <row r="2" spans="1:73">
      <c r="A2" s="153" t="s">
        <v>307</v>
      </c>
      <c r="D2" s="122"/>
      <c r="AD2" s="154"/>
      <c r="AY2" s="110"/>
      <c r="BC2" s="110"/>
      <c r="BT2" s="306"/>
      <c r="BU2" s="306"/>
    </row>
    <row r="3" spans="1:73" ht="21">
      <c r="A3" s="153"/>
      <c r="D3" s="122"/>
      <c r="X3" s="346" t="s">
        <v>400</v>
      </c>
      <c r="Y3" s="346"/>
      <c r="Z3" s="346"/>
      <c r="AA3" s="346"/>
      <c r="AB3" s="295" t="s">
        <v>390</v>
      </c>
      <c r="AD3" s="296"/>
      <c r="AE3" s="295"/>
      <c r="AF3" s="295"/>
      <c r="AG3" s="295" t="s">
        <v>391</v>
      </c>
      <c r="AH3" s="297" t="s">
        <v>393</v>
      </c>
      <c r="AI3" s="295" t="s">
        <v>392</v>
      </c>
      <c r="AJ3" s="295" t="s">
        <v>394</v>
      </c>
      <c r="AK3" s="295"/>
      <c r="AL3" s="295"/>
      <c r="AY3" s="110"/>
      <c r="BC3" s="110"/>
      <c r="BD3" s="345"/>
      <c r="BE3" s="345"/>
      <c r="BF3" s="345"/>
      <c r="BT3" s="195"/>
      <c r="BU3" s="195"/>
    </row>
    <row r="4" spans="1:73" ht="17.399999999999999">
      <c r="A4" s="153" t="s">
        <v>308</v>
      </c>
      <c r="D4" s="122"/>
      <c r="AD4" s="154"/>
      <c r="AY4" s="110"/>
      <c r="BC4" s="110"/>
    </row>
    <row r="5" spans="1:73" s="110" customFormat="1" ht="18">
      <c r="A5" s="161"/>
      <c r="B5" s="162"/>
      <c r="C5" s="162"/>
      <c r="D5" s="163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60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60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</row>
    <row r="6" spans="1:73" ht="17.399999999999999">
      <c r="A6" s="156"/>
      <c r="B6" s="307" t="s">
        <v>309</v>
      </c>
      <c r="C6" s="307"/>
      <c r="D6" s="308" t="s">
        <v>310</v>
      </c>
      <c r="E6" s="309"/>
      <c r="F6" s="309"/>
      <c r="G6" s="309"/>
      <c r="H6" s="309"/>
      <c r="I6" s="309"/>
      <c r="J6" s="309"/>
      <c r="K6" s="310"/>
      <c r="L6" s="308" t="s">
        <v>311</v>
      </c>
      <c r="M6" s="309"/>
      <c r="N6" s="309"/>
      <c r="O6" s="309"/>
      <c r="P6" s="309"/>
      <c r="Q6" s="309"/>
      <c r="R6" s="309"/>
      <c r="S6" s="309"/>
      <c r="T6" s="309"/>
      <c r="U6" s="309"/>
      <c r="V6" s="310"/>
      <c r="W6" s="308" t="s">
        <v>312</v>
      </c>
      <c r="X6" s="309"/>
      <c r="Y6" s="309"/>
      <c r="Z6" s="309"/>
      <c r="AA6" s="309"/>
      <c r="AB6" s="309"/>
      <c r="AC6" s="309"/>
      <c r="AD6" s="310"/>
      <c r="AE6" s="308" t="s">
        <v>313</v>
      </c>
      <c r="AF6" s="309"/>
      <c r="AG6" s="309"/>
      <c r="AH6" s="309"/>
      <c r="AI6" s="309"/>
      <c r="AJ6" s="309"/>
      <c r="AK6" s="309"/>
      <c r="AL6" s="309"/>
      <c r="AM6" s="309"/>
      <c r="AN6" s="309"/>
      <c r="AO6" s="310"/>
      <c r="AP6" s="308" t="s">
        <v>314</v>
      </c>
      <c r="AQ6" s="309"/>
      <c r="AR6" s="309"/>
      <c r="AS6" s="309"/>
      <c r="AT6" s="309"/>
      <c r="AU6" s="309"/>
      <c r="AV6" s="309"/>
      <c r="AW6" s="310"/>
      <c r="AX6" s="311" t="s">
        <v>315</v>
      </c>
      <c r="AY6" s="312"/>
      <c r="AZ6" s="312"/>
      <c r="BA6" s="312"/>
      <c r="BB6" s="312"/>
      <c r="BC6" s="312"/>
      <c r="BD6" s="312"/>
      <c r="BE6" s="313"/>
      <c r="BF6" s="308" t="s">
        <v>316</v>
      </c>
      <c r="BG6" s="309"/>
      <c r="BH6" s="309"/>
      <c r="BI6" s="309"/>
      <c r="BJ6" s="309"/>
      <c r="BK6" s="309"/>
      <c r="BL6" s="309"/>
      <c r="BM6" s="310"/>
      <c r="BN6" s="308" t="s">
        <v>317</v>
      </c>
      <c r="BO6" s="309"/>
      <c r="BP6" s="309"/>
      <c r="BQ6" s="309"/>
      <c r="BR6" s="310"/>
      <c r="BS6" s="158"/>
      <c r="BT6" s="158"/>
      <c r="BU6" s="158"/>
    </row>
    <row r="7" spans="1:73" ht="27" customHeight="1">
      <c r="A7" s="156"/>
      <c r="B7" s="316" t="s">
        <v>318</v>
      </c>
      <c r="C7" s="317"/>
      <c r="D7" s="314" t="s">
        <v>319</v>
      </c>
      <c r="E7" s="318"/>
      <c r="F7" s="318"/>
      <c r="G7" s="319" t="s">
        <v>320</v>
      </c>
      <c r="H7" s="318"/>
      <c r="I7" s="318"/>
      <c r="J7" s="320"/>
      <c r="K7" s="321"/>
      <c r="L7" s="314" t="s">
        <v>321</v>
      </c>
      <c r="M7" s="318"/>
      <c r="N7" s="318"/>
      <c r="O7" s="314" t="s">
        <v>322</v>
      </c>
      <c r="P7" s="315"/>
      <c r="Q7" s="315"/>
      <c r="R7" s="319" t="s">
        <v>323</v>
      </c>
      <c r="S7" s="322"/>
      <c r="T7" s="322"/>
      <c r="U7" s="320"/>
      <c r="V7" s="321"/>
      <c r="W7" s="314" t="s">
        <v>324</v>
      </c>
      <c r="X7" s="315"/>
      <c r="Y7" s="315"/>
      <c r="Z7" s="319" t="s">
        <v>325</v>
      </c>
      <c r="AA7" s="322"/>
      <c r="AB7" s="322"/>
      <c r="AC7" s="320"/>
      <c r="AD7" s="321"/>
      <c r="AE7" s="314" t="s">
        <v>326</v>
      </c>
      <c r="AF7" s="315"/>
      <c r="AG7" s="315"/>
      <c r="AH7" s="314" t="s">
        <v>327</v>
      </c>
      <c r="AI7" s="315"/>
      <c r="AJ7" s="315"/>
      <c r="AK7" s="319" t="s">
        <v>328</v>
      </c>
      <c r="AL7" s="322"/>
      <c r="AM7" s="322"/>
      <c r="AN7" s="320"/>
      <c r="AO7" s="321"/>
      <c r="AP7" s="319" t="s">
        <v>329</v>
      </c>
      <c r="AQ7" s="322"/>
      <c r="AR7" s="322"/>
      <c r="AS7" s="314" t="s">
        <v>9</v>
      </c>
      <c r="AT7" s="315"/>
      <c r="AU7" s="315"/>
      <c r="AV7" s="320"/>
      <c r="AW7" s="321"/>
      <c r="AX7" s="332" t="s">
        <v>330</v>
      </c>
      <c r="AY7" s="333"/>
      <c r="AZ7" s="333"/>
      <c r="BA7" s="319" t="s">
        <v>331</v>
      </c>
      <c r="BB7" s="322"/>
      <c r="BC7" s="322"/>
      <c r="BD7" s="320"/>
      <c r="BE7" s="321"/>
      <c r="BF7" s="334" t="s">
        <v>283</v>
      </c>
      <c r="BG7" s="335"/>
      <c r="BH7" s="336"/>
      <c r="BI7" s="334" t="s">
        <v>332</v>
      </c>
      <c r="BJ7" s="335"/>
      <c r="BK7" s="336"/>
      <c r="BL7" s="320"/>
      <c r="BM7" s="321"/>
      <c r="BN7" s="325" t="s">
        <v>333</v>
      </c>
      <c r="BO7" s="318"/>
      <c r="BP7" s="326"/>
      <c r="BQ7" s="320"/>
      <c r="BR7" s="327"/>
      <c r="BS7" s="158"/>
      <c r="BT7" s="158"/>
      <c r="BU7" s="158"/>
    </row>
    <row r="8" spans="1:73">
      <c r="A8" s="164"/>
      <c r="B8" s="316" t="s">
        <v>3</v>
      </c>
      <c r="C8" s="317"/>
      <c r="D8" s="323">
        <v>0.5</v>
      </c>
      <c r="E8" s="324"/>
      <c r="F8" s="324"/>
      <c r="G8" s="323">
        <v>0.5</v>
      </c>
      <c r="H8" s="324"/>
      <c r="I8" s="324"/>
      <c r="J8" s="328" t="s">
        <v>334</v>
      </c>
      <c r="K8" s="329"/>
      <c r="L8" s="323">
        <v>0.3</v>
      </c>
      <c r="M8" s="324"/>
      <c r="N8" s="324"/>
      <c r="O8" s="323">
        <v>0.4</v>
      </c>
      <c r="P8" s="324"/>
      <c r="Q8" s="324"/>
      <c r="R8" s="323">
        <v>0.3</v>
      </c>
      <c r="S8" s="324"/>
      <c r="T8" s="324"/>
      <c r="U8" s="330" t="s">
        <v>335</v>
      </c>
      <c r="V8" s="331"/>
      <c r="W8" s="323">
        <v>0.5</v>
      </c>
      <c r="X8" s="324"/>
      <c r="Y8" s="324"/>
      <c r="Z8" s="323">
        <v>0.5</v>
      </c>
      <c r="AA8" s="324"/>
      <c r="AB8" s="324"/>
      <c r="AC8" s="328" t="s">
        <v>336</v>
      </c>
      <c r="AD8" s="329"/>
      <c r="AE8" s="323">
        <v>0.22</v>
      </c>
      <c r="AF8" s="324"/>
      <c r="AG8" s="324"/>
      <c r="AH8" s="323">
        <v>0.22</v>
      </c>
      <c r="AI8" s="324"/>
      <c r="AJ8" s="324"/>
      <c r="AK8" s="323">
        <v>0.56000000000000005</v>
      </c>
      <c r="AL8" s="324"/>
      <c r="AM8" s="324"/>
      <c r="AN8" s="330" t="s">
        <v>337</v>
      </c>
      <c r="AO8" s="331"/>
      <c r="AP8" s="323">
        <v>0.56000000000000005</v>
      </c>
      <c r="AQ8" s="324"/>
      <c r="AR8" s="324"/>
      <c r="AS8" s="323">
        <v>0.44</v>
      </c>
      <c r="AT8" s="324"/>
      <c r="AU8" s="324"/>
      <c r="AV8" s="330" t="s">
        <v>338</v>
      </c>
      <c r="AW8" s="331"/>
      <c r="AX8" s="337">
        <v>0.56000000000000005</v>
      </c>
      <c r="AY8" s="338"/>
      <c r="AZ8" s="338"/>
      <c r="BA8" s="337">
        <v>0.44</v>
      </c>
      <c r="BB8" s="338"/>
      <c r="BC8" s="338"/>
      <c r="BD8" s="339" t="s">
        <v>339</v>
      </c>
      <c r="BE8" s="340"/>
      <c r="BF8" s="341">
        <v>0.2</v>
      </c>
      <c r="BG8" s="342"/>
      <c r="BH8" s="343"/>
      <c r="BI8" s="341">
        <v>0.8</v>
      </c>
      <c r="BJ8" s="344"/>
      <c r="BK8" s="329"/>
      <c r="BL8" s="330" t="s">
        <v>340</v>
      </c>
      <c r="BM8" s="331"/>
      <c r="BN8" s="323">
        <v>1</v>
      </c>
      <c r="BO8" s="318"/>
      <c r="BP8" s="326"/>
      <c r="BQ8" s="330" t="s">
        <v>341</v>
      </c>
      <c r="BR8" s="331"/>
      <c r="BS8" s="158"/>
      <c r="BT8" s="158"/>
      <c r="BU8" s="158"/>
    </row>
    <row r="9" spans="1:73" ht="17.399999999999999">
      <c r="A9" s="156" t="s">
        <v>261</v>
      </c>
      <c r="B9" s="165" t="s">
        <v>5</v>
      </c>
      <c r="C9" s="166" t="s">
        <v>342</v>
      </c>
      <c r="D9" s="167" t="s">
        <v>298</v>
      </c>
      <c r="E9" s="167" t="s">
        <v>299</v>
      </c>
      <c r="F9" s="167" t="s">
        <v>297</v>
      </c>
      <c r="G9" s="167" t="s">
        <v>298</v>
      </c>
      <c r="H9" s="167" t="s">
        <v>299</v>
      </c>
      <c r="I9" s="167" t="s">
        <v>297</v>
      </c>
      <c r="J9" s="168" t="s">
        <v>343</v>
      </c>
      <c r="K9" s="168" t="s">
        <v>344</v>
      </c>
      <c r="L9" s="167" t="s">
        <v>298</v>
      </c>
      <c r="M9" s="167" t="s">
        <v>299</v>
      </c>
      <c r="N9" s="167" t="s">
        <v>297</v>
      </c>
      <c r="O9" s="167" t="s">
        <v>298</v>
      </c>
      <c r="P9" s="169" t="s">
        <v>299</v>
      </c>
      <c r="Q9" s="167" t="s">
        <v>297</v>
      </c>
      <c r="R9" s="167" t="s">
        <v>298</v>
      </c>
      <c r="S9" s="167" t="s">
        <v>299</v>
      </c>
      <c r="T9" s="167" t="s">
        <v>297</v>
      </c>
      <c r="U9" s="168" t="s">
        <v>343</v>
      </c>
      <c r="V9" s="171" t="s">
        <v>344</v>
      </c>
      <c r="W9" s="167" t="s">
        <v>298</v>
      </c>
      <c r="X9" s="167" t="s">
        <v>299</v>
      </c>
      <c r="Y9" s="167" t="s">
        <v>297</v>
      </c>
      <c r="Z9" s="167" t="s">
        <v>298</v>
      </c>
      <c r="AA9" s="167" t="s">
        <v>299</v>
      </c>
      <c r="AB9" s="167" t="s">
        <v>297</v>
      </c>
      <c r="AC9" s="168" t="s">
        <v>343</v>
      </c>
      <c r="AD9" s="170" t="s">
        <v>344</v>
      </c>
      <c r="AE9" s="167" t="s">
        <v>298</v>
      </c>
      <c r="AF9" s="167" t="s">
        <v>299</v>
      </c>
      <c r="AG9" s="167" t="s">
        <v>297</v>
      </c>
      <c r="AH9" s="167" t="s">
        <v>298</v>
      </c>
      <c r="AI9" s="167" t="s">
        <v>299</v>
      </c>
      <c r="AJ9" s="167" t="s">
        <v>297</v>
      </c>
      <c r="AK9" s="167" t="s">
        <v>298</v>
      </c>
      <c r="AL9" s="167" t="s">
        <v>299</v>
      </c>
      <c r="AM9" s="167" t="s">
        <v>297</v>
      </c>
      <c r="AN9" s="168" t="s">
        <v>343</v>
      </c>
      <c r="AO9" s="171" t="s">
        <v>344</v>
      </c>
      <c r="AP9" s="167" t="s">
        <v>298</v>
      </c>
      <c r="AQ9" s="167" t="s">
        <v>299</v>
      </c>
      <c r="AR9" s="167" t="s">
        <v>297</v>
      </c>
      <c r="AS9" s="167" t="s">
        <v>298</v>
      </c>
      <c r="AT9" s="167" t="s">
        <v>299</v>
      </c>
      <c r="AU9" s="167" t="s">
        <v>297</v>
      </c>
      <c r="AV9" s="168" t="s">
        <v>343</v>
      </c>
      <c r="AW9" s="171" t="s">
        <v>344</v>
      </c>
      <c r="AX9" s="169" t="s">
        <v>298</v>
      </c>
      <c r="AY9" s="169" t="s">
        <v>299</v>
      </c>
      <c r="AZ9" s="169" t="s">
        <v>297</v>
      </c>
      <c r="BA9" s="169" t="s">
        <v>298</v>
      </c>
      <c r="BB9" s="169" t="s">
        <v>299</v>
      </c>
      <c r="BC9" s="169" t="s">
        <v>297</v>
      </c>
      <c r="BD9" s="171" t="s">
        <v>343</v>
      </c>
      <c r="BE9" s="171" t="s">
        <v>344</v>
      </c>
      <c r="BF9" s="168" t="s">
        <v>298</v>
      </c>
      <c r="BG9" s="168" t="s">
        <v>299</v>
      </c>
      <c r="BH9" s="168" t="s">
        <v>297</v>
      </c>
      <c r="BI9" s="168" t="s">
        <v>298</v>
      </c>
      <c r="BJ9" s="168" t="s">
        <v>299</v>
      </c>
      <c r="BK9" s="168" t="s">
        <v>297</v>
      </c>
      <c r="BL9" s="168" t="s">
        <v>343</v>
      </c>
      <c r="BM9" s="168" t="s">
        <v>344</v>
      </c>
      <c r="BN9" s="167" t="s">
        <v>298</v>
      </c>
      <c r="BO9" s="167" t="s">
        <v>299</v>
      </c>
      <c r="BP9" s="167" t="s">
        <v>297</v>
      </c>
      <c r="BQ9" s="168" t="s">
        <v>343</v>
      </c>
      <c r="BR9" s="168" t="s">
        <v>344</v>
      </c>
      <c r="BS9" s="172" t="s">
        <v>345</v>
      </c>
      <c r="BT9" s="172" t="s">
        <v>346</v>
      </c>
      <c r="BU9" s="172" t="s">
        <v>5</v>
      </c>
    </row>
    <row r="10" spans="1:73">
      <c r="A10" s="301">
        <f>RANK(BS10,$BS$10:$BS$130)</f>
        <v>1</v>
      </c>
      <c r="B10" s="37" t="s">
        <v>227</v>
      </c>
      <c r="C10" s="37" t="s">
        <v>228</v>
      </c>
      <c r="D10" s="174">
        <f>IF('M9 final  '!D121="","",'M9 final  '!D121)</f>
        <v>16.8</v>
      </c>
      <c r="E10" s="174" t="str">
        <f>IF('M9 final  '!E121="","",'M9 final  '!E121)</f>
        <v/>
      </c>
      <c r="F10" s="174">
        <f>IF('M9 final  '!F121="","",'M9 final  '!F121)</f>
        <v>16.8</v>
      </c>
      <c r="G10" s="174">
        <f>IF('M9 final  '!G121="","",'M9 final  '!G121)</f>
        <v>17.5</v>
      </c>
      <c r="H10" s="174" t="str">
        <f>IF('M9 final  '!H121="","",'M9 final  '!H121)</f>
        <v/>
      </c>
      <c r="I10" s="174">
        <f>IF('M9 final  '!I121="","",'M9 final  '!I121)</f>
        <v>17.5</v>
      </c>
      <c r="J10" s="174">
        <f>IF('M9 final  '!J121="","",'M9 final  '!J121)</f>
        <v>17.149999999999999</v>
      </c>
      <c r="K10" s="174" t="str">
        <f>IF('M9 final  '!K121="","",'M9 final  '!K121)</f>
        <v>V</v>
      </c>
      <c r="L10" s="174">
        <f>IF(M10FI!E121="","",M10FI!E121)</f>
        <v>15.625</v>
      </c>
      <c r="M10" s="174" t="str">
        <f>IF(M10FI!F121="","",M10FI!F121)</f>
        <v/>
      </c>
      <c r="N10" s="174">
        <f>IF(M10FI!G121="","",M10FI!G121)</f>
        <v>15.625</v>
      </c>
      <c r="O10" s="174">
        <f>IF(M10FI!H121="","",M10FI!H121)</f>
        <v>16.25</v>
      </c>
      <c r="P10" s="174" t="str">
        <f>IF(M10FI!I121="","",M10FI!I121)</f>
        <v/>
      </c>
      <c r="Q10" s="174">
        <f>IF(M10FI!J121="","",M10FI!J121)</f>
        <v>16.25</v>
      </c>
      <c r="R10" s="174">
        <f>IF(M10FI!K121="","",M10FI!K121)</f>
        <v>13</v>
      </c>
      <c r="S10" s="174" t="str">
        <f>IF(M10FI!L121="","",M10FI!L121)</f>
        <v/>
      </c>
      <c r="T10" s="174">
        <f>IF(M10FI!M121="","",M10FI!M121)</f>
        <v>13</v>
      </c>
      <c r="U10" s="174">
        <f>IF(M10FI!N121="","",M10FI!N121)</f>
        <v>15.0875</v>
      </c>
      <c r="V10" s="176" t="str">
        <f>IF(M10FI!O121="","",M10FI!O121)</f>
        <v>V</v>
      </c>
      <c r="W10" s="174">
        <f>IF('M11 final'!D121="","",'M11 final'!D121)</f>
        <v>17.25</v>
      </c>
      <c r="X10" s="174" t="str">
        <f>IF('M11 final'!E121="","",'M11 final'!E121)</f>
        <v/>
      </c>
      <c r="Y10" s="174">
        <f>IF('M11 final'!F121="","",'M11 final'!F121)</f>
        <v>17.25</v>
      </c>
      <c r="Z10" s="174">
        <f>IF('M11 final'!G121="","",'M11 final'!G121)</f>
        <v>20</v>
      </c>
      <c r="AA10" s="174" t="str">
        <f>IF('M11 final'!H121="","",'M11 final'!H121)</f>
        <v/>
      </c>
      <c r="AB10" s="174">
        <f>IF('M11 final'!I121="","",'M11 final'!I121)</f>
        <v>20</v>
      </c>
      <c r="AC10" s="174">
        <f>IF('M11 final'!J121="","",'M11 final'!J121)</f>
        <v>18.625</v>
      </c>
      <c r="AD10" s="176" t="str">
        <f>IF('M11 final'!K121="","",'M11 final'!K121)</f>
        <v>V</v>
      </c>
      <c r="AE10" s="174">
        <f>IF(M12FI!D121="","",M12FI!D121)</f>
        <v>19</v>
      </c>
      <c r="AF10" s="174" t="str">
        <f>IF(M12FI!E121="","",M12FI!E121)</f>
        <v/>
      </c>
      <c r="AG10" s="174">
        <f>IF(M12FI!F121="","",M12FI!F121)</f>
        <v>19</v>
      </c>
      <c r="AH10" s="174">
        <f>IF(M12FI!G121="","",M12FI!G121)</f>
        <v>20</v>
      </c>
      <c r="AI10" s="174" t="str">
        <f>IF(M12FI!H121="","",M12FI!H121)</f>
        <v/>
      </c>
      <c r="AJ10" s="174">
        <f>IF(M12FI!I121="","",M12FI!I121)</f>
        <v>20</v>
      </c>
      <c r="AK10" s="174">
        <f>IF(M12FI!J121="","",M12FI!J121)</f>
        <v>18.5</v>
      </c>
      <c r="AL10" s="174" t="str">
        <f>IF(M12FI!K121="","",M12FI!K121)</f>
        <v/>
      </c>
      <c r="AM10" s="174">
        <f>IF(M12FI!L121="","",M12FI!L121)</f>
        <v>18.5</v>
      </c>
      <c r="AN10" s="174">
        <f>IF(M12FI!M121="","",M12FI!M121)</f>
        <v>18.940000000000001</v>
      </c>
      <c r="AO10" s="176" t="str">
        <f>IF(M12FI!N121="","",M12FI!N121)</f>
        <v>V</v>
      </c>
      <c r="AP10" s="174">
        <f>IF(' M13 APR'!E121="","",' M13 APR'!E121)</f>
        <v>16</v>
      </c>
      <c r="AQ10" s="174" t="str">
        <f>IF(' M13 APR'!F121="","",' M13 APR'!F121)</f>
        <v/>
      </c>
      <c r="AR10" s="174">
        <f>IF(' M13 APR'!G121="","",' M13 APR'!G121)</f>
        <v>16</v>
      </c>
      <c r="AS10" s="174">
        <f>IF(' M13 APR'!H121="","",' M13 APR'!H121)</f>
        <v>18.25</v>
      </c>
      <c r="AT10" s="174" t="str">
        <f>IF(' M13 APR'!I121="","",' M13 APR'!I121)</f>
        <v/>
      </c>
      <c r="AU10" s="174">
        <f>IF(' M13 APR'!J121="","",' M13 APR'!J121)</f>
        <v>18.25</v>
      </c>
      <c r="AV10" s="174">
        <f>IF(' M13 APR'!K121="","",' M13 APR'!K121)</f>
        <v>16.990000000000002</v>
      </c>
      <c r="AW10" s="176" t="str">
        <f>IF(' M13 APR'!L121="","",' M13 APR'!L121)</f>
        <v>V</v>
      </c>
      <c r="AX10" s="176">
        <f>IF(' M14 APR'!E121="","",' M14 APR'!E121)</f>
        <v>19.600000000000001</v>
      </c>
      <c r="AY10" s="176" t="str">
        <f>IF(' M14 APR'!F121="","",' M14 APR'!F121)</f>
        <v/>
      </c>
      <c r="AZ10" s="176">
        <f>IF(' M14 APR'!G121="","",' M14 APR'!G121)</f>
        <v>19.600000000000001</v>
      </c>
      <c r="BA10" s="176">
        <f>IF(' M14 APR'!H121="","",' M14 APR'!H121)</f>
        <v>15.75</v>
      </c>
      <c r="BB10" s="176" t="str">
        <f>IF(' M14 APR'!I121="","",' M14 APR'!I121)</f>
        <v/>
      </c>
      <c r="BC10" s="176">
        <f>IF(' M14 APR'!J121="","",' M14 APR'!J121)</f>
        <v>15.75</v>
      </c>
      <c r="BD10" s="176">
        <f>IF(' M14 APR'!K121="","",' M14 APR'!K121)</f>
        <v>17.906000000000002</v>
      </c>
      <c r="BE10" s="176" t="str">
        <f>IF(' M14 APR'!L121="","",' M14 APR'!L121)</f>
        <v>V</v>
      </c>
      <c r="BF10" s="175">
        <f>IF(' M15 APR'!E121="","",' M15 APR'!E121)</f>
        <v>17</v>
      </c>
      <c r="BG10" s="175" t="str">
        <f>IF(' M15 APR'!F121="","",' M15 APR'!F121)</f>
        <v/>
      </c>
      <c r="BH10" s="175">
        <f>IF(' M15 APR'!G121="","",' M15 APR'!G121)</f>
        <v>17</v>
      </c>
      <c r="BI10" s="175">
        <f>IF(' M15 APR'!H121="","",' M15 APR'!H121)</f>
        <v>16</v>
      </c>
      <c r="BJ10" s="175" t="str">
        <f>IF(' M15 APR'!I121="","",' M15 APR'!I121)</f>
        <v/>
      </c>
      <c r="BK10" s="175">
        <f>IF(' M15 APR'!J121="","",' M15 APR'!J121)</f>
        <v>16</v>
      </c>
      <c r="BL10" s="175">
        <f>IF(' M15 APR'!K121="","",' M15 APR'!K121)</f>
        <v>16.200000000000003</v>
      </c>
      <c r="BM10" s="175" t="str">
        <f>IF(' M15 APR'!L121="","",' M15 APR'!L121)</f>
        <v>V</v>
      </c>
      <c r="BN10" s="291">
        <f>IF(' M16 APR'!E121="","",' M16 APR'!E121)</f>
        <v>15</v>
      </c>
      <c r="BO10" s="291" t="str">
        <f>IF(' M16 APR'!F121="","",' M16 APR'!F121)</f>
        <v/>
      </c>
      <c r="BP10" s="291">
        <f>IF(' M16 APR'!G121="","",' M16 APR'!G121)</f>
        <v>15</v>
      </c>
      <c r="BQ10" s="291">
        <f>IF(' M16 APR'!H121="","",' M16 APR'!H121)</f>
        <v>15</v>
      </c>
      <c r="BR10" s="291" t="str">
        <f>IF(' M16 APR'!I121="","",' M16 APR'!I121)</f>
        <v>V</v>
      </c>
      <c r="BS10" s="290">
        <f t="shared" ref="BS10:BS41" si="0">(J10+U10+AC10+AN10+AV10+BD10+BL10+BQ10)/8</f>
        <v>16.987312500000002</v>
      </c>
      <c r="BT10" s="292" t="str">
        <f t="shared" ref="BT10:BT41" si="1">IF(AND(BS10&gt;=12,F10&gt;=6,I10&gt;=6,J10&gt;=8,N10&gt;=6,Q10&gt;=6,T10&gt;=6,U10&gt;=8,Y10&gt;=6,AB10&gt;=6,AC10&gt;=8,AG10&gt;=6,AJ10&gt;=6,AM10&gt;=6,AN10&gt;=8,AR10&gt;=6,AU10&gt;=6,AV10&gt;=8,AZ10&gt;=6,BC10&gt;=6,BD10&gt;8,BH10&gt;=6,BK10&gt;=6,BL10&gt;=8,BQ10&gt;=8),"Admis(e)","")</f>
        <v>Admis(e)</v>
      </c>
      <c r="BU10" s="293" t="str">
        <f t="shared" ref="BU10:BU41" si="2">B10</f>
        <v xml:space="preserve">SARGALI     </v>
      </c>
    </row>
    <row r="11" spans="1:73">
      <c r="A11" s="301">
        <f>IF(BS11=BS10,RANK(BS10,$E$10:$BS$130),RANK(BS11,$BS$10:$BS$130))</f>
        <v>2</v>
      </c>
      <c r="B11" s="187" t="s">
        <v>152</v>
      </c>
      <c r="C11" s="37" t="s">
        <v>153</v>
      </c>
      <c r="D11" s="174">
        <f>IF('M9 final  '!D81="","",'M9 final  '!D81)</f>
        <v>15.1</v>
      </c>
      <c r="E11" s="174" t="str">
        <f>IF('M9 final  '!E81="","",'M9 final  '!E81)</f>
        <v/>
      </c>
      <c r="F11" s="174">
        <f>IF('M9 final  '!F81="","",'M9 final  '!F81)</f>
        <v>15.1</v>
      </c>
      <c r="G11" s="174">
        <f>IF('M9 final  '!G81="","",'M9 final  '!G81)</f>
        <v>13</v>
      </c>
      <c r="H11" s="174" t="str">
        <f>IF('M9 final  '!H81="","",'M9 final  '!H81)</f>
        <v/>
      </c>
      <c r="I11" s="174">
        <f>IF('M9 final  '!I81="","",'M9 final  '!I81)</f>
        <v>13</v>
      </c>
      <c r="J11" s="174">
        <f>IF('M9 final  '!J81="","",'M9 final  '!J81)</f>
        <v>14.05</v>
      </c>
      <c r="K11" s="174" t="str">
        <f>IF('M9 final  '!K81="","",'M9 final  '!K81)</f>
        <v>V</v>
      </c>
      <c r="L11" s="174">
        <f>IF(M10FI!E81="","",M10FI!E81)</f>
        <v>15.125</v>
      </c>
      <c r="M11" s="174" t="str">
        <f>IF(M10FI!F81="","",M10FI!F81)</f>
        <v/>
      </c>
      <c r="N11" s="174">
        <f>IF(M10FI!G81="","",M10FI!G81)</f>
        <v>15.125</v>
      </c>
      <c r="O11" s="174">
        <f>IF(M10FI!H81="","",M10FI!H81)</f>
        <v>14</v>
      </c>
      <c r="P11" s="174" t="str">
        <f>IF(M10FI!I81="","",M10FI!I81)</f>
        <v/>
      </c>
      <c r="Q11" s="174">
        <f>IF(M10FI!J81="","",M10FI!J81)</f>
        <v>14</v>
      </c>
      <c r="R11" s="174">
        <f>IF(M10FI!K81="","",M10FI!K81)</f>
        <v>12</v>
      </c>
      <c r="S11" s="174" t="str">
        <f>IF(M10FI!L81="","",M10FI!L81)</f>
        <v/>
      </c>
      <c r="T11" s="174">
        <f>IF(M10FI!M81="","",M10FI!M81)</f>
        <v>12</v>
      </c>
      <c r="U11" s="174">
        <f>IF(M10FI!N81="","",M10FI!N81)</f>
        <v>13.737499999999999</v>
      </c>
      <c r="V11" s="176" t="str">
        <f>IF(M10FI!O81="","",M10FI!O81)</f>
        <v>V</v>
      </c>
      <c r="W11" s="174">
        <f>IF('M11 final'!D81="","",'M11 final'!D81)</f>
        <v>18.25</v>
      </c>
      <c r="X11" s="174" t="str">
        <f>IF('M11 final'!E81="","",'M11 final'!E81)</f>
        <v/>
      </c>
      <c r="Y11" s="174">
        <f>IF('M11 final'!F81="","",'M11 final'!F81)</f>
        <v>18.25</v>
      </c>
      <c r="Z11" s="174">
        <f>IF('M11 final'!G81="","",'M11 final'!G81)</f>
        <v>20</v>
      </c>
      <c r="AA11" s="174" t="str">
        <f>IF('M11 final'!H81="","",'M11 final'!H81)</f>
        <v/>
      </c>
      <c r="AB11" s="174">
        <f>IF('M11 final'!I81="","",'M11 final'!I81)</f>
        <v>20</v>
      </c>
      <c r="AC11" s="174">
        <f>IF('M11 final'!J81="","",'M11 final'!J81)</f>
        <v>19.125</v>
      </c>
      <c r="AD11" s="176" t="str">
        <f>IF('M11 final'!K81="","",'M11 final'!K81)</f>
        <v>V</v>
      </c>
      <c r="AE11" s="174">
        <f>IF(M12FI!D81="","",M12FI!D81)</f>
        <v>18</v>
      </c>
      <c r="AF11" s="174" t="str">
        <f>IF(M12FI!E81="","",M12FI!E81)</f>
        <v/>
      </c>
      <c r="AG11" s="174">
        <f>IF(M12FI!F81="","",M12FI!F81)</f>
        <v>18</v>
      </c>
      <c r="AH11" s="174">
        <f>IF(M12FI!G81="","",M12FI!G81)</f>
        <v>20</v>
      </c>
      <c r="AI11" s="174" t="str">
        <f>IF(M12FI!H81="","",M12FI!H81)</f>
        <v/>
      </c>
      <c r="AJ11" s="174">
        <f>IF(M12FI!I81="","",M12FI!I81)</f>
        <v>20</v>
      </c>
      <c r="AK11" s="174">
        <f>IF(M12FI!J81="","",M12FI!J81)</f>
        <v>20</v>
      </c>
      <c r="AL11" s="174" t="str">
        <f>IF(M12FI!K81="","",M12FI!K81)</f>
        <v/>
      </c>
      <c r="AM11" s="174">
        <f>IF(M12FI!L81="","",M12FI!L81)</f>
        <v>20</v>
      </c>
      <c r="AN11" s="174">
        <f>IF(M12FI!M81="","",M12FI!M81)</f>
        <v>19.560000000000002</v>
      </c>
      <c r="AO11" s="176" t="str">
        <f>IF(M12FI!N81="","",M12FI!N81)</f>
        <v>V</v>
      </c>
      <c r="AP11" s="174">
        <f>IF(' M13 APR'!E81="","",' M13 APR'!E81)</f>
        <v>16</v>
      </c>
      <c r="AQ11" s="174" t="str">
        <f>IF(' M13 APR'!F81="","",' M13 APR'!F81)</f>
        <v/>
      </c>
      <c r="AR11" s="174">
        <f>IF(' M13 APR'!G81="","",' M13 APR'!G81)</f>
        <v>16</v>
      </c>
      <c r="AS11" s="174">
        <f>IF(' M13 APR'!H81="","",' M13 APR'!H81)</f>
        <v>20</v>
      </c>
      <c r="AT11" s="174" t="str">
        <f>IF(' M13 APR'!I81="","",' M13 APR'!I81)</f>
        <v/>
      </c>
      <c r="AU11" s="174">
        <f>IF(' M13 APR'!J81="","",' M13 APR'!J81)</f>
        <v>20</v>
      </c>
      <c r="AV11" s="174">
        <f>IF(' M13 APR'!K81="","",' M13 APR'!K81)</f>
        <v>17.760000000000002</v>
      </c>
      <c r="AW11" s="176" t="str">
        <f>IF(' M13 APR'!L81="","",' M13 APR'!L81)</f>
        <v>V</v>
      </c>
      <c r="AX11" s="176">
        <f>IF(' M14 APR'!E81="","",' M14 APR'!E81)</f>
        <v>20</v>
      </c>
      <c r="AY11" s="176" t="str">
        <f>IF(' M14 APR'!F81="","",' M14 APR'!F81)</f>
        <v/>
      </c>
      <c r="AZ11" s="176">
        <f>IF(' M14 APR'!G81="","",' M14 APR'!G81)</f>
        <v>20</v>
      </c>
      <c r="BA11" s="176">
        <f>IF(' M14 APR'!H81="","",' M14 APR'!H81)</f>
        <v>12.75</v>
      </c>
      <c r="BB11" s="176" t="str">
        <f>IF(' M14 APR'!I81="","",' M14 APR'!I81)</f>
        <v/>
      </c>
      <c r="BC11" s="176">
        <f>IF(' M14 APR'!J81="","",' M14 APR'!J81)</f>
        <v>12.75</v>
      </c>
      <c r="BD11" s="176">
        <f>IF(' M14 APR'!K81="","",' M14 APR'!K81)</f>
        <v>16.810000000000002</v>
      </c>
      <c r="BE11" s="176" t="str">
        <f>IF(' M14 APR'!L81="","",' M14 APR'!L81)</f>
        <v>V</v>
      </c>
      <c r="BF11" s="175">
        <f>IF(' M15 APR'!E81="","",' M15 APR'!E81)</f>
        <v>14.5</v>
      </c>
      <c r="BG11" s="175" t="str">
        <f>IF(' M15 APR'!F81="","",' M15 APR'!F81)</f>
        <v/>
      </c>
      <c r="BH11" s="175">
        <f>IF(' M15 APR'!G81="","",' M15 APR'!G81)</f>
        <v>14.5</v>
      </c>
      <c r="BI11" s="175">
        <f>IF(' M15 APR'!H81="","",' M15 APR'!H81)</f>
        <v>16.5</v>
      </c>
      <c r="BJ11" s="175" t="str">
        <f>IF(' M15 APR'!I81="","",' M15 APR'!I81)</f>
        <v/>
      </c>
      <c r="BK11" s="175">
        <f>IF(' M15 APR'!J81="","",' M15 APR'!J81)</f>
        <v>16.5</v>
      </c>
      <c r="BL11" s="175">
        <f>IF(' M15 APR'!K81="","",' M15 APR'!K81)</f>
        <v>16.100000000000001</v>
      </c>
      <c r="BM11" s="175" t="str">
        <f>IF(' M15 APR'!L81="","",' M15 APR'!L81)</f>
        <v>V</v>
      </c>
      <c r="BN11" s="291">
        <f>IF(' M16 APR'!E81="","",' M16 APR'!E81)</f>
        <v>16.5</v>
      </c>
      <c r="BO11" s="291" t="str">
        <f>IF(' M16 APR'!F81="","",' M16 APR'!F81)</f>
        <v/>
      </c>
      <c r="BP11" s="291">
        <f>IF(' M16 APR'!G81="","",' M16 APR'!G81)</f>
        <v>16.5</v>
      </c>
      <c r="BQ11" s="291">
        <f>IF(' M16 APR'!H81="","",' M16 APR'!H81)</f>
        <v>16.5</v>
      </c>
      <c r="BR11" s="291" t="str">
        <f>IF(' M16 APR'!I81="","",' M16 APR'!I81)</f>
        <v>V</v>
      </c>
      <c r="BS11" s="290">
        <f t="shared" si="0"/>
        <v>16.705312500000002</v>
      </c>
      <c r="BT11" s="292" t="str">
        <f t="shared" si="1"/>
        <v>Admis(e)</v>
      </c>
      <c r="BU11" s="293" t="str">
        <f t="shared" si="2"/>
        <v xml:space="preserve">KAABAD </v>
      </c>
    </row>
    <row r="12" spans="1:73">
      <c r="A12" s="301">
        <f>IF(BS12=BS11,RANK(BS11,$E$10:$BS$130),RANK(BS12,$BS$10:$BS$130))</f>
        <v>3</v>
      </c>
      <c r="B12" s="187" t="s">
        <v>202</v>
      </c>
      <c r="C12" s="37" t="s">
        <v>203</v>
      </c>
      <c r="D12" s="174">
        <f>IF('M9 final  '!D108="","",'M9 final  '!D108)</f>
        <v>16.8</v>
      </c>
      <c r="E12" s="174" t="str">
        <f>IF('M9 final  '!E108="","",'M9 final  '!E108)</f>
        <v/>
      </c>
      <c r="F12" s="174">
        <f>IF('M9 final  '!F108="","",'M9 final  '!F108)</f>
        <v>16.8</v>
      </c>
      <c r="G12" s="174">
        <f>IF('M9 final  '!G108="","",'M9 final  '!G108)</f>
        <v>17.5</v>
      </c>
      <c r="H12" s="174" t="str">
        <f>IF('M9 final  '!H108="","",'M9 final  '!H108)</f>
        <v/>
      </c>
      <c r="I12" s="174">
        <f>IF('M9 final  '!I108="","",'M9 final  '!I108)</f>
        <v>17.5</v>
      </c>
      <c r="J12" s="174">
        <f>IF('M9 final  '!J108="","",'M9 final  '!J108)</f>
        <v>17.149999999999999</v>
      </c>
      <c r="K12" s="174" t="str">
        <f>IF('M9 final  '!K108="","",'M9 final  '!K108)</f>
        <v>V</v>
      </c>
      <c r="L12" s="174">
        <f>IF(M10FI!E108="","",M10FI!E108)</f>
        <v>17.375</v>
      </c>
      <c r="M12" s="174" t="str">
        <f>IF(M10FI!F108="","",M10FI!F108)</f>
        <v/>
      </c>
      <c r="N12" s="174">
        <f>IF(M10FI!G108="","",M10FI!G108)</f>
        <v>17.375</v>
      </c>
      <c r="O12" s="174">
        <f>IF(M10FI!H108="","",M10FI!H108)</f>
        <v>16.75</v>
      </c>
      <c r="P12" s="174" t="str">
        <f>IF(M10FI!I108="","",M10FI!I108)</f>
        <v/>
      </c>
      <c r="Q12" s="174">
        <f>IF(M10FI!J108="","",M10FI!J108)</f>
        <v>16.75</v>
      </c>
      <c r="R12" s="174">
        <f>IF(M10FI!K108="","",M10FI!K108)</f>
        <v>15.5</v>
      </c>
      <c r="S12" s="174" t="str">
        <f>IF(M10FI!L108="","",M10FI!L108)</f>
        <v/>
      </c>
      <c r="T12" s="174">
        <f>IF(M10FI!M108="","",M10FI!M108)</f>
        <v>15.5</v>
      </c>
      <c r="U12" s="174">
        <f>IF(M10FI!N108="","",M10FI!N108)</f>
        <v>16.5625</v>
      </c>
      <c r="V12" s="176" t="str">
        <f>IF(M10FI!O108="","",M10FI!O108)</f>
        <v>V</v>
      </c>
      <c r="W12" s="174">
        <f>IF('M11 final'!D108="","",'M11 final'!D108)</f>
        <v>15.75</v>
      </c>
      <c r="X12" s="174" t="str">
        <f>IF('M11 final'!E108="","",'M11 final'!E108)</f>
        <v/>
      </c>
      <c r="Y12" s="174">
        <f>IF('M11 final'!F108="","",'M11 final'!F108)</f>
        <v>15.75</v>
      </c>
      <c r="Z12" s="174">
        <f>IF('M11 final'!G108="","",'M11 final'!G108)</f>
        <v>19.75</v>
      </c>
      <c r="AA12" s="174" t="str">
        <f>IF('M11 final'!H108="","",'M11 final'!H108)</f>
        <v/>
      </c>
      <c r="AB12" s="174">
        <f>IF('M11 final'!I108="","",'M11 final'!I108)</f>
        <v>19.75</v>
      </c>
      <c r="AC12" s="174">
        <f>IF('M11 final'!J108="","",'M11 final'!J108)</f>
        <v>17.75</v>
      </c>
      <c r="AD12" s="176" t="str">
        <f>IF('M11 final'!K108="","",'M11 final'!K108)</f>
        <v>V</v>
      </c>
      <c r="AE12" s="174">
        <f>IF(M12FI!D108="","",M12FI!D108)</f>
        <v>19</v>
      </c>
      <c r="AF12" s="174" t="str">
        <f>IF(M12FI!E108="","",M12FI!E108)</f>
        <v/>
      </c>
      <c r="AG12" s="174">
        <f>IF(M12FI!F108="","",M12FI!F108)</f>
        <v>19</v>
      </c>
      <c r="AH12" s="174">
        <f>IF(M12FI!G108="","",M12FI!G108)</f>
        <v>16</v>
      </c>
      <c r="AI12" s="174" t="str">
        <f>IF(M12FI!H108="","",M12FI!H108)</f>
        <v/>
      </c>
      <c r="AJ12" s="174">
        <f>IF(M12FI!I108="","",M12FI!I108)</f>
        <v>16</v>
      </c>
      <c r="AK12" s="174">
        <f>IF(M12FI!J108="","",M12FI!J108)</f>
        <v>18</v>
      </c>
      <c r="AL12" s="174" t="str">
        <f>IF(M12FI!K108="","",M12FI!K108)</f>
        <v/>
      </c>
      <c r="AM12" s="174">
        <f>IF(M12FI!L108="","",M12FI!L108)</f>
        <v>18</v>
      </c>
      <c r="AN12" s="174">
        <f>IF(M12FI!M108="","",M12FI!M108)</f>
        <v>17.78</v>
      </c>
      <c r="AO12" s="176" t="str">
        <f>IF(M12FI!N108="","",M12FI!N108)</f>
        <v>V</v>
      </c>
      <c r="AP12" s="174">
        <f>IF(' M13 APR'!E108="","",' M13 APR'!E108)</f>
        <v>13</v>
      </c>
      <c r="AQ12" s="174" t="str">
        <f>IF(' M13 APR'!F108="","",' M13 APR'!F108)</f>
        <v/>
      </c>
      <c r="AR12" s="174">
        <f>IF(' M13 APR'!G108="","",' M13 APR'!G108)</f>
        <v>13</v>
      </c>
      <c r="AS12" s="174">
        <f>IF(' M13 APR'!H108="","",' M13 APR'!H108)</f>
        <v>17.95</v>
      </c>
      <c r="AT12" s="174" t="str">
        <f>IF(' M13 APR'!I108="","",' M13 APR'!I108)</f>
        <v/>
      </c>
      <c r="AU12" s="174">
        <f>IF(' M13 APR'!J108="","",' M13 APR'!J108)</f>
        <v>17.95</v>
      </c>
      <c r="AV12" s="174">
        <f>IF(' M13 APR'!K108="","",' M13 APR'!K108)</f>
        <v>15.178000000000001</v>
      </c>
      <c r="AW12" s="176" t="str">
        <f>IF(' M13 APR'!L108="","",' M13 APR'!L108)</f>
        <v>V</v>
      </c>
      <c r="AX12" s="176">
        <f>IF(' M14 APR'!E108="","",' M14 APR'!E108)</f>
        <v>18</v>
      </c>
      <c r="AY12" s="176" t="str">
        <f>IF(' M14 APR'!F108="","",' M14 APR'!F108)</f>
        <v/>
      </c>
      <c r="AZ12" s="176">
        <f>IF(' M14 APR'!G108="","",' M14 APR'!G108)</f>
        <v>18</v>
      </c>
      <c r="BA12" s="176">
        <f>IF(' M14 APR'!H108="","",' M14 APR'!H108)</f>
        <v>13.5</v>
      </c>
      <c r="BB12" s="176" t="str">
        <f>IF(' M14 APR'!I108="","",' M14 APR'!I108)</f>
        <v/>
      </c>
      <c r="BC12" s="176">
        <f>IF(' M14 APR'!J108="","",' M14 APR'!J108)</f>
        <v>13.5</v>
      </c>
      <c r="BD12" s="176">
        <f>IF(' M14 APR'!K108="","",' M14 APR'!K108)</f>
        <v>16.020000000000003</v>
      </c>
      <c r="BE12" s="176" t="str">
        <f>IF(' M14 APR'!L108="","",' M14 APR'!L108)</f>
        <v>V</v>
      </c>
      <c r="BF12" s="175">
        <f>IF(' M15 APR'!E108="","",' M15 APR'!E108)</f>
        <v>16.5</v>
      </c>
      <c r="BG12" s="175" t="str">
        <f>IF(' M15 APR'!F108="","",' M15 APR'!F108)</f>
        <v/>
      </c>
      <c r="BH12" s="175">
        <f>IF(' M15 APR'!G108="","",' M15 APR'!G108)</f>
        <v>16.5</v>
      </c>
      <c r="BI12" s="175">
        <f>IF(' M15 APR'!H108="","",' M15 APR'!H108)</f>
        <v>16.5</v>
      </c>
      <c r="BJ12" s="175" t="str">
        <f>IF(' M15 APR'!I108="","",' M15 APR'!I108)</f>
        <v/>
      </c>
      <c r="BK12" s="175">
        <f>IF(' M15 APR'!J108="","",' M15 APR'!J108)</f>
        <v>16.5</v>
      </c>
      <c r="BL12" s="175">
        <f>IF(' M15 APR'!K108="","",' M15 APR'!K108)</f>
        <v>16.5</v>
      </c>
      <c r="BM12" s="175" t="str">
        <f>IF(' M15 APR'!L108="","",' M15 APR'!L108)</f>
        <v>V</v>
      </c>
      <c r="BN12" s="291">
        <f>IF(' M16 APR'!E108="","",' M16 APR'!E108)</f>
        <v>16.5</v>
      </c>
      <c r="BO12" s="291" t="str">
        <f>IF(' M16 APR'!F108="","",' M16 APR'!F108)</f>
        <v/>
      </c>
      <c r="BP12" s="291">
        <f>IF(' M16 APR'!G108="","",' M16 APR'!G108)</f>
        <v>16.5</v>
      </c>
      <c r="BQ12" s="291">
        <f>IF(' M16 APR'!H108="","",' M16 APR'!H108)</f>
        <v>16.5</v>
      </c>
      <c r="BR12" s="291" t="str">
        <f>IF(' M16 APR'!I108="","",' M16 APR'!I108)</f>
        <v>V</v>
      </c>
      <c r="BS12" s="290">
        <f t="shared" si="0"/>
        <v>16.680062500000002</v>
      </c>
      <c r="BT12" s="292" t="str">
        <f t="shared" si="1"/>
        <v>Admis(e)</v>
      </c>
      <c r="BU12" s="293" t="str">
        <f t="shared" si="2"/>
        <v xml:space="preserve">NAMOUH      </v>
      </c>
    </row>
    <row r="13" spans="1:73">
      <c r="A13" s="301">
        <f t="shared" ref="A13:A76" si="3">IF(BS13=BS12,RANK(BS12,$E$10:$BS$130),RANK(BS13,$BS$10:$BS$130))</f>
        <v>4</v>
      </c>
      <c r="B13" s="183" t="s">
        <v>46</v>
      </c>
      <c r="C13" s="182" t="s">
        <v>47</v>
      </c>
      <c r="D13" s="174">
        <f>IF('M9 final  '!D24="","",'M9 final  '!D24)</f>
        <v>17.3</v>
      </c>
      <c r="E13" s="174" t="str">
        <f>IF('M9 final  '!E24="","",'M9 final  '!E24)</f>
        <v/>
      </c>
      <c r="F13" s="174">
        <f>IF('M9 final  '!F24="","",'M9 final  '!F24)</f>
        <v>17.3</v>
      </c>
      <c r="G13" s="174">
        <f>IF('M9 final  '!G24="","",'M9 final  '!G24)</f>
        <v>18.5</v>
      </c>
      <c r="H13" s="174" t="str">
        <f>IF('M9 final  '!H24="","",'M9 final  '!H24)</f>
        <v/>
      </c>
      <c r="I13" s="174">
        <f>IF('M9 final  '!I24="","",'M9 final  '!I24)</f>
        <v>18.5</v>
      </c>
      <c r="J13" s="174">
        <f>IF('M9 final  '!J24="","",'M9 final  '!J24)</f>
        <v>17.899999999999999</v>
      </c>
      <c r="K13" s="174" t="str">
        <f>IF('M9 final  '!K24="","",'M9 final  '!K24)</f>
        <v>V</v>
      </c>
      <c r="L13" s="174">
        <f>IF(M10FI!E24="","",M10FI!E24)</f>
        <v>17.875</v>
      </c>
      <c r="M13" s="174" t="str">
        <f>IF(M10FI!F24="","",M10FI!F24)</f>
        <v/>
      </c>
      <c r="N13" s="174">
        <f>IF(M10FI!G24="","",M10FI!G24)</f>
        <v>17.875</v>
      </c>
      <c r="O13" s="174">
        <f>IF(M10FI!H24="","",M10FI!H24)</f>
        <v>14.5</v>
      </c>
      <c r="P13" s="174" t="str">
        <f>IF(M10FI!I24="","",M10FI!I24)</f>
        <v/>
      </c>
      <c r="Q13" s="174">
        <f>IF(M10FI!J24="","",M10FI!J24)</f>
        <v>14.5</v>
      </c>
      <c r="R13" s="174">
        <f>IF(M10FI!K24="","",M10FI!K24)</f>
        <v>13.5</v>
      </c>
      <c r="S13" s="174" t="str">
        <f>IF(M10FI!L24="","",M10FI!L24)</f>
        <v/>
      </c>
      <c r="T13" s="174">
        <f>IF(M10FI!M24="","",M10FI!M24)</f>
        <v>13.5</v>
      </c>
      <c r="U13" s="174">
        <f>IF(M10FI!N24="","",M10FI!N24)</f>
        <v>15.212500000000002</v>
      </c>
      <c r="V13" s="176" t="str">
        <f>IF(M10FI!O24="","",M10FI!O24)</f>
        <v>V</v>
      </c>
      <c r="W13" s="174">
        <f>IF('M11 final'!D24="","",'M11 final'!D24)</f>
        <v>15</v>
      </c>
      <c r="X13" s="174" t="str">
        <f>IF('M11 final'!E24="","",'M11 final'!E24)</f>
        <v/>
      </c>
      <c r="Y13" s="174">
        <f>IF('M11 final'!F24="","",'M11 final'!F24)</f>
        <v>15</v>
      </c>
      <c r="Z13" s="174">
        <f>IF('M11 final'!G24="","",'M11 final'!G24)</f>
        <v>17.25</v>
      </c>
      <c r="AA13" s="174" t="str">
        <f>IF('M11 final'!H24="","",'M11 final'!H24)</f>
        <v/>
      </c>
      <c r="AB13" s="174">
        <f>IF('M11 final'!I24="","",'M11 final'!I24)</f>
        <v>17.25</v>
      </c>
      <c r="AC13" s="174">
        <f>IF('M11 final'!J24="","",'M11 final'!J24)</f>
        <v>16.125</v>
      </c>
      <c r="AD13" s="176" t="str">
        <f>IF('M11 final'!K24="","",'M11 final'!K24)</f>
        <v>V</v>
      </c>
      <c r="AE13" s="174">
        <f>IF(M12FI!D24="","",M12FI!D24)</f>
        <v>17</v>
      </c>
      <c r="AF13" s="174" t="str">
        <f>IF(M12FI!E24="","",M12FI!E24)</f>
        <v/>
      </c>
      <c r="AG13" s="174">
        <f>IF(M12FI!F24="","",M12FI!F24)</f>
        <v>17</v>
      </c>
      <c r="AH13" s="174">
        <f>IF(M12FI!G24="","",M12FI!G24)</f>
        <v>16</v>
      </c>
      <c r="AI13" s="174" t="str">
        <f>IF(M12FI!H24="","",M12FI!H24)</f>
        <v/>
      </c>
      <c r="AJ13" s="174">
        <f>IF(M12FI!I24="","",M12FI!I24)</f>
        <v>16</v>
      </c>
      <c r="AK13" s="174">
        <f>IF(M12FI!J24="","",M12FI!J24)</f>
        <v>19.5</v>
      </c>
      <c r="AL13" s="174" t="str">
        <f>IF(M12FI!K24="","",M12FI!K24)</f>
        <v/>
      </c>
      <c r="AM13" s="174">
        <f>IF(M12FI!L24="","",M12FI!L24)</f>
        <v>19.5</v>
      </c>
      <c r="AN13" s="174">
        <f>IF(M12FI!M24="","",M12FI!M24)</f>
        <v>18.18</v>
      </c>
      <c r="AO13" s="176" t="str">
        <f>IF(M12FI!N24="","",M12FI!N24)</f>
        <v>V</v>
      </c>
      <c r="AP13" s="174">
        <f>IF(' M13 APR'!E24="","",' M13 APR'!E24)</f>
        <v>14</v>
      </c>
      <c r="AQ13" s="174" t="str">
        <f>IF(' M13 APR'!F24="","",' M13 APR'!F24)</f>
        <v/>
      </c>
      <c r="AR13" s="174">
        <f>IF(' M13 APR'!G24="","",' M13 APR'!G24)</f>
        <v>14</v>
      </c>
      <c r="AS13" s="174">
        <f>IF(' M13 APR'!H24="","",' M13 APR'!H24)</f>
        <v>18.8</v>
      </c>
      <c r="AT13" s="174" t="str">
        <f>IF(' M13 APR'!I24="","",' M13 APR'!I24)</f>
        <v/>
      </c>
      <c r="AU13" s="174">
        <f>IF(' M13 APR'!J24="","",' M13 APR'!J24)</f>
        <v>18.8</v>
      </c>
      <c r="AV13" s="174">
        <f>IF(' M13 APR'!K24="","",' M13 APR'!K24)</f>
        <v>16.112000000000002</v>
      </c>
      <c r="AW13" s="176" t="str">
        <f>IF(' M13 APR'!L24="","",' M13 APR'!L24)</f>
        <v>V</v>
      </c>
      <c r="AX13" s="176">
        <f>IF(' M14 APR'!E24="","",' M14 APR'!E24)</f>
        <v>16.8</v>
      </c>
      <c r="AY13" s="176" t="str">
        <f>IF(' M14 APR'!F24="","",' M14 APR'!F24)</f>
        <v/>
      </c>
      <c r="AZ13" s="176">
        <f>IF(' M14 APR'!G24="","",' M14 APR'!G24)</f>
        <v>16.8</v>
      </c>
      <c r="BA13" s="176">
        <f>IF(' M14 APR'!H24="","",' M14 APR'!H24)</f>
        <v>15.5</v>
      </c>
      <c r="BB13" s="176" t="str">
        <f>IF(' M14 APR'!I24="","",' M14 APR'!I24)</f>
        <v/>
      </c>
      <c r="BC13" s="176">
        <f>IF(' M14 APR'!J24="","",' M14 APR'!J24)</f>
        <v>15.5</v>
      </c>
      <c r="BD13" s="176">
        <f>IF(' M14 APR'!K24="","",' M14 APR'!K24)</f>
        <v>16.228000000000002</v>
      </c>
      <c r="BE13" s="176" t="str">
        <f>IF(' M14 APR'!L24="","",' M14 APR'!L24)</f>
        <v>V</v>
      </c>
      <c r="BF13" s="175">
        <f>IF(' M15 APR'!E24="","",' M15 APR'!E24)</f>
        <v>14</v>
      </c>
      <c r="BG13" s="175" t="str">
        <f>IF(' M15 APR'!F24="","",' M15 APR'!F24)</f>
        <v/>
      </c>
      <c r="BH13" s="175">
        <f>IF(' M15 APR'!G24="","",' M15 APR'!G24)</f>
        <v>14</v>
      </c>
      <c r="BI13" s="175">
        <f>IF(' M15 APR'!H24="","",' M15 APR'!H24)</f>
        <v>16</v>
      </c>
      <c r="BJ13" s="175" t="str">
        <f>IF(' M15 APR'!I24="","",' M15 APR'!I24)</f>
        <v/>
      </c>
      <c r="BK13" s="175">
        <f>IF(' M15 APR'!J24="","",' M15 APR'!J24)</f>
        <v>16</v>
      </c>
      <c r="BL13" s="175">
        <f>IF(' M15 APR'!K24="","",' M15 APR'!K24)</f>
        <v>15.600000000000001</v>
      </c>
      <c r="BM13" s="175" t="str">
        <f>IF(' M15 APR'!L24="","",' M15 APR'!L24)</f>
        <v>V</v>
      </c>
      <c r="BN13" s="291">
        <f>IF(' M16 APR'!E24="","",' M16 APR'!E24)</f>
        <v>16</v>
      </c>
      <c r="BO13" s="291" t="str">
        <f>IF(' M16 APR'!F24="","",' M16 APR'!F24)</f>
        <v/>
      </c>
      <c r="BP13" s="291">
        <f>IF(' M16 APR'!G24="","",' M16 APR'!G24)</f>
        <v>16</v>
      </c>
      <c r="BQ13" s="291">
        <f>IF(' M16 APR'!H24="","",' M16 APR'!H24)</f>
        <v>16</v>
      </c>
      <c r="BR13" s="291" t="str">
        <f>IF(' M16 APR'!I24="","",' M16 APR'!I24)</f>
        <v>V</v>
      </c>
      <c r="BS13" s="290">
        <f t="shared" si="0"/>
        <v>16.419687499999998</v>
      </c>
      <c r="BT13" s="292" t="str">
        <f t="shared" si="1"/>
        <v>Admis(e)</v>
      </c>
      <c r="BU13" s="293" t="str">
        <f t="shared" si="2"/>
        <v xml:space="preserve">BAIOUI      </v>
      </c>
    </row>
    <row r="14" spans="1:73">
      <c r="A14" s="301">
        <f t="shared" si="3"/>
        <v>5</v>
      </c>
      <c r="B14" s="187" t="s">
        <v>201</v>
      </c>
      <c r="C14" s="37" t="s">
        <v>95</v>
      </c>
      <c r="D14" s="174">
        <f>IF('M9 final  '!D107="","",'M9 final  '!D107)</f>
        <v>15.6</v>
      </c>
      <c r="E14" s="174" t="str">
        <f>IF('M9 final  '!E107="","",'M9 final  '!E107)</f>
        <v/>
      </c>
      <c r="F14" s="174">
        <f>IF('M9 final  '!F107="","",'M9 final  '!F107)</f>
        <v>15.6</v>
      </c>
      <c r="G14" s="174">
        <f>IF('M9 final  '!G107="","",'M9 final  '!G107)</f>
        <v>18.5</v>
      </c>
      <c r="H14" s="174" t="str">
        <f>IF('M9 final  '!H107="","",'M9 final  '!H107)</f>
        <v/>
      </c>
      <c r="I14" s="174">
        <f>IF('M9 final  '!I107="","",'M9 final  '!I107)</f>
        <v>18.5</v>
      </c>
      <c r="J14" s="174">
        <f>IF('M9 final  '!J107="","",'M9 final  '!J107)</f>
        <v>17.05</v>
      </c>
      <c r="K14" s="174" t="str">
        <f>IF('M9 final  '!K107="","",'M9 final  '!K107)</f>
        <v>V</v>
      </c>
      <c r="L14" s="174">
        <f>IF(M10FI!E107="","",M10FI!E107)</f>
        <v>13.25</v>
      </c>
      <c r="M14" s="174" t="str">
        <f>IF(M10FI!F107="","",M10FI!F107)</f>
        <v/>
      </c>
      <c r="N14" s="174">
        <f>IF(M10FI!G107="","",M10FI!G107)</f>
        <v>13.25</v>
      </c>
      <c r="O14" s="174">
        <f>IF(M10FI!H107="","",M10FI!H107)</f>
        <v>16.75</v>
      </c>
      <c r="P14" s="174" t="str">
        <f>IF(M10FI!I107="","",M10FI!I107)</f>
        <v/>
      </c>
      <c r="Q14" s="174">
        <f>IF(M10FI!J107="","",M10FI!J107)</f>
        <v>16.75</v>
      </c>
      <c r="R14" s="174">
        <f>IF(M10FI!K107="","",M10FI!K107)</f>
        <v>10.5</v>
      </c>
      <c r="S14" s="174" t="str">
        <f>IF(M10FI!L107="","",M10FI!L107)</f>
        <v/>
      </c>
      <c r="T14" s="174">
        <f>IF(M10FI!M107="","",M10FI!M107)</f>
        <v>10.5</v>
      </c>
      <c r="U14" s="174">
        <f>IF(M10FI!N107="","",M10FI!N107)</f>
        <v>13.825000000000001</v>
      </c>
      <c r="V14" s="176" t="str">
        <f>IF(M10FI!O107="","",M10FI!O107)</f>
        <v>V</v>
      </c>
      <c r="W14" s="174">
        <f>IF('M11 final'!D107="","",'M11 final'!D107)</f>
        <v>17.75</v>
      </c>
      <c r="X14" s="174" t="str">
        <f>IF('M11 final'!E107="","",'M11 final'!E107)</f>
        <v/>
      </c>
      <c r="Y14" s="174">
        <f>IF('M11 final'!F107="","",'M11 final'!F107)</f>
        <v>17.75</v>
      </c>
      <c r="Z14" s="174">
        <f>IF('M11 final'!G107="","",'M11 final'!G107)</f>
        <v>18.75</v>
      </c>
      <c r="AA14" s="174" t="str">
        <f>IF('M11 final'!H107="","",'M11 final'!H107)</f>
        <v/>
      </c>
      <c r="AB14" s="174">
        <f>IF('M11 final'!I107="","",'M11 final'!I107)</f>
        <v>18.75</v>
      </c>
      <c r="AC14" s="174">
        <f>IF('M11 final'!J107="","",'M11 final'!J107)</f>
        <v>18.25</v>
      </c>
      <c r="AD14" s="176" t="str">
        <f>IF('M11 final'!K107="","",'M11 final'!K107)</f>
        <v>V</v>
      </c>
      <c r="AE14" s="174">
        <f>IF(M12FI!D107="","",M12FI!D107)</f>
        <v>18</v>
      </c>
      <c r="AF14" s="174" t="str">
        <f>IF(M12FI!E107="","",M12FI!E107)</f>
        <v/>
      </c>
      <c r="AG14" s="174">
        <f>IF(M12FI!F107="","",M12FI!F107)</f>
        <v>18</v>
      </c>
      <c r="AH14" s="174">
        <f>IF(M12FI!G107="","",M12FI!G107)</f>
        <v>20</v>
      </c>
      <c r="AI14" s="174" t="str">
        <f>IF(M12FI!H107="","",M12FI!H107)</f>
        <v/>
      </c>
      <c r="AJ14" s="174">
        <f>IF(M12FI!I107="","",M12FI!I107)</f>
        <v>20</v>
      </c>
      <c r="AK14" s="174">
        <f>IF(M12FI!J107="","",M12FI!J107)</f>
        <v>17.5</v>
      </c>
      <c r="AL14" s="174" t="str">
        <f>IF(M12FI!K107="","",M12FI!K107)</f>
        <v/>
      </c>
      <c r="AM14" s="174">
        <f>IF(M12FI!L107="","",M12FI!L107)</f>
        <v>17.5</v>
      </c>
      <c r="AN14" s="174">
        <f>IF(M12FI!M107="","",M12FI!M107)</f>
        <v>18.16</v>
      </c>
      <c r="AO14" s="176" t="str">
        <f>IF(M12FI!N107="","",M12FI!N107)</f>
        <v>V</v>
      </c>
      <c r="AP14" s="174">
        <f>IF(' M13 APR'!E107="","",' M13 APR'!E107)</f>
        <v>14</v>
      </c>
      <c r="AQ14" s="174" t="str">
        <f>IF(' M13 APR'!F107="","",' M13 APR'!F107)</f>
        <v/>
      </c>
      <c r="AR14" s="174">
        <f>IF(' M13 APR'!G107="","",' M13 APR'!G107)</f>
        <v>14</v>
      </c>
      <c r="AS14" s="174">
        <f>IF(' M13 APR'!H107="","",' M13 APR'!H107)</f>
        <v>19.299999999999997</v>
      </c>
      <c r="AT14" s="174" t="str">
        <f>IF(' M13 APR'!I107="","",' M13 APR'!I107)</f>
        <v/>
      </c>
      <c r="AU14" s="174">
        <f>IF(' M13 APR'!J107="","",' M13 APR'!J107)</f>
        <v>19.299999999999997</v>
      </c>
      <c r="AV14" s="174">
        <f>IF(' M13 APR'!K107="","",' M13 APR'!K107)</f>
        <v>16.332000000000001</v>
      </c>
      <c r="AW14" s="176" t="str">
        <f>IF(' M13 APR'!L107="","",' M13 APR'!L107)</f>
        <v>V</v>
      </c>
      <c r="AX14" s="176">
        <f>IF(' M14 APR'!E107="","",' M14 APR'!E107)</f>
        <v>17.600000000000001</v>
      </c>
      <c r="AY14" s="176" t="str">
        <f>IF(' M14 APR'!F107="","",' M14 APR'!F107)</f>
        <v/>
      </c>
      <c r="AZ14" s="176">
        <f>IF(' M14 APR'!G107="","",' M14 APR'!G107)</f>
        <v>17.600000000000001</v>
      </c>
      <c r="BA14" s="176">
        <f>IF(' M14 APR'!H107="","",' M14 APR'!H107)</f>
        <v>13.25</v>
      </c>
      <c r="BB14" s="176" t="str">
        <f>IF(' M14 APR'!I107="","",' M14 APR'!I107)</f>
        <v/>
      </c>
      <c r="BC14" s="176">
        <f>IF(' M14 APR'!J107="","",' M14 APR'!J107)</f>
        <v>13.25</v>
      </c>
      <c r="BD14" s="176">
        <f>IF(' M14 APR'!K107="","",' M14 APR'!K107)</f>
        <v>15.686000000000002</v>
      </c>
      <c r="BE14" s="176" t="str">
        <f>IF(' M14 APR'!L107="","",' M14 APR'!L107)</f>
        <v>V</v>
      </c>
      <c r="BF14" s="175">
        <f>IF(' M15 APR'!E107="","",' M15 APR'!E107)</f>
        <v>15</v>
      </c>
      <c r="BG14" s="175" t="str">
        <f>IF(' M15 APR'!F107="","",' M15 APR'!F107)</f>
        <v/>
      </c>
      <c r="BH14" s="175">
        <f>IF(' M15 APR'!G107="","",' M15 APR'!G107)</f>
        <v>15</v>
      </c>
      <c r="BI14" s="175">
        <f>IF(' M15 APR'!H107="","",' M15 APR'!H107)</f>
        <v>16.5</v>
      </c>
      <c r="BJ14" s="175" t="str">
        <f>IF(' M15 APR'!I107="","",' M15 APR'!I107)</f>
        <v/>
      </c>
      <c r="BK14" s="175">
        <f>IF(' M15 APR'!J107="","",' M15 APR'!J107)</f>
        <v>16.5</v>
      </c>
      <c r="BL14" s="175">
        <f>IF(' M15 APR'!K107="","",' M15 APR'!K107)</f>
        <v>16.200000000000003</v>
      </c>
      <c r="BM14" s="175" t="str">
        <f>IF(' M15 APR'!L107="","",' M15 APR'!L107)</f>
        <v>V</v>
      </c>
      <c r="BN14" s="291">
        <f>IF(' M16 APR'!E107="","",' M16 APR'!E107)</f>
        <v>15.75</v>
      </c>
      <c r="BO14" s="291" t="str">
        <f>IF(' M16 APR'!F107="","",' M16 APR'!F107)</f>
        <v/>
      </c>
      <c r="BP14" s="291">
        <f>IF(' M16 APR'!G107="","",' M16 APR'!G107)</f>
        <v>15.75</v>
      </c>
      <c r="BQ14" s="291">
        <f>IF(' M16 APR'!H107="","",' M16 APR'!H107)</f>
        <v>15.75</v>
      </c>
      <c r="BR14" s="291" t="str">
        <f>IF(' M16 APR'!I107="","",' M16 APR'!I107)</f>
        <v>V</v>
      </c>
      <c r="BS14" s="290">
        <f t="shared" si="0"/>
        <v>16.406624999999998</v>
      </c>
      <c r="BT14" s="292" t="str">
        <f t="shared" si="1"/>
        <v>Admis(e)</v>
      </c>
      <c r="BU14" s="293" t="str">
        <f t="shared" si="2"/>
        <v xml:space="preserve">NADAFI        </v>
      </c>
    </row>
    <row r="15" spans="1:73">
      <c r="A15" s="301">
        <f t="shared" si="3"/>
        <v>6</v>
      </c>
      <c r="B15" s="183" t="s">
        <v>125</v>
      </c>
      <c r="C15" s="182" t="s">
        <v>126</v>
      </c>
      <c r="D15" s="174">
        <f>IF('M9 final  '!D67="","",'M9 final  '!D67)</f>
        <v>15.1</v>
      </c>
      <c r="E15" s="174" t="str">
        <f>IF('M9 final  '!E67="","",'M9 final  '!E67)</f>
        <v/>
      </c>
      <c r="F15" s="174">
        <f>IF('M9 final  '!F67="","",'M9 final  '!F67)</f>
        <v>15.1</v>
      </c>
      <c r="G15" s="174">
        <f>IF('M9 final  '!G67="","",'M9 final  '!G67)</f>
        <v>13</v>
      </c>
      <c r="H15" s="174" t="str">
        <f>IF('M9 final  '!H67="","",'M9 final  '!H67)</f>
        <v/>
      </c>
      <c r="I15" s="174">
        <f>IF('M9 final  '!I67="","",'M9 final  '!I67)</f>
        <v>13</v>
      </c>
      <c r="J15" s="174">
        <f>IF('M9 final  '!J67="","",'M9 final  '!J67)</f>
        <v>14.05</v>
      </c>
      <c r="K15" s="174" t="str">
        <f>IF('M9 final  '!K67="","",'M9 final  '!K67)</f>
        <v>V</v>
      </c>
      <c r="L15" s="174">
        <f>IF(M10FI!E67="","",M10FI!E67)</f>
        <v>16.375</v>
      </c>
      <c r="M15" s="174" t="str">
        <f>IF(M10FI!F67="","",M10FI!F67)</f>
        <v/>
      </c>
      <c r="N15" s="174">
        <f>IF(M10FI!G67="","",M10FI!G67)</f>
        <v>16.375</v>
      </c>
      <c r="O15" s="174">
        <f>IF(M10FI!H67="","",M10FI!H67)</f>
        <v>15</v>
      </c>
      <c r="P15" s="174" t="str">
        <f>IF(M10FI!I67="","",M10FI!I67)</f>
        <v/>
      </c>
      <c r="Q15" s="174">
        <f>IF(M10FI!J67="","",M10FI!J67)</f>
        <v>15</v>
      </c>
      <c r="R15" s="174">
        <f>IF(M10FI!K67="","",M10FI!K67)</f>
        <v>12.5</v>
      </c>
      <c r="S15" s="174" t="str">
        <f>IF(M10FI!L67="","",M10FI!L67)</f>
        <v/>
      </c>
      <c r="T15" s="174">
        <f>IF(M10FI!M67="","",M10FI!M67)</f>
        <v>12.5</v>
      </c>
      <c r="U15" s="174">
        <f>IF(M10FI!N67="","",M10FI!N67)</f>
        <v>14.6625</v>
      </c>
      <c r="V15" s="176" t="str">
        <f>IF(M10FI!O67="","",M10FI!O67)</f>
        <v>V</v>
      </c>
      <c r="W15" s="174">
        <f>IF('M11 final'!D67="","",'M11 final'!D67)</f>
        <v>16</v>
      </c>
      <c r="X15" s="174" t="str">
        <f>IF('M11 final'!E67="","",'M11 final'!E67)</f>
        <v/>
      </c>
      <c r="Y15" s="174">
        <f>IF('M11 final'!F67="","",'M11 final'!F67)</f>
        <v>16</v>
      </c>
      <c r="Z15" s="174">
        <f>IF('M11 final'!G67="","",'M11 final'!G67)</f>
        <v>20</v>
      </c>
      <c r="AA15" s="174" t="str">
        <f>IF('M11 final'!H67="","",'M11 final'!H67)</f>
        <v/>
      </c>
      <c r="AB15" s="174">
        <f>IF('M11 final'!I67="","",'M11 final'!I67)</f>
        <v>20</v>
      </c>
      <c r="AC15" s="174">
        <f>IF('M11 final'!J67="","",'M11 final'!J67)</f>
        <v>18</v>
      </c>
      <c r="AD15" s="176" t="str">
        <f>IF('M11 final'!K67="","",'M11 final'!K67)</f>
        <v>V</v>
      </c>
      <c r="AE15" s="174">
        <f>IF(M12FI!D67="","",M12FI!D67)</f>
        <v>16.5</v>
      </c>
      <c r="AF15" s="174" t="str">
        <f>IF(M12FI!E67="","",M12FI!E67)</f>
        <v/>
      </c>
      <c r="AG15" s="174">
        <f>IF(M12FI!F67="","",M12FI!F67)</f>
        <v>16.5</v>
      </c>
      <c r="AH15" s="174">
        <f>IF(M12FI!G67="","",M12FI!G67)</f>
        <v>19</v>
      </c>
      <c r="AI15" s="174" t="str">
        <f>IF(M12FI!H67="","",M12FI!H67)</f>
        <v/>
      </c>
      <c r="AJ15" s="174">
        <f>IF(M12FI!I67="","",M12FI!I67)</f>
        <v>19</v>
      </c>
      <c r="AK15" s="174">
        <f>IF(M12FI!J67="","",M12FI!J67)</f>
        <v>19.5</v>
      </c>
      <c r="AL15" s="174" t="str">
        <f>IF(M12FI!K67="","",M12FI!K67)</f>
        <v/>
      </c>
      <c r="AM15" s="174">
        <f>IF(M12FI!L67="","",M12FI!L67)</f>
        <v>19.5</v>
      </c>
      <c r="AN15" s="174">
        <f>IF(M12FI!M67="","",M12FI!M67)</f>
        <v>18.73</v>
      </c>
      <c r="AO15" s="176" t="str">
        <f>IF(M12FI!N67="","",M12FI!N67)</f>
        <v>V</v>
      </c>
      <c r="AP15" s="174">
        <f>IF(' M13 APR'!E67="","",' M13 APR'!E67)</f>
        <v>16</v>
      </c>
      <c r="AQ15" s="174" t="str">
        <f>IF(' M13 APR'!F67="","",' M13 APR'!F67)</f>
        <v/>
      </c>
      <c r="AR15" s="174">
        <f>IF(' M13 APR'!G67="","",' M13 APR'!G67)</f>
        <v>16</v>
      </c>
      <c r="AS15" s="174">
        <f>IF(' M13 APR'!H67="","",' M13 APR'!H67)</f>
        <v>18.774999999999999</v>
      </c>
      <c r="AT15" s="174" t="str">
        <f>IF(' M13 APR'!I67="","",' M13 APR'!I67)</f>
        <v/>
      </c>
      <c r="AU15" s="174">
        <f>IF(' M13 APR'!J67="","",' M13 APR'!J67)</f>
        <v>18.774999999999999</v>
      </c>
      <c r="AV15" s="174">
        <f>IF(' M13 APR'!K67="","",' M13 APR'!K67)</f>
        <v>17.221</v>
      </c>
      <c r="AW15" s="176" t="str">
        <f>IF(' M13 APR'!L67="","",' M13 APR'!L67)</f>
        <v>V</v>
      </c>
      <c r="AX15" s="176">
        <f>IF(' M14 APR'!E67="","",' M14 APR'!E67)</f>
        <v>17.600000000000001</v>
      </c>
      <c r="AY15" s="176" t="str">
        <f>IF(' M14 APR'!F67="","",' M14 APR'!F67)</f>
        <v/>
      </c>
      <c r="AZ15" s="176">
        <f>IF(' M14 APR'!G67="","",' M14 APR'!G67)</f>
        <v>17.600000000000001</v>
      </c>
      <c r="BA15" s="176">
        <f>IF(' M14 APR'!H67="","",' M14 APR'!H67)</f>
        <v>13</v>
      </c>
      <c r="BB15" s="176" t="str">
        <f>IF(' M14 APR'!I67="","",' M14 APR'!I67)</f>
        <v/>
      </c>
      <c r="BC15" s="176">
        <f>IF(' M14 APR'!J67="","",' M14 APR'!J67)</f>
        <v>13</v>
      </c>
      <c r="BD15" s="176">
        <f>IF(' M14 APR'!K67="","",' M14 APR'!K67)</f>
        <v>15.576000000000001</v>
      </c>
      <c r="BE15" s="176" t="str">
        <f>IF(' M14 APR'!L67="","",' M14 APR'!L67)</f>
        <v>V</v>
      </c>
      <c r="BF15" s="175">
        <f>IF(' M15 APR'!E67="","",' M15 APR'!E67)</f>
        <v>15</v>
      </c>
      <c r="BG15" s="175" t="str">
        <f>IF(' M15 APR'!F67="","",' M15 APR'!F67)</f>
        <v/>
      </c>
      <c r="BH15" s="175">
        <f>IF(' M15 APR'!G67="","",' M15 APR'!G67)</f>
        <v>15</v>
      </c>
      <c r="BI15" s="175">
        <f>IF(' M15 APR'!H67="","",' M15 APR'!H67)</f>
        <v>16.5</v>
      </c>
      <c r="BJ15" s="175" t="str">
        <f>IF(' M15 APR'!I67="","",' M15 APR'!I67)</f>
        <v/>
      </c>
      <c r="BK15" s="175">
        <f>IF(' M15 APR'!J67="","",' M15 APR'!J67)</f>
        <v>16.5</v>
      </c>
      <c r="BL15" s="175">
        <f>IF(' M15 APR'!K67="","",' M15 APR'!K67)</f>
        <v>16.200000000000003</v>
      </c>
      <c r="BM15" s="175" t="str">
        <f>IF(' M15 APR'!L67="","",' M15 APR'!L67)</f>
        <v>V</v>
      </c>
      <c r="BN15" s="291">
        <f>IF(' M16 APR'!E67="","",' M16 APR'!E67)</f>
        <v>16.5</v>
      </c>
      <c r="BO15" s="291" t="str">
        <f>IF(' M16 APR'!F67="","",' M16 APR'!F67)</f>
        <v/>
      </c>
      <c r="BP15" s="291">
        <f>IF(' M16 APR'!G67="","",' M16 APR'!G67)</f>
        <v>16.5</v>
      </c>
      <c r="BQ15" s="291">
        <f>IF(' M16 APR'!H67="","",' M16 APR'!H67)</f>
        <v>16.5</v>
      </c>
      <c r="BR15" s="291" t="str">
        <f>IF(' M16 APR'!I67="","",' M16 APR'!I67)</f>
        <v>V</v>
      </c>
      <c r="BS15" s="290">
        <f t="shared" si="0"/>
        <v>16.367437500000001</v>
      </c>
      <c r="BT15" s="292" t="str">
        <f t="shared" si="1"/>
        <v>Admis(e)</v>
      </c>
      <c r="BU15" s="293" t="str">
        <f t="shared" si="2"/>
        <v xml:space="preserve">ELKHESSAIMI    </v>
      </c>
    </row>
    <row r="16" spans="1:73">
      <c r="A16" s="301">
        <f t="shared" si="3"/>
        <v>7</v>
      </c>
      <c r="B16" s="183" t="s">
        <v>127</v>
      </c>
      <c r="C16" s="182" t="s">
        <v>128</v>
      </c>
      <c r="D16" s="174">
        <f>IF('M9 final  '!D68="","",'M9 final  '!D68)</f>
        <v>15.6</v>
      </c>
      <c r="E16" s="174" t="str">
        <f>IF('M9 final  '!E68="","",'M9 final  '!E68)</f>
        <v/>
      </c>
      <c r="F16" s="174">
        <f>IF('M9 final  '!F68="","",'M9 final  '!F68)</f>
        <v>15.6</v>
      </c>
      <c r="G16" s="174">
        <f>IF('M9 final  '!G68="","",'M9 final  '!G68)</f>
        <v>14</v>
      </c>
      <c r="H16" s="174" t="str">
        <f>IF('M9 final  '!H68="","",'M9 final  '!H68)</f>
        <v/>
      </c>
      <c r="I16" s="174">
        <f>IF('M9 final  '!I68="","",'M9 final  '!I68)</f>
        <v>14</v>
      </c>
      <c r="J16" s="174">
        <f>IF('M9 final  '!J68="","",'M9 final  '!J68)</f>
        <v>14.8</v>
      </c>
      <c r="K16" s="174" t="str">
        <f>IF('M9 final  '!K68="","",'M9 final  '!K68)</f>
        <v>V</v>
      </c>
      <c r="L16" s="174">
        <f>IF(M10FI!E68="","",M10FI!E68)</f>
        <v>14.625</v>
      </c>
      <c r="M16" s="174" t="str">
        <f>IF(M10FI!F68="","",M10FI!F68)</f>
        <v/>
      </c>
      <c r="N16" s="174">
        <f>IF(M10FI!G68="","",M10FI!G68)</f>
        <v>14.625</v>
      </c>
      <c r="O16" s="174">
        <f>IF(M10FI!H68="","",M10FI!H68)</f>
        <v>15.75</v>
      </c>
      <c r="P16" s="174" t="str">
        <f>IF(M10FI!I68="","",M10FI!I68)</f>
        <v/>
      </c>
      <c r="Q16" s="174">
        <f>IF(M10FI!J68="","",M10FI!J68)</f>
        <v>15.75</v>
      </c>
      <c r="R16" s="174">
        <f>IF(M10FI!K68="","",M10FI!K68)</f>
        <v>13.5</v>
      </c>
      <c r="S16" s="174" t="str">
        <f>IF(M10FI!L68="","",M10FI!L68)</f>
        <v/>
      </c>
      <c r="T16" s="174">
        <f>IF(M10FI!M68="","",M10FI!M68)</f>
        <v>13.5</v>
      </c>
      <c r="U16" s="174">
        <f>IF(M10FI!N68="","",M10FI!N68)</f>
        <v>14.737500000000001</v>
      </c>
      <c r="V16" s="176" t="str">
        <f>IF(M10FI!O68="","",M10FI!O68)</f>
        <v>V</v>
      </c>
      <c r="W16" s="174">
        <f>IF('M11 final'!D68="","",'M11 final'!D68)</f>
        <v>16.5</v>
      </c>
      <c r="X16" s="174" t="str">
        <f>IF('M11 final'!E68="","",'M11 final'!E68)</f>
        <v/>
      </c>
      <c r="Y16" s="174">
        <f>IF('M11 final'!F68="","",'M11 final'!F68)</f>
        <v>16.5</v>
      </c>
      <c r="Z16" s="174">
        <f>IF('M11 final'!G68="","",'M11 final'!G68)</f>
        <v>19</v>
      </c>
      <c r="AA16" s="174" t="str">
        <f>IF('M11 final'!H68="","",'M11 final'!H68)</f>
        <v/>
      </c>
      <c r="AB16" s="174">
        <f>IF('M11 final'!I68="","",'M11 final'!I68)</f>
        <v>19</v>
      </c>
      <c r="AC16" s="174">
        <f>IF('M11 final'!J68="","",'M11 final'!J68)</f>
        <v>17.75</v>
      </c>
      <c r="AD16" s="176" t="str">
        <f>IF('M11 final'!K68="","",'M11 final'!K68)</f>
        <v>V</v>
      </c>
      <c r="AE16" s="174">
        <f>IF(M12FI!D68="","",M12FI!D68)</f>
        <v>15</v>
      </c>
      <c r="AF16" s="174" t="str">
        <f>IF(M12FI!E68="","",M12FI!E68)</f>
        <v/>
      </c>
      <c r="AG16" s="174">
        <f>IF(M12FI!F68="","",M12FI!F68)</f>
        <v>15</v>
      </c>
      <c r="AH16" s="174">
        <f>IF(M12FI!G68="","",M12FI!G68)</f>
        <v>20</v>
      </c>
      <c r="AI16" s="174" t="str">
        <f>IF(M12FI!H68="","",M12FI!H68)</f>
        <v/>
      </c>
      <c r="AJ16" s="174">
        <f>IF(M12FI!I68="","",M12FI!I68)</f>
        <v>20</v>
      </c>
      <c r="AK16" s="174">
        <f>IF(M12FI!J68="","",M12FI!J68)</f>
        <v>19</v>
      </c>
      <c r="AL16" s="174" t="str">
        <f>IF(M12FI!K68="","",M12FI!K68)</f>
        <v/>
      </c>
      <c r="AM16" s="174">
        <f>IF(M12FI!L68="","",M12FI!L68)</f>
        <v>19</v>
      </c>
      <c r="AN16" s="174">
        <f>IF(M12FI!M68="","",M12FI!M68)</f>
        <v>18.34</v>
      </c>
      <c r="AO16" s="176" t="str">
        <f>IF(M12FI!N68="","",M12FI!N68)</f>
        <v>V</v>
      </c>
      <c r="AP16" s="174">
        <f>IF(' M13 APR'!E68="","",' M13 APR'!E68)</f>
        <v>12</v>
      </c>
      <c r="AQ16" s="174" t="str">
        <f>IF(' M13 APR'!F68="","",' M13 APR'!F68)</f>
        <v/>
      </c>
      <c r="AR16" s="174">
        <f>IF(' M13 APR'!G68="","",' M13 APR'!G68)</f>
        <v>12</v>
      </c>
      <c r="AS16" s="174">
        <f>IF(' M13 APR'!H68="","",' M13 APR'!H68)</f>
        <v>19.299999999999997</v>
      </c>
      <c r="AT16" s="174" t="str">
        <f>IF(' M13 APR'!I68="","",' M13 APR'!I68)</f>
        <v/>
      </c>
      <c r="AU16" s="174">
        <f>IF(' M13 APR'!J68="","",' M13 APR'!J68)</f>
        <v>19.299999999999997</v>
      </c>
      <c r="AV16" s="174">
        <f>IF(' M13 APR'!K68="","",' M13 APR'!K68)</f>
        <v>15.212</v>
      </c>
      <c r="AW16" s="176" t="str">
        <f>IF(' M13 APR'!L68="","",' M13 APR'!L68)</f>
        <v>V</v>
      </c>
      <c r="AX16" s="176">
        <f>IF(' M14 APR'!E68="","",' M14 APR'!E68)</f>
        <v>19.200000000000003</v>
      </c>
      <c r="AY16" s="176" t="str">
        <f>IF(' M14 APR'!F68="","",' M14 APR'!F68)</f>
        <v/>
      </c>
      <c r="AZ16" s="176">
        <f>IF(' M14 APR'!G68="","",' M14 APR'!G68)</f>
        <v>19.200000000000003</v>
      </c>
      <c r="BA16" s="176">
        <f>IF(' M14 APR'!H68="","",' M14 APR'!H68)</f>
        <v>13.75</v>
      </c>
      <c r="BB16" s="176" t="str">
        <f>IF(' M14 APR'!I68="","",' M14 APR'!I68)</f>
        <v/>
      </c>
      <c r="BC16" s="176">
        <f>IF(' M14 APR'!J68="","",' M14 APR'!J68)</f>
        <v>13.75</v>
      </c>
      <c r="BD16" s="176">
        <f>IF(' M14 APR'!K68="","",' M14 APR'!K68)</f>
        <v>16.802000000000003</v>
      </c>
      <c r="BE16" s="176" t="str">
        <f>IF(' M14 APR'!L68="","",' M14 APR'!L68)</f>
        <v>V</v>
      </c>
      <c r="BF16" s="175">
        <f>IF(' M15 APR'!E68="","",' M15 APR'!E68)</f>
        <v>16.5</v>
      </c>
      <c r="BG16" s="175" t="str">
        <f>IF(' M15 APR'!F68="","",' M15 APR'!F68)</f>
        <v/>
      </c>
      <c r="BH16" s="175">
        <f>IF(' M15 APR'!G68="","",' M15 APR'!G68)</f>
        <v>16.5</v>
      </c>
      <c r="BI16" s="175">
        <f>IF(' M15 APR'!H68="","",' M15 APR'!H68)</f>
        <v>16</v>
      </c>
      <c r="BJ16" s="175" t="str">
        <f>IF(' M15 APR'!I68="","",' M15 APR'!I68)</f>
        <v/>
      </c>
      <c r="BK16" s="175">
        <f>IF(' M15 APR'!J68="","",' M15 APR'!J68)</f>
        <v>16</v>
      </c>
      <c r="BL16" s="175">
        <f>IF(' M15 APR'!K68="","",' M15 APR'!K68)</f>
        <v>16.100000000000001</v>
      </c>
      <c r="BM16" s="175" t="str">
        <f>IF(' M15 APR'!L68="","",' M15 APR'!L68)</f>
        <v>V</v>
      </c>
      <c r="BN16" s="291">
        <f>IF(' M16 APR'!E68="","",' M16 APR'!E68)</f>
        <v>16.25</v>
      </c>
      <c r="BO16" s="291" t="str">
        <f>IF(' M16 APR'!F68="","",' M16 APR'!F68)</f>
        <v/>
      </c>
      <c r="BP16" s="291">
        <f>IF(' M16 APR'!G68="","",' M16 APR'!G68)</f>
        <v>16.25</v>
      </c>
      <c r="BQ16" s="291">
        <f>IF(' M16 APR'!H68="","",' M16 APR'!H68)</f>
        <v>16.25</v>
      </c>
      <c r="BR16" s="291" t="str">
        <f>IF(' M16 APR'!I68="","",' M16 APR'!I68)</f>
        <v>V</v>
      </c>
      <c r="BS16" s="290">
        <f t="shared" si="0"/>
        <v>16.2489375</v>
      </c>
      <c r="BT16" s="292" t="str">
        <f t="shared" si="1"/>
        <v>Admis(e)</v>
      </c>
      <c r="BU16" s="293" t="str">
        <f t="shared" si="2"/>
        <v xml:space="preserve">EL-LAHLOUHI  </v>
      </c>
    </row>
    <row r="17" spans="1:73">
      <c r="A17" s="301">
        <f t="shared" si="3"/>
        <v>8</v>
      </c>
      <c r="B17" s="183" t="s">
        <v>86</v>
      </c>
      <c r="C17" s="182" t="s">
        <v>87</v>
      </c>
      <c r="D17" s="174">
        <f>IF('M9 final  '!D46="","",'M9 final  '!D46)</f>
        <v>14.600000000000001</v>
      </c>
      <c r="E17" s="174" t="str">
        <f>IF('M9 final  '!E46="","",'M9 final  '!E46)</f>
        <v/>
      </c>
      <c r="F17" s="174">
        <f>IF('M9 final  '!F46="","",'M9 final  '!F46)</f>
        <v>14.600000000000001</v>
      </c>
      <c r="G17" s="174">
        <f>IF('M9 final  '!G46="","",'M9 final  '!G46)</f>
        <v>14.5</v>
      </c>
      <c r="H17" s="174" t="str">
        <f>IF('M9 final  '!H46="","",'M9 final  '!H46)</f>
        <v/>
      </c>
      <c r="I17" s="174">
        <f>IF('M9 final  '!I46="","",'M9 final  '!I46)</f>
        <v>14.5</v>
      </c>
      <c r="J17" s="174">
        <f>IF('M9 final  '!J46="","",'M9 final  '!J46)</f>
        <v>14.55</v>
      </c>
      <c r="K17" s="174" t="str">
        <f>IF('M9 final  '!K46="","",'M9 final  '!K46)</f>
        <v>V</v>
      </c>
      <c r="L17" s="174">
        <f>IF(M10FI!E46="","",M10FI!E46)</f>
        <v>16.75</v>
      </c>
      <c r="M17" s="174" t="str">
        <f>IF(M10FI!F46="","",M10FI!F46)</f>
        <v/>
      </c>
      <c r="N17" s="174">
        <f>IF(M10FI!G46="","",M10FI!G46)</f>
        <v>16.75</v>
      </c>
      <c r="O17" s="174">
        <f>IF(M10FI!H46="","",M10FI!H46)</f>
        <v>14.5</v>
      </c>
      <c r="P17" s="174" t="str">
        <f>IF(M10FI!I46="","",M10FI!I46)</f>
        <v/>
      </c>
      <c r="Q17" s="174">
        <f>IF(M10FI!J46="","",M10FI!J46)</f>
        <v>14.5</v>
      </c>
      <c r="R17" s="174">
        <f>IF(M10FI!K46="","",M10FI!K46)</f>
        <v>13.5</v>
      </c>
      <c r="S17" s="174" t="str">
        <f>IF(M10FI!L46="","",M10FI!L46)</f>
        <v/>
      </c>
      <c r="T17" s="174">
        <f>IF(M10FI!M46="","",M10FI!M46)</f>
        <v>13.5</v>
      </c>
      <c r="U17" s="174">
        <f>IF(M10FI!N46="","",M10FI!N46)</f>
        <v>14.875</v>
      </c>
      <c r="V17" s="176" t="str">
        <f>IF(M10FI!O46="","",M10FI!O46)</f>
        <v>V</v>
      </c>
      <c r="W17" s="174">
        <f>IF('M11 final'!D46="","",'M11 final'!D46)</f>
        <v>14.25</v>
      </c>
      <c r="X17" s="174" t="str">
        <f>IF('M11 final'!E46="","",'M11 final'!E46)</f>
        <v/>
      </c>
      <c r="Y17" s="174">
        <f>IF('M11 final'!F46="","",'M11 final'!F46)</f>
        <v>14.25</v>
      </c>
      <c r="Z17" s="174">
        <f>IF('M11 final'!G46="","",'M11 final'!G46)</f>
        <v>16.25</v>
      </c>
      <c r="AA17" s="174" t="str">
        <f>IF('M11 final'!H46="","",'M11 final'!H46)</f>
        <v/>
      </c>
      <c r="AB17" s="174">
        <f>IF('M11 final'!I46="","",'M11 final'!I46)</f>
        <v>16.25</v>
      </c>
      <c r="AC17" s="174">
        <f>IF('M11 final'!J46="","",'M11 final'!J46)</f>
        <v>15.25</v>
      </c>
      <c r="AD17" s="176" t="str">
        <f>IF('M11 final'!K46="","",'M11 final'!K46)</f>
        <v>V</v>
      </c>
      <c r="AE17" s="174">
        <f>IF(M12FI!D46="","",M12FI!D46)</f>
        <v>16.5</v>
      </c>
      <c r="AF17" s="174" t="str">
        <f>IF(M12FI!E46="","",M12FI!E46)</f>
        <v/>
      </c>
      <c r="AG17" s="174">
        <f>IF(M12FI!F46="","",M12FI!F46)</f>
        <v>16.5</v>
      </c>
      <c r="AH17" s="174">
        <f>IF(M12FI!G46="","",M12FI!G46)</f>
        <v>15</v>
      </c>
      <c r="AI17" s="174" t="str">
        <f>IF(M12FI!H46="","",M12FI!H46)</f>
        <v/>
      </c>
      <c r="AJ17" s="174">
        <f>IF(M12FI!I46="","",M12FI!I46)</f>
        <v>15</v>
      </c>
      <c r="AK17" s="174">
        <f>IF(M12FI!J46="","",M12FI!J46)</f>
        <v>17.5</v>
      </c>
      <c r="AL17" s="174" t="str">
        <f>IF(M12FI!K46="","",M12FI!K46)</f>
        <v/>
      </c>
      <c r="AM17" s="174">
        <f>IF(M12FI!L46="","",M12FI!L46)</f>
        <v>17.5</v>
      </c>
      <c r="AN17" s="174">
        <f>IF(M12FI!M46="","",M12FI!M46)</f>
        <v>16.73</v>
      </c>
      <c r="AO17" s="176" t="str">
        <f>IF(M12FI!N46="","",M12FI!N46)</f>
        <v>V</v>
      </c>
      <c r="AP17" s="174">
        <f>IF(' M13 APR'!E46="","",' M13 APR'!E46)</f>
        <v>16</v>
      </c>
      <c r="AQ17" s="174" t="str">
        <f>IF(' M13 APR'!F46="","",' M13 APR'!F46)</f>
        <v/>
      </c>
      <c r="AR17" s="174">
        <f>IF(' M13 APR'!G46="","",' M13 APR'!G46)</f>
        <v>16</v>
      </c>
      <c r="AS17" s="174">
        <f>IF(' M13 APR'!H46="","",' M13 APR'!H46)</f>
        <v>18.474999999999998</v>
      </c>
      <c r="AT17" s="174" t="str">
        <f>IF(' M13 APR'!I46="","",' M13 APR'!I46)</f>
        <v/>
      </c>
      <c r="AU17" s="174">
        <f>IF(' M13 APR'!J46="","",' M13 APR'!J46)</f>
        <v>18.474999999999998</v>
      </c>
      <c r="AV17" s="174">
        <f>IF(' M13 APR'!K46="","",' M13 APR'!K46)</f>
        <v>17.088999999999999</v>
      </c>
      <c r="AW17" s="176" t="str">
        <f>IF(' M13 APR'!L46="","",' M13 APR'!L46)</f>
        <v>V</v>
      </c>
      <c r="AX17" s="176">
        <f>IF(' M14 APR'!E46="","",' M14 APR'!E46)</f>
        <v>18.8</v>
      </c>
      <c r="AY17" s="176" t="str">
        <f>IF(' M14 APR'!F46="","",' M14 APR'!F46)</f>
        <v/>
      </c>
      <c r="AZ17" s="176">
        <f>IF(' M14 APR'!G46="","",' M14 APR'!G46)</f>
        <v>18.8</v>
      </c>
      <c r="BA17" s="176">
        <f>IF(' M14 APR'!H46="","",' M14 APR'!H46)</f>
        <v>14</v>
      </c>
      <c r="BB17" s="176" t="str">
        <f>IF(' M14 APR'!I46="","",' M14 APR'!I46)</f>
        <v/>
      </c>
      <c r="BC17" s="176">
        <f>IF(' M14 APR'!J46="","",' M14 APR'!J46)</f>
        <v>14</v>
      </c>
      <c r="BD17" s="176">
        <f>IF(' M14 APR'!K46="","",' M14 APR'!K46)</f>
        <v>16.688000000000002</v>
      </c>
      <c r="BE17" s="176" t="str">
        <f>IF(' M14 APR'!L46="","",' M14 APR'!L46)</f>
        <v>V</v>
      </c>
      <c r="BF17" s="175">
        <f>IF(' M15 APR'!E46="","",' M15 APR'!E46)</f>
        <v>16.25</v>
      </c>
      <c r="BG17" s="175" t="str">
        <f>IF(' M15 APR'!F46="","",' M15 APR'!F46)</f>
        <v/>
      </c>
      <c r="BH17" s="175">
        <f>IF(' M15 APR'!G46="","",' M15 APR'!G46)</f>
        <v>16.25</v>
      </c>
      <c r="BI17" s="175">
        <f>IF(' M15 APR'!H46="","",' M15 APR'!H46)</f>
        <v>16.5</v>
      </c>
      <c r="BJ17" s="175" t="str">
        <f>IF(' M15 APR'!I46="","",' M15 APR'!I46)</f>
        <v/>
      </c>
      <c r="BK17" s="175">
        <f>IF(' M15 APR'!J46="","",' M15 APR'!J46)</f>
        <v>16.5</v>
      </c>
      <c r="BL17" s="175">
        <f>IF(' M15 APR'!K46="","",' M15 APR'!K46)</f>
        <v>16.450000000000003</v>
      </c>
      <c r="BM17" s="175" t="str">
        <f>IF(' M15 APR'!L46="","",' M15 APR'!L46)</f>
        <v>V</v>
      </c>
      <c r="BN17" s="291">
        <f>IF(' M16 APR'!E46="","",' M16 APR'!E46)</f>
        <v>16.5</v>
      </c>
      <c r="BO17" s="291" t="str">
        <f>IF(' M16 APR'!F46="","",' M16 APR'!F46)</f>
        <v/>
      </c>
      <c r="BP17" s="291">
        <f>IF(' M16 APR'!G46="","",' M16 APR'!G46)</f>
        <v>16.5</v>
      </c>
      <c r="BQ17" s="291">
        <f>IF(' M16 APR'!H46="","",' M16 APR'!H46)</f>
        <v>16.5</v>
      </c>
      <c r="BR17" s="291" t="str">
        <f>IF(' M16 APR'!I46="","",' M16 APR'!I46)</f>
        <v>V</v>
      </c>
      <c r="BS17" s="290">
        <f t="shared" si="0"/>
        <v>16.016500000000001</v>
      </c>
      <c r="BT17" s="292" t="str">
        <f t="shared" si="1"/>
        <v>Admis(e)</v>
      </c>
      <c r="BU17" s="293" t="str">
        <f t="shared" si="2"/>
        <v xml:space="preserve">BOURFI           </v>
      </c>
    </row>
    <row r="18" spans="1:73">
      <c r="A18" s="301">
        <f t="shared" si="3"/>
        <v>9</v>
      </c>
      <c r="B18" s="183" t="s">
        <v>129</v>
      </c>
      <c r="C18" s="182" t="s">
        <v>130</v>
      </c>
      <c r="D18" s="174">
        <f>IF('M9 final  '!D69="","",'M9 final  '!D69)</f>
        <v>15.1</v>
      </c>
      <c r="E18" s="174" t="str">
        <f>IF('M9 final  '!E69="","",'M9 final  '!E69)</f>
        <v/>
      </c>
      <c r="F18" s="174">
        <f>IF('M9 final  '!F69="","",'M9 final  '!F69)</f>
        <v>15.1</v>
      </c>
      <c r="G18" s="174">
        <f>IF('M9 final  '!G69="","",'M9 final  '!G69)</f>
        <v>15</v>
      </c>
      <c r="H18" s="174" t="str">
        <f>IF('M9 final  '!H69="","",'M9 final  '!H69)</f>
        <v/>
      </c>
      <c r="I18" s="174">
        <f>IF('M9 final  '!I69="","",'M9 final  '!I69)</f>
        <v>15</v>
      </c>
      <c r="J18" s="174">
        <f>IF('M9 final  '!J69="","",'M9 final  '!J69)</f>
        <v>15.05</v>
      </c>
      <c r="K18" s="174" t="str">
        <f>IF('M9 final  '!K69="","",'M9 final  '!K69)</f>
        <v>V</v>
      </c>
      <c r="L18" s="174">
        <f>IF(M10FI!E69="","",M10FI!E69)</f>
        <v>12.375</v>
      </c>
      <c r="M18" s="174" t="str">
        <f>IF(M10FI!F69="","",M10FI!F69)</f>
        <v/>
      </c>
      <c r="N18" s="174">
        <f>IF(M10FI!G69="","",M10FI!G69)</f>
        <v>12.375</v>
      </c>
      <c r="O18" s="174">
        <f>IF(M10FI!H69="","",M10FI!H69)</f>
        <v>15.75</v>
      </c>
      <c r="P18" s="174" t="str">
        <f>IF(M10FI!I69="","",M10FI!I69)</f>
        <v/>
      </c>
      <c r="Q18" s="174">
        <f>IF(M10FI!J69="","",M10FI!J69)</f>
        <v>15.75</v>
      </c>
      <c r="R18" s="174">
        <f>IF(M10FI!K69="","",M10FI!K69)</f>
        <v>12.5</v>
      </c>
      <c r="S18" s="174" t="str">
        <f>IF(M10FI!L69="","",M10FI!L69)</f>
        <v/>
      </c>
      <c r="T18" s="174">
        <f>IF(M10FI!M69="","",M10FI!M69)</f>
        <v>12.5</v>
      </c>
      <c r="U18" s="174">
        <f>IF(M10FI!N69="","",M10FI!N69)</f>
        <v>13.762500000000001</v>
      </c>
      <c r="V18" s="176" t="str">
        <f>IF(M10FI!O69="","",M10FI!O69)</f>
        <v>V</v>
      </c>
      <c r="W18" s="174">
        <f>IF('M11 final'!D69="","",'M11 final'!D69)</f>
        <v>15.5</v>
      </c>
      <c r="X18" s="174" t="str">
        <f>IF('M11 final'!E69="","",'M11 final'!E69)</f>
        <v/>
      </c>
      <c r="Y18" s="174">
        <f>IF('M11 final'!F69="","",'M11 final'!F69)</f>
        <v>15.5</v>
      </c>
      <c r="Z18" s="174">
        <f>IF('M11 final'!G69="","",'M11 final'!G69)</f>
        <v>18</v>
      </c>
      <c r="AA18" s="174" t="str">
        <f>IF('M11 final'!H69="","",'M11 final'!H69)</f>
        <v/>
      </c>
      <c r="AB18" s="174">
        <f>IF('M11 final'!I69="","",'M11 final'!I69)</f>
        <v>18</v>
      </c>
      <c r="AC18" s="174">
        <f>IF('M11 final'!J69="","",'M11 final'!J69)</f>
        <v>16.75</v>
      </c>
      <c r="AD18" s="176" t="str">
        <f>IF('M11 final'!K69="","",'M11 final'!K69)</f>
        <v>V</v>
      </c>
      <c r="AE18" s="174">
        <f>IF(M12FI!D69="","",M12FI!D69)</f>
        <v>18.5</v>
      </c>
      <c r="AF18" s="174" t="str">
        <f>IF(M12FI!E69="","",M12FI!E69)</f>
        <v/>
      </c>
      <c r="AG18" s="174">
        <f>IF(M12FI!F69="","",M12FI!F69)</f>
        <v>18.5</v>
      </c>
      <c r="AH18" s="174">
        <f>IF(M12FI!G69="","",M12FI!G69)</f>
        <v>17</v>
      </c>
      <c r="AI18" s="174" t="str">
        <f>IF(M12FI!H69="","",M12FI!H69)</f>
        <v/>
      </c>
      <c r="AJ18" s="174">
        <f>IF(M12FI!I69="","",M12FI!I69)</f>
        <v>17</v>
      </c>
      <c r="AK18" s="174">
        <f>IF(M12FI!J69="","",M12FI!J69)</f>
        <v>15.5</v>
      </c>
      <c r="AL18" s="174" t="str">
        <f>IF(M12FI!K69="","",M12FI!K69)</f>
        <v/>
      </c>
      <c r="AM18" s="174">
        <f>IF(M12FI!L69="","",M12FI!L69)</f>
        <v>15.5</v>
      </c>
      <c r="AN18" s="174">
        <f>IF(M12FI!M69="","",M12FI!M69)</f>
        <v>16.490000000000002</v>
      </c>
      <c r="AO18" s="176" t="str">
        <f>IF(M12FI!N69="","",M12FI!N69)</f>
        <v>V</v>
      </c>
      <c r="AP18" s="174">
        <f>IF(' M13 APR'!E69="","",' M13 APR'!E69)</f>
        <v>16</v>
      </c>
      <c r="AQ18" s="174" t="str">
        <f>IF(' M13 APR'!F69="","",' M13 APR'!F69)</f>
        <v/>
      </c>
      <c r="AR18" s="174">
        <f>IF(' M13 APR'!G69="","",' M13 APR'!G69)</f>
        <v>16</v>
      </c>
      <c r="AS18" s="174">
        <f>IF(' M13 APR'!H69="","",' M13 APR'!H69)</f>
        <v>19.7</v>
      </c>
      <c r="AT18" s="174" t="str">
        <f>IF(' M13 APR'!I69="","",' M13 APR'!I69)</f>
        <v/>
      </c>
      <c r="AU18" s="174">
        <f>IF(' M13 APR'!J69="","",' M13 APR'!J69)</f>
        <v>19.7</v>
      </c>
      <c r="AV18" s="174">
        <f>IF(' M13 APR'!K69="","",' M13 APR'!K69)</f>
        <v>17.628</v>
      </c>
      <c r="AW18" s="176" t="str">
        <f>IF(' M13 APR'!L69="","",' M13 APR'!L69)</f>
        <v>V</v>
      </c>
      <c r="AX18" s="176">
        <f>IF(' M14 APR'!E69="","",' M14 APR'!E69)</f>
        <v>18</v>
      </c>
      <c r="AY18" s="176" t="str">
        <f>IF(' M14 APR'!F69="","",' M14 APR'!F69)</f>
        <v/>
      </c>
      <c r="AZ18" s="176">
        <f>IF(' M14 APR'!G69="","",' M14 APR'!G69)</f>
        <v>18</v>
      </c>
      <c r="BA18" s="176">
        <f>IF(' M14 APR'!H69="","",' M14 APR'!H69)</f>
        <v>14.25</v>
      </c>
      <c r="BB18" s="176" t="str">
        <f>IF(' M14 APR'!I69="","",' M14 APR'!I69)</f>
        <v/>
      </c>
      <c r="BC18" s="176">
        <f>IF(' M14 APR'!J69="","",' M14 APR'!J69)</f>
        <v>14.25</v>
      </c>
      <c r="BD18" s="176">
        <f>IF(' M14 APR'!K69="","",' M14 APR'!K69)</f>
        <v>16.350000000000001</v>
      </c>
      <c r="BE18" s="176" t="str">
        <f>IF(' M14 APR'!L69="","",' M14 APR'!L69)</f>
        <v>V</v>
      </c>
      <c r="BF18" s="175">
        <f>IF(' M15 APR'!E69="","",' M15 APR'!E69)</f>
        <v>15</v>
      </c>
      <c r="BG18" s="175" t="str">
        <f>IF(' M15 APR'!F69="","",' M15 APR'!F69)</f>
        <v/>
      </c>
      <c r="BH18" s="175">
        <f>IF(' M15 APR'!G69="","",' M15 APR'!G69)</f>
        <v>15</v>
      </c>
      <c r="BI18" s="175">
        <f>IF(' M15 APR'!H69="","",' M15 APR'!H69)</f>
        <v>15</v>
      </c>
      <c r="BJ18" s="175" t="str">
        <f>IF(' M15 APR'!I69="","",' M15 APR'!I69)</f>
        <v/>
      </c>
      <c r="BK18" s="175">
        <f>IF(' M15 APR'!J69="","",' M15 APR'!J69)</f>
        <v>15</v>
      </c>
      <c r="BL18" s="175">
        <f>IF(' M15 APR'!K69="","",' M15 APR'!K69)</f>
        <v>15</v>
      </c>
      <c r="BM18" s="175" t="str">
        <f>IF(' M15 APR'!L69="","",' M15 APR'!L69)</f>
        <v>V</v>
      </c>
      <c r="BN18" s="291">
        <f>IF(' M16 APR'!E69="","",' M16 APR'!E69)</f>
        <v>16</v>
      </c>
      <c r="BO18" s="291" t="str">
        <f>IF(' M16 APR'!F69="","",' M16 APR'!F69)</f>
        <v/>
      </c>
      <c r="BP18" s="291">
        <f>IF(' M16 APR'!G69="","",' M16 APR'!G69)</f>
        <v>16</v>
      </c>
      <c r="BQ18" s="291">
        <f>IF(' M16 APR'!H69="","",' M16 APR'!H69)</f>
        <v>16</v>
      </c>
      <c r="BR18" s="291" t="str">
        <f>IF(' M16 APR'!I69="","",' M16 APR'!I69)</f>
        <v>V</v>
      </c>
      <c r="BS18" s="290">
        <f t="shared" si="0"/>
        <v>15.878812499999999</v>
      </c>
      <c r="BT18" s="292" t="str">
        <f t="shared" si="1"/>
        <v>Admis(e)</v>
      </c>
      <c r="BU18" s="293" t="str">
        <f t="shared" si="2"/>
        <v xml:space="preserve">ELMAHI       </v>
      </c>
    </row>
    <row r="19" spans="1:73">
      <c r="A19" s="301">
        <f t="shared" si="3"/>
        <v>10</v>
      </c>
      <c r="B19" s="187" t="s">
        <v>189</v>
      </c>
      <c r="C19" s="37" t="s">
        <v>190</v>
      </c>
      <c r="D19" s="174">
        <f>IF('M9 final  '!D101="","",'M9 final  '!D101)</f>
        <v>15.6</v>
      </c>
      <c r="E19" s="174" t="str">
        <f>IF('M9 final  '!E101="","",'M9 final  '!E101)</f>
        <v/>
      </c>
      <c r="F19" s="174">
        <f>IF('M9 final  '!F101="","",'M9 final  '!F101)</f>
        <v>15.6</v>
      </c>
      <c r="G19" s="174">
        <f>IF('M9 final  '!G101="","",'M9 final  '!G101)</f>
        <v>13</v>
      </c>
      <c r="H19" s="174" t="str">
        <f>IF('M9 final  '!H101="","",'M9 final  '!H101)</f>
        <v/>
      </c>
      <c r="I19" s="174">
        <f>IF('M9 final  '!I101="","",'M9 final  '!I101)</f>
        <v>13</v>
      </c>
      <c r="J19" s="174">
        <f>IF('M9 final  '!J101="","",'M9 final  '!J101)</f>
        <v>14.3</v>
      </c>
      <c r="K19" s="174" t="str">
        <f>IF('M9 final  '!K101="","",'M9 final  '!K101)</f>
        <v>V</v>
      </c>
      <c r="L19" s="174">
        <f>IF(M10FI!E101="","",M10FI!E101)</f>
        <v>14.375</v>
      </c>
      <c r="M19" s="174" t="str">
        <f>IF(M10FI!F101="","",M10FI!F101)</f>
        <v/>
      </c>
      <c r="N19" s="174">
        <f>IF(M10FI!G101="","",M10FI!G101)</f>
        <v>14.375</v>
      </c>
      <c r="O19" s="174">
        <f>IF(M10FI!H101="","",M10FI!H101)</f>
        <v>12.75</v>
      </c>
      <c r="P19" s="174" t="str">
        <f>IF(M10FI!I101="","",M10FI!I101)</f>
        <v/>
      </c>
      <c r="Q19" s="174">
        <f>IF(M10FI!J101="","",M10FI!J101)</f>
        <v>12.75</v>
      </c>
      <c r="R19" s="174">
        <f>IF(M10FI!K101="","",M10FI!K101)</f>
        <v>12</v>
      </c>
      <c r="S19" s="174" t="str">
        <f>IF(M10FI!L101="","",M10FI!L101)</f>
        <v/>
      </c>
      <c r="T19" s="174">
        <f>IF(M10FI!M101="","",M10FI!M101)</f>
        <v>12</v>
      </c>
      <c r="U19" s="174">
        <f>IF(M10FI!N101="","",M10FI!N101)</f>
        <v>13.012500000000001</v>
      </c>
      <c r="V19" s="176" t="str">
        <f>IF(M10FI!O101="","",M10FI!O101)</f>
        <v>V</v>
      </c>
      <c r="W19" s="174">
        <f>IF('M11 final'!D101="","",'M11 final'!D101)</f>
        <v>15.75</v>
      </c>
      <c r="X19" s="174" t="str">
        <f>IF('M11 final'!E101="","",'M11 final'!E101)</f>
        <v/>
      </c>
      <c r="Y19" s="174">
        <f>IF('M11 final'!F101="","",'M11 final'!F101)</f>
        <v>15.75</v>
      </c>
      <c r="Z19" s="174">
        <f>IF('M11 final'!G101="","",'M11 final'!G101)</f>
        <v>19.25</v>
      </c>
      <c r="AA19" s="174" t="str">
        <f>IF('M11 final'!H101="","",'M11 final'!H101)</f>
        <v/>
      </c>
      <c r="AB19" s="174">
        <f>IF('M11 final'!I101="","",'M11 final'!I101)</f>
        <v>19.25</v>
      </c>
      <c r="AC19" s="174">
        <f>IF('M11 final'!J101="","",'M11 final'!J101)</f>
        <v>17.5</v>
      </c>
      <c r="AD19" s="176" t="str">
        <f>IF('M11 final'!K101="","",'M11 final'!K101)</f>
        <v>V</v>
      </c>
      <c r="AE19" s="174">
        <f>IF(M12FI!D101="","",M12FI!D101)</f>
        <v>18</v>
      </c>
      <c r="AF19" s="174" t="str">
        <f>IF(M12FI!E101="","",M12FI!E101)</f>
        <v/>
      </c>
      <c r="AG19" s="174">
        <f>IF(M12FI!F101="","",M12FI!F101)</f>
        <v>18</v>
      </c>
      <c r="AH19" s="174">
        <f>IF(M12FI!G101="","",M12FI!G101)</f>
        <v>18</v>
      </c>
      <c r="AI19" s="174" t="str">
        <f>IF(M12FI!H101="","",M12FI!H101)</f>
        <v/>
      </c>
      <c r="AJ19" s="174">
        <f>IF(M12FI!I101="","",M12FI!I101)</f>
        <v>18</v>
      </c>
      <c r="AK19" s="174">
        <f>IF(M12FI!J101="","",M12FI!J101)</f>
        <v>18.5</v>
      </c>
      <c r="AL19" s="174" t="str">
        <f>IF(M12FI!K101="","",M12FI!K101)</f>
        <v/>
      </c>
      <c r="AM19" s="174">
        <f>IF(M12FI!L101="","",M12FI!L101)</f>
        <v>18.5</v>
      </c>
      <c r="AN19" s="174">
        <f>IF(M12FI!M101="","",M12FI!M101)</f>
        <v>18.28</v>
      </c>
      <c r="AO19" s="176" t="str">
        <f>IF(M12FI!N101="","",M12FI!N101)</f>
        <v>V</v>
      </c>
      <c r="AP19" s="174">
        <f>IF(' M13 APR'!E101="","",' M13 APR'!E101)</f>
        <v>12</v>
      </c>
      <c r="AQ19" s="174" t="str">
        <f>IF(' M13 APR'!F101="","",' M13 APR'!F101)</f>
        <v/>
      </c>
      <c r="AR19" s="174">
        <f>IF(' M13 APR'!G101="","",' M13 APR'!G101)</f>
        <v>12</v>
      </c>
      <c r="AS19" s="174">
        <f>IF(' M13 APR'!H101="","",' M13 APR'!H101)</f>
        <v>16.049999999999997</v>
      </c>
      <c r="AT19" s="174" t="str">
        <f>IF(' M13 APR'!I101="","",' M13 APR'!I101)</f>
        <v/>
      </c>
      <c r="AU19" s="174">
        <f>IF(' M13 APR'!J101="","",' M13 APR'!J101)</f>
        <v>16.049999999999997</v>
      </c>
      <c r="AV19" s="174">
        <f>IF(' M13 APR'!K101="","",' M13 APR'!K101)</f>
        <v>13.782</v>
      </c>
      <c r="AW19" s="176" t="str">
        <f>IF(' M13 APR'!L101="","",' M13 APR'!L101)</f>
        <v>V</v>
      </c>
      <c r="AX19" s="176">
        <f>IF(' M14 APR'!E101="","",' M14 APR'!E101)</f>
        <v>19.600000000000001</v>
      </c>
      <c r="AY19" s="176" t="str">
        <f>IF(' M14 APR'!F101="","",' M14 APR'!F101)</f>
        <v/>
      </c>
      <c r="AZ19" s="176">
        <f>IF(' M14 APR'!G101="","",' M14 APR'!G101)</f>
        <v>19.600000000000001</v>
      </c>
      <c r="BA19" s="176">
        <f>IF(' M14 APR'!H101="","",' M14 APR'!H101)</f>
        <v>14.5</v>
      </c>
      <c r="BB19" s="176" t="str">
        <f>IF(' M14 APR'!I101="","",' M14 APR'!I101)</f>
        <v/>
      </c>
      <c r="BC19" s="176">
        <f>IF(' M14 APR'!J101="","",' M14 APR'!J101)</f>
        <v>14.5</v>
      </c>
      <c r="BD19" s="176">
        <f>IF(' M14 APR'!K101="","",' M14 APR'!K101)</f>
        <v>17.356000000000002</v>
      </c>
      <c r="BE19" s="176" t="str">
        <f>IF(' M14 APR'!L101="","",' M14 APR'!L101)</f>
        <v>V</v>
      </c>
      <c r="BF19" s="175">
        <f>IF(' M15 APR'!E101="","",' M15 APR'!E101)</f>
        <v>15.5</v>
      </c>
      <c r="BG19" s="175" t="str">
        <f>IF(' M15 APR'!F101="","",' M15 APR'!F101)</f>
        <v/>
      </c>
      <c r="BH19" s="175">
        <f>IF(' M15 APR'!G101="","",' M15 APR'!G101)</f>
        <v>15.5</v>
      </c>
      <c r="BI19" s="175">
        <f>IF(' M15 APR'!H101="","",' M15 APR'!H101)</f>
        <v>16</v>
      </c>
      <c r="BJ19" s="175" t="str">
        <f>IF(' M15 APR'!I101="","",' M15 APR'!I101)</f>
        <v/>
      </c>
      <c r="BK19" s="175">
        <f>IF(' M15 APR'!J101="","",' M15 APR'!J101)</f>
        <v>16</v>
      </c>
      <c r="BL19" s="175">
        <f>IF(' M15 APR'!K101="","",' M15 APR'!K101)</f>
        <v>15.9</v>
      </c>
      <c r="BM19" s="175" t="str">
        <f>IF(' M15 APR'!L101="","",' M15 APR'!L101)</f>
        <v>V</v>
      </c>
      <c r="BN19" s="291">
        <f>IF(' M16 APR'!E101="","",' M16 APR'!E101)</f>
        <v>16.25</v>
      </c>
      <c r="BO19" s="291" t="str">
        <f>IF(' M16 APR'!F101="","",' M16 APR'!F101)</f>
        <v/>
      </c>
      <c r="BP19" s="291">
        <f>IF(' M16 APR'!G101="","",' M16 APR'!G101)</f>
        <v>16.25</v>
      </c>
      <c r="BQ19" s="291">
        <f>IF(' M16 APR'!H101="","",' M16 APR'!H101)</f>
        <v>16.25</v>
      </c>
      <c r="BR19" s="291" t="str">
        <f>IF(' M16 APR'!I101="","",' M16 APR'!I101)</f>
        <v>V</v>
      </c>
      <c r="BS19" s="290">
        <f t="shared" si="0"/>
        <v>15.797562500000002</v>
      </c>
      <c r="BT19" s="292" t="str">
        <f t="shared" si="1"/>
        <v>Admis(e)</v>
      </c>
      <c r="BU19" s="293" t="str">
        <f t="shared" si="2"/>
        <v xml:space="preserve">MOUKRAM       </v>
      </c>
    </row>
    <row r="20" spans="1:73">
      <c r="A20" s="301">
        <f t="shared" si="3"/>
        <v>11</v>
      </c>
      <c r="B20" s="183" t="s">
        <v>34</v>
      </c>
      <c r="C20" s="182" t="s">
        <v>35</v>
      </c>
      <c r="D20" s="174">
        <f>IF('M9 final  '!D18="","",'M9 final  '!D18)</f>
        <v>13.600000000000001</v>
      </c>
      <c r="E20" s="174" t="str">
        <f>IF('M9 final  '!E18="","",'M9 final  '!E18)</f>
        <v/>
      </c>
      <c r="F20" s="174">
        <f>IF('M9 final  '!F18="","",'M9 final  '!F18)</f>
        <v>13.600000000000001</v>
      </c>
      <c r="G20" s="174">
        <f>IF('M9 final  '!G18="","",'M9 final  '!G18)</f>
        <v>14</v>
      </c>
      <c r="H20" s="174" t="str">
        <f>IF('M9 final  '!H18="","",'M9 final  '!H18)</f>
        <v/>
      </c>
      <c r="I20" s="174">
        <f>IF('M9 final  '!I18="","",'M9 final  '!I18)</f>
        <v>14</v>
      </c>
      <c r="J20" s="174">
        <f>IF('M9 final  '!J18="","",'M9 final  '!J18)</f>
        <v>13.8</v>
      </c>
      <c r="K20" s="174" t="str">
        <f>IF('M9 final  '!K18="","",'M9 final  '!K18)</f>
        <v>V</v>
      </c>
      <c r="L20" s="174">
        <f>IF(M10FI!E18="","",M10FI!E18)</f>
        <v>14.75</v>
      </c>
      <c r="M20" s="174" t="str">
        <f>IF(M10FI!F18="","",M10FI!F18)</f>
        <v/>
      </c>
      <c r="N20" s="174">
        <f>IF(M10FI!G18="","",M10FI!G18)</f>
        <v>14.75</v>
      </c>
      <c r="O20" s="174">
        <f>IF(M10FI!H18="","",M10FI!H18)</f>
        <v>14.75</v>
      </c>
      <c r="P20" s="174" t="str">
        <f>IF(M10FI!I18="","",M10FI!I18)</f>
        <v/>
      </c>
      <c r="Q20" s="174">
        <f>IF(M10FI!J18="","",M10FI!J18)</f>
        <v>14.75</v>
      </c>
      <c r="R20" s="174">
        <f>IF(M10FI!K18="","",M10FI!K18)</f>
        <v>12</v>
      </c>
      <c r="S20" s="174" t="str">
        <f>IF(M10FI!L18="","",M10FI!L18)</f>
        <v/>
      </c>
      <c r="T20" s="174">
        <f>IF(M10FI!M18="","",M10FI!M18)</f>
        <v>12</v>
      </c>
      <c r="U20" s="174">
        <f>IF(M10FI!N18="","",M10FI!N18)</f>
        <v>13.924999999999999</v>
      </c>
      <c r="V20" s="176" t="str">
        <f>IF(M10FI!O18="","",M10FI!O18)</f>
        <v>V</v>
      </c>
      <c r="W20" s="174">
        <f>IF('M11 final'!D18="","",'M11 final'!D18)</f>
        <v>15.75</v>
      </c>
      <c r="X20" s="174" t="str">
        <f>IF('M11 final'!E18="","",'M11 final'!E18)</f>
        <v/>
      </c>
      <c r="Y20" s="174">
        <f>IF('M11 final'!F18="","",'M11 final'!F18)</f>
        <v>15.75</v>
      </c>
      <c r="Z20" s="174">
        <f>IF('M11 final'!G18="","",'M11 final'!G18)</f>
        <v>19</v>
      </c>
      <c r="AA20" s="174" t="str">
        <f>IF('M11 final'!H18="","",'M11 final'!H18)</f>
        <v/>
      </c>
      <c r="AB20" s="174">
        <f>IF('M11 final'!I18="","",'M11 final'!I18)</f>
        <v>19</v>
      </c>
      <c r="AC20" s="174">
        <f>IF('M11 final'!J18="","",'M11 final'!J18)</f>
        <v>17.375</v>
      </c>
      <c r="AD20" s="176" t="str">
        <f>IF('M11 final'!K18="","",'M11 final'!K18)</f>
        <v>V</v>
      </c>
      <c r="AE20" s="174">
        <f>IF(M12FI!D18="","",M12FI!D18)</f>
        <v>18</v>
      </c>
      <c r="AF20" s="174" t="str">
        <f>IF(M12FI!E18="","",M12FI!E18)</f>
        <v/>
      </c>
      <c r="AG20" s="174">
        <f>IF(M12FI!F18="","",M12FI!F18)</f>
        <v>18</v>
      </c>
      <c r="AH20" s="174">
        <f>IF(M12FI!G18="","",M12FI!G18)</f>
        <v>17</v>
      </c>
      <c r="AI20" s="174" t="str">
        <f>IF(M12FI!H18="","",M12FI!H18)</f>
        <v/>
      </c>
      <c r="AJ20" s="174">
        <f>IF(M12FI!I18="","",M12FI!I18)</f>
        <v>17</v>
      </c>
      <c r="AK20" s="174">
        <f>IF(M12FI!J18="","",M12FI!J18)</f>
        <v>17.5</v>
      </c>
      <c r="AL20" s="174" t="str">
        <f>IF(M12FI!K18="","",M12FI!K18)</f>
        <v/>
      </c>
      <c r="AM20" s="174">
        <f>IF(M12FI!L18="","",M12FI!L18)</f>
        <v>17.5</v>
      </c>
      <c r="AN20" s="174">
        <f>IF(M12FI!M18="","",M12FI!M18)</f>
        <v>17.5</v>
      </c>
      <c r="AO20" s="176" t="str">
        <f>IF(M12FI!N18="","",M12FI!N18)</f>
        <v>V</v>
      </c>
      <c r="AP20" s="174">
        <f>IF(' M13 APR'!E18="","",' M13 APR'!E18)</f>
        <v>15</v>
      </c>
      <c r="AQ20" s="174" t="str">
        <f>IF(' M13 APR'!F18="","",' M13 APR'!F18)</f>
        <v/>
      </c>
      <c r="AR20" s="174">
        <f>IF(' M13 APR'!G18="","",' M13 APR'!G18)</f>
        <v>15</v>
      </c>
      <c r="AS20" s="174">
        <f>IF(' M13 APR'!H18="","",' M13 APR'!H18)</f>
        <v>16.599999999999998</v>
      </c>
      <c r="AT20" s="174" t="str">
        <f>IF(' M13 APR'!I18="","",' M13 APR'!I18)</f>
        <v/>
      </c>
      <c r="AU20" s="174">
        <f>IF(' M13 APR'!J18="","",' M13 APR'!J18)</f>
        <v>16.599999999999998</v>
      </c>
      <c r="AV20" s="174">
        <f>IF(' M13 APR'!K18="","",' M13 APR'!K18)</f>
        <v>15.704000000000001</v>
      </c>
      <c r="AW20" s="176" t="str">
        <f>IF(' M13 APR'!L18="","",' M13 APR'!L18)</f>
        <v>V</v>
      </c>
      <c r="AX20" s="176">
        <f>IF(' M14 APR'!E18="","",' M14 APR'!E18)</f>
        <v>18.8</v>
      </c>
      <c r="AY20" s="176" t="str">
        <f>IF(' M14 APR'!F18="","",' M14 APR'!F18)</f>
        <v/>
      </c>
      <c r="AZ20" s="176">
        <f>IF(' M14 APR'!G18="","",' M14 APR'!G18)</f>
        <v>18.8</v>
      </c>
      <c r="BA20" s="176">
        <f>IF(' M14 APR'!H18="","",' M14 APR'!H18)</f>
        <v>13.75</v>
      </c>
      <c r="BB20" s="176" t="str">
        <f>IF(' M14 APR'!I18="","",' M14 APR'!I18)</f>
        <v/>
      </c>
      <c r="BC20" s="176">
        <f>IF(' M14 APR'!J18="","",' M14 APR'!J18)</f>
        <v>13.75</v>
      </c>
      <c r="BD20" s="176">
        <f>IF(' M14 APR'!K18="","",' M14 APR'!K18)</f>
        <v>16.578000000000003</v>
      </c>
      <c r="BE20" s="176" t="str">
        <f>IF(' M14 APR'!L18="","",' M14 APR'!L18)</f>
        <v>V</v>
      </c>
      <c r="BF20" s="175">
        <f>IF(' M15 APR'!E18="","",' M15 APR'!E18)</f>
        <v>14.75</v>
      </c>
      <c r="BG20" s="175" t="str">
        <f>IF(' M15 APR'!F18="","",' M15 APR'!F18)</f>
        <v/>
      </c>
      <c r="BH20" s="175">
        <f>IF(' M15 APR'!G18="","",' M15 APR'!G18)</f>
        <v>14.75</v>
      </c>
      <c r="BI20" s="175">
        <f>IF(' M15 APR'!H18="","",' M15 APR'!H18)</f>
        <v>16</v>
      </c>
      <c r="BJ20" s="175" t="str">
        <f>IF(' M15 APR'!I18="","",' M15 APR'!I18)</f>
        <v/>
      </c>
      <c r="BK20" s="175">
        <f>IF(' M15 APR'!J18="","",' M15 APR'!J18)</f>
        <v>16</v>
      </c>
      <c r="BL20" s="175">
        <f>IF(' M15 APR'!K18="","",' M15 APR'!K18)</f>
        <v>15.75</v>
      </c>
      <c r="BM20" s="175" t="str">
        <f>IF(' M15 APR'!L18="","",' M15 APR'!L18)</f>
        <v>V</v>
      </c>
      <c r="BN20" s="291">
        <f>IF(' M16 APR'!E18="","",' M16 APR'!E18)</f>
        <v>15.5</v>
      </c>
      <c r="BO20" s="291" t="str">
        <f>IF(' M16 APR'!F18="","",' M16 APR'!F18)</f>
        <v/>
      </c>
      <c r="BP20" s="291">
        <f>IF(' M16 APR'!G18="","",' M16 APR'!G18)</f>
        <v>15.5</v>
      </c>
      <c r="BQ20" s="291">
        <f>IF(' M16 APR'!H18="","",' M16 APR'!H18)</f>
        <v>15.5</v>
      </c>
      <c r="BR20" s="291" t="str">
        <f>IF(' M16 APR'!I18="","",' M16 APR'!I18)</f>
        <v>V</v>
      </c>
      <c r="BS20" s="290">
        <f t="shared" si="0"/>
        <v>15.766500000000001</v>
      </c>
      <c r="BT20" s="292" t="str">
        <f t="shared" si="1"/>
        <v>Admis(e)</v>
      </c>
      <c r="BU20" s="293" t="str">
        <f t="shared" si="2"/>
        <v xml:space="preserve">ARGOUB           </v>
      </c>
    </row>
    <row r="21" spans="1:73">
      <c r="A21" s="301">
        <f t="shared" si="3"/>
        <v>12</v>
      </c>
      <c r="B21" s="183" t="s">
        <v>80</v>
      </c>
      <c r="C21" s="182" t="s">
        <v>81</v>
      </c>
      <c r="D21" s="174">
        <f>IF('M9 final  '!D43="","",'M9 final  '!D43)</f>
        <v>15.1</v>
      </c>
      <c r="E21" s="174" t="str">
        <f>IF('M9 final  '!E43="","",'M9 final  '!E43)</f>
        <v/>
      </c>
      <c r="F21" s="174">
        <f>IF('M9 final  '!F43="","",'M9 final  '!F43)</f>
        <v>15.1</v>
      </c>
      <c r="G21" s="174">
        <f>IF('M9 final  '!G43="","",'M9 final  '!G43)</f>
        <v>10.5</v>
      </c>
      <c r="H21" s="174" t="str">
        <f>IF('M9 final  '!H43="","",'M9 final  '!H43)</f>
        <v/>
      </c>
      <c r="I21" s="174">
        <f>IF('M9 final  '!I43="","",'M9 final  '!I43)</f>
        <v>10.5</v>
      </c>
      <c r="J21" s="174">
        <f>IF('M9 final  '!J43="","",'M9 final  '!J43)</f>
        <v>12.8</v>
      </c>
      <c r="K21" s="174" t="str">
        <f>IF('M9 final  '!K43="","",'M9 final  '!K43)</f>
        <v>V</v>
      </c>
      <c r="L21" s="174">
        <f>IF(M10FI!E43="","",M10FI!E43)</f>
        <v>15.375</v>
      </c>
      <c r="M21" s="174" t="str">
        <f>IF(M10FI!F43="","",M10FI!F43)</f>
        <v/>
      </c>
      <c r="N21" s="174">
        <f>IF(M10FI!G43="","",M10FI!G43)</f>
        <v>15.375</v>
      </c>
      <c r="O21" s="174">
        <f>IF(M10FI!H43="","",M10FI!H43)</f>
        <v>16.75</v>
      </c>
      <c r="P21" s="174" t="str">
        <f>IF(M10FI!I43="","",M10FI!I43)</f>
        <v/>
      </c>
      <c r="Q21" s="174">
        <f>IF(M10FI!J43="","",M10FI!J43)</f>
        <v>16.75</v>
      </c>
      <c r="R21" s="174">
        <f>IF(M10FI!K43="","",M10FI!K43)</f>
        <v>14</v>
      </c>
      <c r="S21" s="174" t="str">
        <f>IF(M10FI!L43="","",M10FI!L43)</f>
        <v/>
      </c>
      <c r="T21" s="174">
        <f>IF(M10FI!M43="","",M10FI!M43)</f>
        <v>14</v>
      </c>
      <c r="U21" s="174">
        <f>IF(M10FI!N43="","",M10FI!N43)</f>
        <v>15.512499999999999</v>
      </c>
      <c r="V21" s="176" t="str">
        <f>IF(M10FI!O43="","",M10FI!O43)</f>
        <v>V</v>
      </c>
      <c r="W21" s="174">
        <f>IF('M11 final'!D43="","",'M11 final'!D43)</f>
        <v>16</v>
      </c>
      <c r="X21" s="174" t="str">
        <f>IF('M11 final'!E43="","",'M11 final'!E43)</f>
        <v/>
      </c>
      <c r="Y21" s="174">
        <f>IF('M11 final'!F43="","",'M11 final'!F43)</f>
        <v>16</v>
      </c>
      <c r="Z21" s="174">
        <f>IF('M11 final'!G43="","",'M11 final'!G43)</f>
        <v>14.75</v>
      </c>
      <c r="AA21" s="174" t="str">
        <f>IF('M11 final'!H43="","",'M11 final'!H43)</f>
        <v/>
      </c>
      <c r="AB21" s="174">
        <f>IF('M11 final'!I43="","",'M11 final'!I43)</f>
        <v>14.75</v>
      </c>
      <c r="AC21" s="174">
        <f>IF('M11 final'!J43="","",'M11 final'!J43)</f>
        <v>15.375</v>
      </c>
      <c r="AD21" s="176" t="str">
        <f>IF('M11 final'!K43="","",'M11 final'!K43)</f>
        <v>V</v>
      </c>
      <c r="AE21" s="174">
        <f>IF(M12FI!D43="","",M12FI!D43)</f>
        <v>17</v>
      </c>
      <c r="AF21" s="174" t="str">
        <f>IF(M12FI!E43="","",M12FI!E43)</f>
        <v/>
      </c>
      <c r="AG21" s="174">
        <f>IF(M12FI!F43="","",M12FI!F43)</f>
        <v>17</v>
      </c>
      <c r="AH21" s="174">
        <f>IF(M12FI!G43="","",M12FI!G43)</f>
        <v>17</v>
      </c>
      <c r="AI21" s="174" t="str">
        <f>IF(M12FI!H43="","",M12FI!H43)</f>
        <v/>
      </c>
      <c r="AJ21" s="174">
        <f>IF(M12FI!I43="","",M12FI!I43)</f>
        <v>17</v>
      </c>
      <c r="AK21" s="174">
        <f>IF(M12FI!J43="","",M12FI!J43)</f>
        <v>18.5</v>
      </c>
      <c r="AL21" s="174" t="str">
        <f>IF(M12FI!K43="","",M12FI!K43)</f>
        <v/>
      </c>
      <c r="AM21" s="174">
        <f>IF(M12FI!L43="","",M12FI!L43)</f>
        <v>18.5</v>
      </c>
      <c r="AN21" s="174">
        <f>IF(M12FI!M43="","",M12FI!M43)</f>
        <v>17.840000000000003</v>
      </c>
      <c r="AO21" s="176" t="str">
        <f>IF(M12FI!N43="","",M12FI!N43)</f>
        <v>V</v>
      </c>
      <c r="AP21" s="174">
        <f>IF(' M13 APR'!E43="","",' M13 APR'!E43)</f>
        <v>15</v>
      </c>
      <c r="AQ21" s="174" t="str">
        <f>IF(' M13 APR'!F43="","",' M13 APR'!F43)</f>
        <v/>
      </c>
      <c r="AR21" s="174">
        <f>IF(' M13 APR'!G43="","",' M13 APR'!G43)</f>
        <v>15</v>
      </c>
      <c r="AS21" s="174">
        <f>IF(' M13 APR'!H43="","",' M13 APR'!H43)</f>
        <v>18.95</v>
      </c>
      <c r="AT21" s="174" t="str">
        <f>IF(' M13 APR'!I43="","",' M13 APR'!I43)</f>
        <v/>
      </c>
      <c r="AU21" s="174">
        <f>IF(' M13 APR'!J43="","",' M13 APR'!J43)</f>
        <v>18.95</v>
      </c>
      <c r="AV21" s="174">
        <f>IF(' M13 APR'!K43="","",' M13 APR'!K43)</f>
        <v>16.738</v>
      </c>
      <c r="AW21" s="176" t="str">
        <f>IF(' M13 APR'!L43="","",' M13 APR'!L43)</f>
        <v>V</v>
      </c>
      <c r="AX21" s="176">
        <f>IF(' M14 APR'!E43="","",' M14 APR'!E43)</f>
        <v>19.200000000000003</v>
      </c>
      <c r="AY21" s="176" t="str">
        <f>IF(' M14 APR'!F43="","",' M14 APR'!F43)</f>
        <v/>
      </c>
      <c r="AZ21" s="176">
        <f>IF(' M14 APR'!G43="","",' M14 APR'!G43)</f>
        <v>19.200000000000003</v>
      </c>
      <c r="BA21" s="176">
        <f>IF(' M14 APR'!H43="","",' M14 APR'!H43)</f>
        <v>14</v>
      </c>
      <c r="BB21" s="176" t="str">
        <f>IF(' M14 APR'!I43="","",' M14 APR'!I43)</f>
        <v/>
      </c>
      <c r="BC21" s="176">
        <f>IF(' M14 APR'!J43="","",' M14 APR'!J43)</f>
        <v>14</v>
      </c>
      <c r="BD21" s="176">
        <f>IF(' M14 APR'!K43="","",' M14 APR'!K43)</f>
        <v>16.912000000000003</v>
      </c>
      <c r="BE21" s="176" t="str">
        <f>IF(' M14 APR'!L43="","",' M14 APR'!L43)</f>
        <v>V</v>
      </c>
      <c r="BF21" s="175">
        <f>IF(' M15 APR'!E43="","",' M15 APR'!E43)</f>
        <v>14.75</v>
      </c>
      <c r="BG21" s="175" t="str">
        <f>IF(' M15 APR'!F43="","",' M15 APR'!F43)</f>
        <v/>
      </c>
      <c r="BH21" s="175">
        <f>IF(' M15 APR'!G43="","",' M15 APR'!G43)</f>
        <v>14.75</v>
      </c>
      <c r="BI21" s="175">
        <f>IF(' M15 APR'!H43="","",' M15 APR'!H43)</f>
        <v>16</v>
      </c>
      <c r="BJ21" s="175" t="str">
        <f>IF(' M15 APR'!I43="","",' M15 APR'!I43)</f>
        <v/>
      </c>
      <c r="BK21" s="175">
        <f>IF(' M15 APR'!J43="","",' M15 APR'!J43)</f>
        <v>16</v>
      </c>
      <c r="BL21" s="175">
        <f>IF(' M15 APR'!K43="","",' M15 APR'!K43)</f>
        <v>15.75</v>
      </c>
      <c r="BM21" s="175" t="str">
        <f>IF(' M15 APR'!L43="","",' M15 APR'!L43)</f>
        <v>V</v>
      </c>
      <c r="BN21" s="291">
        <f>IF(' M16 APR'!E43="","",' M16 APR'!E43)</f>
        <v>15</v>
      </c>
      <c r="BO21" s="291" t="str">
        <f>IF(' M16 APR'!F43="","",' M16 APR'!F43)</f>
        <v/>
      </c>
      <c r="BP21" s="291">
        <f>IF(' M16 APR'!G43="","",' M16 APR'!G43)</f>
        <v>15</v>
      </c>
      <c r="BQ21" s="291">
        <f>IF(' M16 APR'!H43="","",' M16 APR'!H43)</f>
        <v>15</v>
      </c>
      <c r="BR21" s="291" t="str">
        <f>IF(' M16 APR'!I43="","",' M16 APR'!I43)</f>
        <v>V</v>
      </c>
      <c r="BS21" s="290">
        <f t="shared" si="0"/>
        <v>15.740937500000001</v>
      </c>
      <c r="BT21" s="292" t="str">
        <f t="shared" si="1"/>
        <v>Admis(e)</v>
      </c>
      <c r="BU21" s="293" t="str">
        <f t="shared" si="2"/>
        <v>BOUHSINE</v>
      </c>
    </row>
    <row r="22" spans="1:73">
      <c r="A22" s="301">
        <f t="shared" si="3"/>
        <v>13</v>
      </c>
      <c r="B22" s="187" t="s">
        <v>197</v>
      </c>
      <c r="C22" s="37" t="s">
        <v>198</v>
      </c>
      <c r="D22" s="174">
        <f>IF('M9 final  '!D105="","",'M9 final  '!D105)</f>
        <v>16.8</v>
      </c>
      <c r="E22" s="174" t="str">
        <f>IF('M9 final  '!E105="","",'M9 final  '!E105)</f>
        <v/>
      </c>
      <c r="F22" s="174">
        <f>IF('M9 final  '!F105="","",'M9 final  '!F105)</f>
        <v>16.8</v>
      </c>
      <c r="G22" s="174">
        <f>IF('M9 final  '!G105="","",'M9 final  '!G105)</f>
        <v>13.5</v>
      </c>
      <c r="H22" s="174" t="str">
        <f>IF('M9 final  '!H105="","",'M9 final  '!H105)</f>
        <v/>
      </c>
      <c r="I22" s="174">
        <f>IF('M9 final  '!I105="","",'M9 final  '!I105)</f>
        <v>13.5</v>
      </c>
      <c r="J22" s="174">
        <f>IF('M9 final  '!J105="","",'M9 final  '!J105)</f>
        <v>15.15</v>
      </c>
      <c r="K22" s="174" t="str">
        <f>IF('M9 final  '!K105="","",'M9 final  '!K105)</f>
        <v>V</v>
      </c>
      <c r="L22" s="174">
        <f>IF(M10FI!E105="","",M10FI!E105)</f>
        <v>13.25</v>
      </c>
      <c r="M22" s="174" t="str">
        <f>IF(M10FI!F105="","",M10FI!F105)</f>
        <v/>
      </c>
      <c r="N22" s="174">
        <f>IF(M10FI!G105="","",M10FI!G105)</f>
        <v>13.25</v>
      </c>
      <c r="O22" s="174">
        <f>IF(M10FI!H105="","",M10FI!H105)</f>
        <v>16.75</v>
      </c>
      <c r="P22" s="174" t="str">
        <f>IF(M10FI!I105="","",M10FI!I105)</f>
        <v/>
      </c>
      <c r="Q22" s="174">
        <f>IF(M10FI!J105="","",M10FI!J105)</f>
        <v>16.75</v>
      </c>
      <c r="R22" s="174">
        <f>IF(M10FI!K105="","",M10FI!K105)</f>
        <v>12.5</v>
      </c>
      <c r="S22" s="174" t="str">
        <f>IF(M10FI!L105="","",M10FI!L105)</f>
        <v/>
      </c>
      <c r="T22" s="174">
        <f>IF(M10FI!M105="","",M10FI!M105)</f>
        <v>12.5</v>
      </c>
      <c r="U22" s="174">
        <f>IF(M10FI!N105="","",M10FI!N105)</f>
        <v>14.425000000000001</v>
      </c>
      <c r="V22" s="176" t="str">
        <f>IF(M10FI!O105="","",M10FI!O105)</f>
        <v>V</v>
      </c>
      <c r="W22" s="174">
        <f>IF('M11 final'!D105="","",'M11 final'!D105)</f>
        <v>17.75</v>
      </c>
      <c r="X22" s="174" t="str">
        <f>IF('M11 final'!E105="","",'M11 final'!E105)</f>
        <v/>
      </c>
      <c r="Y22" s="174">
        <f>IF('M11 final'!F105="","",'M11 final'!F105)</f>
        <v>17.75</v>
      </c>
      <c r="Z22" s="174">
        <f>IF('M11 final'!G105="","",'M11 final'!G105)</f>
        <v>14.5</v>
      </c>
      <c r="AA22" s="174" t="str">
        <f>IF('M11 final'!H105="","",'M11 final'!H105)</f>
        <v/>
      </c>
      <c r="AB22" s="174">
        <f>IF('M11 final'!I105="","",'M11 final'!I105)</f>
        <v>14.5</v>
      </c>
      <c r="AC22" s="174">
        <f>IF('M11 final'!J105="","",'M11 final'!J105)</f>
        <v>16.125</v>
      </c>
      <c r="AD22" s="176" t="str">
        <f>IF('M11 final'!K105="","",'M11 final'!K105)</f>
        <v>V</v>
      </c>
      <c r="AE22" s="174">
        <f>IF(M12FI!D105="","",M12FI!D105)</f>
        <v>18</v>
      </c>
      <c r="AF22" s="174" t="str">
        <f>IF(M12FI!E105="","",M12FI!E105)</f>
        <v/>
      </c>
      <c r="AG22" s="174">
        <f>IF(M12FI!F105="","",M12FI!F105)</f>
        <v>18</v>
      </c>
      <c r="AH22" s="174">
        <f>IF(M12FI!G105="","",M12FI!G105)</f>
        <v>20</v>
      </c>
      <c r="AI22" s="174" t="str">
        <f>IF(M12FI!H105="","",M12FI!H105)</f>
        <v/>
      </c>
      <c r="AJ22" s="174">
        <f>IF(M12FI!I105="","",M12FI!I105)</f>
        <v>20</v>
      </c>
      <c r="AK22" s="174">
        <f>IF(M12FI!J105="","",M12FI!J105)</f>
        <v>15</v>
      </c>
      <c r="AL22" s="174" t="str">
        <f>IF(M12FI!K105="","",M12FI!K105)</f>
        <v/>
      </c>
      <c r="AM22" s="174">
        <f>IF(M12FI!L105="","",M12FI!L105)</f>
        <v>15</v>
      </c>
      <c r="AN22" s="174">
        <f>IF(M12FI!M105="","",M12FI!M105)</f>
        <v>16.759999999999998</v>
      </c>
      <c r="AO22" s="176" t="str">
        <f>IF(M12FI!N105="","",M12FI!N105)</f>
        <v>V</v>
      </c>
      <c r="AP22" s="174">
        <f>IF(' M13 APR'!E105="","",' M13 APR'!E105)</f>
        <v>14</v>
      </c>
      <c r="AQ22" s="174" t="str">
        <f>IF(' M13 APR'!F105="","",' M13 APR'!F105)</f>
        <v/>
      </c>
      <c r="AR22" s="174">
        <f>IF(' M13 APR'!G105="","",' M13 APR'!G105)</f>
        <v>14</v>
      </c>
      <c r="AS22" s="174">
        <f>IF(' M13 APR'!H105="","",' M13 APR'!H105)</f>
        <v>16.375</v>
      </c>
      <c r="AT22" s="174" t="str">
        <f>IF(' M13 APR'!I105="","",' M13 APR'!I105)</f>
        <v/>
      </c>
      <c r="AU22" s="174">
        <f>IF(' M13 APR'!J105="","",' M13 APR'!J105)</f>
        <v>16.375</v>
      </c>
      <c r="AV22" s="174">
        <f>IF(' M13 APR'!K105="","",' M13 APR'!K105)</f>
        <v>15.045000000000002</v>
      </c>
      <c r="AW22" s="176" t="str">
        <f>IF(' M13 APR'!L105="","",' M13 APR'!L105)</f>
        <v>V</v>
      </c>
      <c r="AX22" s="176">
        <f>IF(' M14 APR'!E105="","",' M14 APR'!E105)</f>
        <v>16</v>
      </c>
      <c r="AY22" s="176" t="str">
        <f>IF(' M14 APR'!F105="","",' M14 APR'!F105)</f>
        <v/>
      </c>
      <c r="AZ22" s="176">
        <f>IF(' M14 APR'!G105="","",' M14 APR'!G105)</f>
        <v>16</v>
      </c>
      <c r="BA22" s="176">
        <f>IF(' M14 APR'!H105="","",' M14 APR'!H105)</f>
        <v>15</v>
      </c>
      <c r="BB22" s="176" t="str">
        <f>IF(' M14 APR'!I105="","",' M14 APR'!I105)</f>
        <v/>
      </c>
      <c r="BC22" s="176">
        <f>IF(' M14 APR'!J105="","",' M14 APR'!J105)</f>
        <v>15</v>
      </c>
      <c r="BD22" s="176">
        <f>IF(' M14 APR'!K105="","",' M14 APR'!K105)</f>
        <v>15.56</v>
      </c>
      <c r="BE22" s="176" t="str">
        <f>IF(' M14 APR'!L105="","",' M14 APR'!L105)</f>
        <v>V</v>
      </c>
      <c r="BF22" s="175">
        <f>IF(' M15 APR'!E105="","",' M15 APR'!E105)</f>
        <v>15.5</v>
      </c>
      <c r="BG22" s="175" t="str">
        <f>IF(' M15 APR'!F105="","",' M15 APR'!F105)</f>
        <v/>
      </c>
      <c r="BH22" s="175">
        <f>IF(' M15 APR'!G105="","",' M15 APR'!G105)</f>
        <v>15.5</v>
      </c>
      <c r="BI22" s="175">
        <f>IF(' M15 APR'!H105="","",' M15 APR'!H105)</f>
        <v>16.5</v>
      </c>
      <c r="BJ22" s="175" t="str">
        <f>IF(' M15 APR'!I105="","",' M15 APR'!I105)</f>
        <v/>
      </c>
      <c r="BK22" s="175">
        <f>IF(' M15 APR'!J105="","",' M15 APR'!J105)</f>
        <v>16.5</v>
      </c>
      <c r="BL22" s="175">
        <f>IF(' M15 APR'!K105="","",' M15 APR'!K105)</f>
        <v>16.3</v>
      </c>
      <c r="BM22" s="175" t="str">
        <f>IF(' M15 APR'!L105="","",' M15 APR'!L105)</f>
        <v>V</v>
      </c>
      <c r="BN22" s="291">
        <f>IF(' M16 APR'!E105="","",' M16 APR'!E105)</f>
        <v>16.5</v>
      </c>
      <c r="BO22" s="291" t="str">
        <f>IF(' M16 APR'!F105="","",' M16 APR'!F105)</f>
        <v/>
      </c>
      <c r="BP22" s="291">
        <f>IF(' M16 APR'!G105="","",' M16 APR'!G105)</f>
        <v>16.5</v>
      </c>
      <c r="BQ22" s="291">
        <f>IF(' M16 APR'!H105="","",' M16 APR'!H105)</f>
        <v>16.5</v>
      </c>
      <c r="BR22" s="291" t="str">
        <f>IF(' M16 APR'!I105="","",' M16 APR'!I105)</f>
        <v>V</v>
      </c>
      <c r="BS22" s="290">
        <f t="shared" si="0"/>
        <v>15.733124999999999</v>
      </c>
      <c r="BT22" s="292" t="str">
        <f t="shared" si="1"/>
        <v>Admis(e)</v>
      </c>
      <c r="BU22" s="293" t="str">
        <f t="shared" si="2"/>
        <v xml:space="preserve">NAAMI       </v>
      </c>
    </row>
    <row r="23" spans="1:73">
      <c r="A23" s="301">
        <f t="shared" si="3"/>
        <v>14</v>
      </c>
      <c r="B23" s="37" t="s">
        <v>218</v>
      </c>
      <c r="C23" s="188" t="s">
        <v>219</v>
      </c>
      <c r="D23" s="174">
        <f>IF('M9 final  '!D116="","",'M9 final  '!D116)</f>
        <v>13.600000000000001</v>
      </c>
      <c r="E23" s="174" t="str">
        <f>IF('M9 final  '!E116="","",'M9 final  '!E116)</f>
        <v/>
      </c>
      <c r="F23" s="174">
        <f>IF('M9 final  '!F116="","",'M9 final  '!F116)</f>
        <v>13.600000000000001</v>
      </c>
      <c r="G23" s="174">
        <f>IF('M9 final  '!G116="","",'M9 final  '!G116)</f>
        <v>12.5</v>
      </c>
      <c r="H23" s="174" t="str">
        <f>IF('M9 final  '!H116="","",'M9 final  '!H116)</f>
        <v/>
      </c>
      <c r="I23" s="174">
        <f>IF('M9 final  '!I116="","",'M9 final  '!I116)</f>
        <v>12.5</v>
      </c>
      <c r="J23" s="174">
        <f>IF('M9 final  '!J116="","",'M9 final  '!J116)</f>
        <v>13.05</v>
      </c>
      <c r="K23" s="174" t="str">
        <f>IF('M9 final  '!K116="","",'M9 final  '!K116)</f>
        <v>V</v>
      </c>
      <c r="L23" s="174">
        <f>IF(M10FI!E116="","",M10FI!E116)</f>
        <v>15.75</v>
      </c>
      <c r="M23" s="174" t="str">
        <f>IF(M10FI!F116="","",M10FI!F116)</f>
        <v/>
      </c>
      <c r="N23" s="174">
        <f>IF(M10FI!G116="","",M10FI!G116)</f>
        <v>15.75</v>
      </c>
      <c r="O23" s="174">
        <f>IF(M10FI!H116="","",M10FI!H116)</f>
        <v>11.5</v>
      </c>
      <c r="P23" s="174" t="str">
        <f>IF(M10FI!I116="","",M10FI!I116)</f>
        <v/>
      </c>
      <c r="Q23" s="174">
        <f>IF(M10FI!J116="","",M10FI!J116)</f>
        <v>11.5</v>
      </c>
      <c r="R23" s="174">
        <f>IF(M10FI!K116="","",M10FI!K116)</f>
        <v>12.5</v>
      </c>
      <c r="S23" s="174" t="str">
        <f>IF(M10FI!L116="","",M10FI!L116)</f>
        <v/>
      </c>
      <c r="T23" s="174">
        <f>IF(M10FI!M116="","",M10FI!M116)</f>
        <v>12.5</v>
      </c>
      <c r="U23" s="174">
        <f>IF(M10FI!N116="","",M10FI!N116)</f>
        <v>13.074999999999999</v>
      </c>
      <c r="V23" s="176" t="str">
        <f>IF(M10FI!O116="","",M10FI!O116)</f>
        <v>V</v>
      </c>
      <c r="W23" s="174">
        <f>IF('M11 final'!D116="","",'M11 final'!D116)</f>
        <v>15.75</v>
      </c>
      <c r="X23" s="174" t="str">
        <f>IF('M11 final'!E116="","",'M11 final'!E116)</f>
        <v/>
      </c>
      <c r="Y23" s="174">
        <f>IF('M11 final'!F116="","",'M11 final'!F116)</f>
        <v>15.75</v>
      </c>
      <c r="Z23" s="174">
        <f>IF('M11 final'!G116="","",'M11 final'!G116)</f>
        <v>19.5</v>
      </c>
      <c r="AA23" s="174" t="str">
        <f>IF('M11 final'!H116="","",'M11 final'!H116)</f>
        <v/>
      </c>
      <c r="AB23" s="174">
        <f>IF('M11 final'!I116="","",'M11 final'!I116)</f>
        <v>19.5</v>
      </c>
      <c r="AC23" s="174">
        <f>IF('M11 final'!J116="","",'M11 final'!J116)</f>
        <v>17.625</v>
      </c>
      <c r="AD23" s="176" t="str">
        <f>IF('M11 final'!K116="","",'M11 final'!K116)</f>
        <v>V</v>
      </c>
      <c r="AE23" s="174">
        <f>IF(M12FI!D116="","",M12FI!D116)</f>
        <v>16.5</v>
      </c>
      <c r="AF23" s="174" t="str">
        <f>IF(M12FI!E116="","",M12FI!E116)</f>
        <v/>
      </c>
      <c r="AG23" s="174">
        <f>IF(M12FI!F116="","",M12FI!F116)</f>
        <v>16.5</v>
      </c>
      <c r="AH23" s="174">
        <f>IF(M12FI!G116="","",M12FI!G116)</f>
        <v>15</v>
      </c>
      <c r="AI23" s="174" t="str">
        <f>IF(M12FI!H116="","",M12FI!H116)</f>
        <v/>
      </c>
      <c r="AJ23" s="174">
        <f>IF(M12FI!I116="","",M12FI!I116)</f>
        <v>15</v>
      </c>
      <c r="AK23" s="174">
        <f>IF(M12FI!J116="","",M12FI!J116)</f>
        <v>19</v>
      </c>
      <c r="AL23" s="174" t="str">
        <f>IF(M12FI!K116="","",M12FI!K116)</f>
        <v/>
      </c>
      <c r="AM23" s="174">
        <f>IF(M12FI!L116="","",M12FI!L116)</f>
        <v>19</v>
      </c>
      <c r="AN23" s="174">
        <f>IF(M12FI!M116="","",M12FI!M116)</f>
        <v>17.57</v>
      </c>
      <c r="AO23" s="176" t="str">
        <f>IF(M12FI!N116="","",M12FI!N116)</f>
        <v>V</v>
      </c>
      <c r="AP23" s="174">
        <f>IF(' M13 APR'!E116="","",' M13 APR'!E116)</f>
        <v>16</v>
      </c>
      <c r="AQ23" s="174" t="str">
        <f>IF(' M13 APR'!F116="","",' M13 APR'!F116)</f>
        <v/>
      </c>
      <c r="AR23" s="174">
        <f>IF(' M13 APR'!G116="","",' M13 APR'!G116)</f>
        <v>16</v>
      </c>
      <c r="AS23" s="174">
        <f>IF(' M13 APR'!H116="","",' M13 APR'!H116)</f>
        <v>20</v>
      </c>
      <c r="AT23" s="174" t="str">
        <f>IF(' M13 APR'!I116="","",' M13 APR'!I116)</f>
        <v/>
      </c>
      <c r="AU23" s="174">
        <f>IF(' M13 APR'!J116="","",' M13 APR'!J116)</f>
        <v>20</v>
      </c>
      <c r="AV23" s="174">
        <f>IF(' M13 APR'!K116="","",' M13 APR'!K116)</f>
        <v>17.760000000000002</v>
      </c>
      <c r="AW23" s="176" t="str">
        <f>IF(' M13 APR'!L116="","",' M13 APR'!L116)</f>
        <v>V</v>
      </c>
      <c r="AX23" s="176">
        <f>IF(' M14 APR'!E116="","",' M14 APR'!E116)</f>
        <v>15.200000000000001</v>
      </c>
      <c r="AY23" s="176" t="str">
        <f>IF(' M14 APR'!F116="","",' M14 APR'!F116)</f>
        <v/>
      </c>
      <c r="AZ23" s="176">
        <f>IF(' M14 APR'!G116="","",' M14 APR'!G116)</f>
        <v>15.200000000000001</v>
      </c>
      <c r="BA23" s="176">
        <f>IF(' M14 APR'!H116="","",' M14 APR'!H116)</f>
        <v>14.5</v>
      </c>
      <c r="BB23" s="176" t="str">
        <f>IF(' M14 APR'!I116="","",' M14 APR'!I116)</f>
        <v/>
      </c>
      <c r="BC23" s="176">
        <f>IF(' M14 APR'!J116="","",' M14 APR'!J116)</f>
        <v>14.5</v>
      </c>
      <c r="BD23" s="176">
        <f>IF(' M14 APR'!K116="","",' M14 APR'!K116)</f>
        <v>14.892000000000003</v>
      </c>
      <c r="BE23" s="176" t="str">
        <f>IF(' M14 APR'!L116="","",' M14 APR'!L116)</f>
        <v>V</v>
      </c>
      <c r="BF23" s="175">
        <f>IF(' M15 APR'!E116="","",' M15 APR'!E116)</f>
        <v>14.75</v>
      </c>
      <c r="BG23" s="175" t="str">
        <f>IF(' M15 APR'!F116="","",' M15 APR'!F116)</f>
        <v/>
      </c>
      <c r="BH23" s="175">
        <f>IF(' M15 APR'!G116="","",' M15 APR'!G116)</f>
        <v>14.75</v>
      </c>
      <c r="BI23" s="175">
        <f>IF(' M15 APR'!H116="","",' M15 APR'!H116)</f>
        <v>15.5</v>
      </c>
      <c r="BJ23" s="175" t="str">
        <f>IF(' M15 APR'!I116="","",' M15 APR'!I116)</f>
        <v/>
      </c>
      <c r="BK23" s="175">
        <f>IF(' M15 APR'!J116="","",' M15 APR'!J116)</f>
        <v>15.5</v>
      </c>
      <c r="BL23" s="175">
        <f>IF(' M15 APR'!K116="","",' M15 APR'!K116)</f>
        <v>15.350000000000001</v>
      </c>
      <c r="BM23" s="175" t="str">
        <f>IF(' M15 APR'!L116="","",' M15 APR'!L116)</f>
        <v>V</v>
      </c>
      <c r="BN23" s="291">
        <f>IF(' M16 APR'!E116="","",' M16 APR'!E116)</f>
        <v>16.5</v>
      </c>
      <c r="BO23" s="291" t="str">
        <f>IF(' M16 APR'!F116="","",' M16 APR'!F116)</f>
        <v/>
      </c>
      <c r="BP23" s="291">
        <f>IF(' M16 APR'!G116="","",' M16 APR'!G116)</f>
        <v>16.5</v>
      </c>
      <c r="BQ23" s="291">
        <f>IF(' M16 APR'!H116="","",' M16 APR'!H116)</f>
        <v>16.5</v>
      </c>
      <c r="BR23" s="291" t="str">
        <f>IF(' M16 APR'!I116="","",' M16 APR'!I116)</f>
        <v>V</v>
      </c>
      <c r="BS23" s="290">
        <f t="shared" si="0"/>
        <v>15.72775</v>
      </c>
      <c r="BT23" s="292" t="str">
        <f t="shared" si="1"/>
        <v>Admis(e)</v>
      </c>
      <c r="BU23" s="293" t="str">
        <f t="shared" si="2"/>
        <v xml:space="preserve">RHANIM       </v>
      </c>
    </row>
    <row r="24" spans="1:73">
      <c r="A24" s="301">
        <f t="shared" si="3"/>
        <v>15</v>
      </c>
      <c r="B24" s="183" t="s">
        <v>42</v>
      </c>
      <c r="C24" s="182" t="s">
        <v>43</v>
      </c>
      <c r="D24" s="174">
        <f>IF('M9 final  '!D22="","",'M9 final  '!D22)</f>
        <v>16.600000000000001</v>
      </c>
      <c r="E24" s="174" t="str">
        <f>IF('M9 final  '!E22="","",'M9 final  '!E22)</f>
        <v/>
      </c>
      <c r="F24" s="174">
        <f>IF('M9 final  '!F22="","",'M9 final  '!F22)</f>
        <v>16.600000000000001</v>
      </c>
      <c r="G24" s="174">
        <f>IF('M9 final  '!G22="","",'M9 final  '!G22)</f>
        <v>12.5</v>
      </c>
      <c r="H24" s="174" t="str">
        <f>IF('M9 final  '!H22="","",'M9 final  '!H22)</f>
        <v/>
      </c>
      <c r="I24" s="174">
        <f>IF('M9 final  '!I22="","",'M9 final  '!I22)</f>
        <v>12.5</v>
      </c>
      <c r="J24" s="174">
        <f>IF('M9 final  '!J22="","",'M9 final  '!J22)</f>
        <v>14.55</v>
      </c>
      <c r="K24" s="174" t="str">
        <f>IF('M9 final  '!K22="","",'M9 final  '!K22)</f>
        <v>V</v>
      </c>
      <c r="L24" s="174">
        <f>IF(M10FI!E22="","",M10FI!E22)</f>
        <v>14.75</v>
      </c>
      <c r="M24" s="174" t="str">
        <f>IF(M10FI!F22="","",M10FI!F22)</f>
        <v/>
      </c>
      <c r="N24" s="174">
        <f>IF(M10FI!G22="","",M10FI!G22)</f>
        <v>14.75</v>
      </c>
      <c r="O24" s="174">
        <f>IF(M10FI!H22="","",M10FI!H22)</f>
        <v>13</v>
      </c>
      <c r="P24" s="174" t="str">
        <f>IF(M10FI!I22="","",M10FI!I22)</f>
        <v/>
      </c>
      <c r="Q24" s="174">
        <f>IF(M10FI!J22="","",M10FI!J22)</f>
        <v>13</v>
      </c>
      <c r="R24" s="174">
        <f>IF(M10FI!K22="","",M10FI!K22)</f>
        <v>12.5</v>
      </c>
      <c r="S24" s="174" t="str">
        <f>IF(M10FI!L22="","",M10FI!L22)</f>
        <v/>
      </c>
      <c r="T24" s="174">
        <f>IF(M10FI!M22="","",M10FI!M22)</f>
        <v>12.5</v>
      </c>
      <c r="U24" s="174">
        <f>IF(M10FI!N22="","",M10FI!N22)</f>
        <v>13.375</v>
      </c>
      <c r="V24" s="176" t="str">
        <f>IF(M10FI!O22="","",M10FI!O22)</f>
        <v>V</v>
      </c>
      <c r="W24" s="174">
        <f>IF('M11 final'!D22="","",'M11 final'!D22)</f>
        <v>16</v>
      </c>
      <c r="X24" s="174" t="str">
        <f>IF('M11 final'!E22="","",'M11 final'!E22)</f>
        <v/>
      </c>
      <c r="Y24" s="174">
        <f>IF('M11 final'!F22="","",'M11 final'!F22)</f>
        <v>16</v>
      </c>
      <c r="Z24" s="174">
        <f>IF('M11 final'!G22="","",'M11 final'!G22)</f>
        <v>19.25</v>
      </c>
      <c r="AA24" s="174" t="str">
        <f>IF('M11 final'!H22="","",'M11 final'!H22)</f>
        <v/>
      </c>
      <c r="AB24" s="174">
        <f>IF('M11 final'!I22="","",'M11 final'!I22)</f>
        <v>19.25</v>
      </c>
      <c r="AC24" s="174">
        <f>IF('M11 final'!J22="","",'M11 final'!J22)</f>
        <v>17.625</v>
      </c>
      <c r="AD24" s="176" t="str">
        <f>IF('M11 final'!K22="","",'M11 final'!K22)</f>
        <v>V</v>
      </c>
      <c r="AE24" s="174">
        <f>IF(M12FI!D22="","",M12FI!D22)</f>
        <v>20</v>
      </c>
      <c r="AF24" s="174" t="str">
        <f>IF(M12FI!E22="","",M12FI!E22)</f>
        <v/>
      </c>
      <c r="AG24" s="174">
        <f>IF(M12FI!F22="","",M12FI!F22)</f>
        <v>20</v>
      </c>
      <c r="AH24" s="174">
        <f>IF(M12FI!G22="","",M12FI!G22)</f>
        <v>14</v>
      </c>
      <c r="AI24" s="174" t="str">
        <f>IF(M12FI!H22="","",M12FI!H22)</f>
        <v/>
      </c>
      <c r="AJ24" s="174">
        <f>IF(M12FI!I22="","",M12FI!I22)</f>
        <v>14</v>
      </c>
      <c r="AK24" s="174">
        <f>IF(M12FI!J22="","",M12FI!J22)</f>
        <v>17.5</v>
      </c>
      <c r="AL24" s="174" t="str">
        <f>IF(M12FI!K22="","",M12FI!K22)</f>
        <v/>
      </c>
      <c r="AM24" s="174">
        <f>IF(M12FI!L22="","",M12FI!L22)</f>
        <v>17.5</v>
      </c>
      <c r="AN24" s="174">
        <f>IF(M12FI!M22="","",M12FI!M22)</f>
        <v>17.28</v>
      </c>
      <c r="AO24" s="176" t="str">
        <f>IF(M12FI!N22="","",M12FI!N22)</f>
        <v>V</v>
      </c>
      <c r="AP24" s="174">
        <f>IF(' M13 APR'!E22="","",' M13 APR'!E22)</f>
        <v>14</v>
      </c>
      <c r="AQ24" s="174" t="str">
        <f>IF(' M13 APR'!F22="","",' M13 APR'!F22)</f>
        <v/>
      </c>
      <c r="AR24" s="174">
        <f>IF(' M13 APR'!G22="","",' M13 APR'!G22)</f>
        <v>14</v>
      </c>
      <c r="AS24" s="174">
        <f>IF(' M13 APR'!H22="","",' M13 APR'!H22)</f>
        <v>15.849999999999998</v>
      </c>
      <c r="AT24" s="174" t="str">
        <f>IF(' M13 APR'!I22="","",' M13 APR'!I22)</f>
        <v/>
      </c>
      <c r="AU24" s="174">
        <f>IF(' M13 APR'!J22="","",' M13 APR'!J22)</f>
        <v>15.849999999999998</v>
      </c>
      <c r="AV24" s="174">
        <f>IF(' M13 APR'!K22="","",' M13 APR'!K22)</f>
        <v>14.814</v>
      </c>
      <c r="AW24" s="176" t="str">
        <f>IF(' M13 APR'!L22="","",' M13 APR'!L22)</f>
        <v>V</v>
      </c>
      <c r="AX24" s="176">
        <f>IF(' M14 APR'!E22="","",' M14 APR'!E22)</f>
        <v>19.200000000000003</v>
      </c>
      <c r="AY24" s="176" t="str">
        <f>IF(' M14 APR'!F22="","",' M14 APR'!F22)</f>
        <v/>
      </c>
      <c r="AZ24" s="176">
        <f>IF(' M14 APR'!G22="","",' M14 APR'!G22)</f>
        <v>19.200000000000003</v>
      </c>
      <c r="BA24" s="176">
        <f>IF(' M14 APR'!H22="","",' M14 APR'!H22)</f>
        <v>14</v>
      </c>
      <c r="BB24" s="176" t="str">
        <f>IF(' M14 APR'!I22="","",' M14 APR'!I22)</f>
        <v/>
      </c>
      <c r="BC24" s="176">
        <f>IF(' M14 APR'!J22="","",' M14 APR'!J22)</f>
        <v>14</v>
      </c>
      <c r="BD24" s="176">
        <f>IF(' M14 APR'!K22="","",' M14 APR'!K22)</f>
        <v>16.912000000000003</v>
      </c>
      <c r="BE24" s="176" t="str">
        <f>IF(' M14 APR'!L22="","",' M14 APR'!L22)</f>
        <v>V</v>
      </c>
      <c r="BF24" s="175">
        <f>IF(' M15 APR'!E22="","",' M15 APR'!E22)</f>
        <v>14.5</v>
      </c>
      <c r="BG24" s="175" t="str">
        <f>IF(' M15 APR'!F22="","",' M15 APR'!F22)</f>
        <v/>
      </c>
      <c r="BH24" s="175">
        <f>IF(' M15 APR'!G22="","",' M15 APR'!G22)</f>
        <v>14.5</v>
      </c>
      <c r="BI24" s="175">
        <f>IF(' M15 APR'!H22="","",' M15 APR'!H22)</f>
        <v>16</v>
      </c>
      <c r="BJ24" s="175" t="str">
        <f>IF(' M15 APR'!I22="","",' M15 APR'!I22)</f>
        <v/>
      </c>
      <c r="BK24" s="175">
        <f>IF(' M15 APR'!J22="","",' M15 APR'!J22)</f>
        <v>16</v>
      </c>
      <c r="BL24" s="175">
        <f>IF(' M15 APR'!K22="","",' M15 APR'!K22)</f>
        <v>15.700000000000001</v>
      </c>
      <c r="BM24" s="175" t="str">
        <f>IF(' M15 APR'!L22="","",' M15 APR'!L22)</f>
        <v>V</v>
      </c>
      <c r="BN24" s="291">
        <f>IF(' M16 APR'!E22="","",' M16 APR'!E22)</f>
        <v>15.5</v>
      </c>
      <c r="BO24" s="291" t="str">
        <f>IF(' M16 APR'!F22="","",' M16 APR'!F22)</f>
        <v/>
      </c>
      <c r="BP24" s="291">
        <f>IF(' M16 APR'!G22="","",' M16 APR'!G22)</f>
        <v>15.5</v>
      </c>
      <c r="BQ24" s="291">
        <f>IF(' M16 APR'!H22="","",' M16 APR'!H22)</f>
        <v>15.5</v>
      </c>
      <c r="BR24" s="291" t="str">
        <f>IF(' M16 APR'!I22="","",' M16 APR'!I22)</f>
        <v>V</v>
      </c>
      <c r="BS24" s="290">
        <f t="shared" si="0"/>
        <v>15.719500000000002</v>
      </c>
      <c r="BT24" s="292" t="str">
        <f t="shared" si="1"/>
        <v>Admis(e)</v>
      </c>
      <c r="BU24" s="293" t="str">
        <f t="shared" si="2"/>
        <v>AZIZY</v>
      </c>
    </row>
    <row r="25" spans="1:73">
      <c r="A25" s="301">
        <f t="shared" si="3"/>
        <v>16</v>
      </c>
      <c r="B25" s="181" t="s">
        <v>58</v>
      </c>
      <c r="C25" s="182" t="s">
        <v>59</v>
      </c>
      <c r="D25" s="174">
        <f>IF('M9 final  '!D31="","",'M9 final  '!D31)</f>
        <v>14.600000000000001</v>
      </c>
      <c r="E25" s="174" t="str">
        <f>IF('M9 final  '!E31="","",'M9 final  '!E31)</f>
        <v/>
      </c>
      <c r="F25" s="174">
        <f>IF('M9 final  '!F31="","",'M9 final  '!F31)</f>
        <v>14.600000000000001</v>
      </c>
      <c r="G25" s="174">
        <f>IF('M9 final  '!G31="","",'M9 final  '!G31)</f>
        <v>13</v>
      </c>
      <c r="H25" s="174" t="str">
        <f>IF('M9 final  '!H31="","",'M9 final  '!H31)</f>
        <v/>
      </c>
      <c r="I25" s="174">
        <f>IF('M9 final  '!I31="","",'M9 final  '!I31)</f>
        <v>13</v>
      </c>
      <c r="J25" s="174">
        <f>IF('M9 final  '!J31="","",'M9 final  '!J31)</f>
        <v>13.8</v>
      </c>
      <c r="K25" s="174" t="str">
        <f>IF('M9 final  '!K31="","",'M9 final  '!K31)</f>
        <v>V</v>
      </c>
      <c r="L25" s="174">
        <f>IF(M10FI!E31="","",M10FI!E31)</f>
        <v>15.75</v>
      </c>
      <c r="M25" s="174" t="str">
        <f>IF(M10FI!F31="","",M10FI!F31)</f>
        <v/>
      </c>
      <c r="N25" s="174">
        <f>IF(M10FI!G31="","",M10FI!G31)</f>
        <v>15.75</v>
      </c>
      <c r="O25" s="174">
        <f>IF(M10FI!H31="","",M10FI!H31)</f>
        <v>15.5</v>
      </c>
      <c r="P25" s="174" t="str">
        <f>IF(M10FI!I31="","",M10FI!I31)</f>
        <v/>
      </c>
      <c r="Q25" s="174">
        <f>IF(M10FI!J31="","",M10FI!J31)</f>
        <v>15.5</v>
      </c>
      <c r="R25" s="174">
        <f>IF(M10FI!K31="","",M10FI!K31)</f>
        <v>11</v>
      </c>
      <c r="S25" s="174" t="str">
        <f>IF(M10FI!L31="","",M10FI!L31)</f>
        <v/>
      </c>
      <c r="T25" s="174">
        <f>IF(M10FI!M31="","",M10FI!M31)</f>
        <v>11</v>
      </c>
      <c r="U25" s="174">
        <f>IF(M10FI!N31="","",M10FI!N31)</f>
        <v>14.225000000000001</v>
      </c>
      <c r="V25" s="176" t="str">
        <f>IF(M10FI!O31="","",M10FI!O31)</f>
        <v>V</v>
      </c>
      <c r="W25" s="174">
        <f>IF('M11 final'!D31="","",'M11 final'!D31)</f>
        <v>12.25</v>
      </c>
      <c r="X25" s="174" t="str">
        <f>IF('M11 final'!E31="","",'M11 final'!E31)</f>
        <v/>
      </c>
      <c r="Y25" s="174">
        <f>IF('M11 final'!F31="","",'M11 final'!F31)</f>
        <v>12.25</v>
      </c>
      <c r="Z25" s="174">
        <f>IF('M11 final'!G31="","",'M11 final'!G31)</f>
        <v>18.75</v>
      </c>
      <c r="AA25" s="174" t="str">
        <f>IF('M11 final'!H31="","",'M11 final'!H31)</f>
        <v/>
      </c>
      <c r="AB25" s="174">
        <f>IF('M11 final'!I31="","",'M11 final'!I31)</f>
        <v>18.75</v>
      </c>
      <c r="AC25" s="174">
        <f>IF('M11 final'!J31="","",'M11 final'!J31)</f>
        <v>15.5</v>
      </c>
      <c r="AD25" s="176" t="str">
        <f>IF('M11 final'!K31="","",'M11 final'!K31)</f>
        <v>V</v>
      </c>
      <c r="AE25" s="174">
        <f>IF(M12FI!D31="","",M12FI!D31)</f>
        <v>16</v>
      </c>
      <c r="AF25" s="174" t="str">
        <f>IF(M12FI!E31="","",M12FI!E31)</f>
        <v/>
      </c>
      <c r="AG25" s="174">
        <f>IF(M12FI!F31="","",M12FI!F31)</f>
        <v>16</v>
      </c>
      <c r="AH25" s="174">
        <f>IF(M12FI!G31="","",M12FI!G31)</f>
        <v>18</v>
      </c>
      <c r="AI25" s="174" t="str">
        <f>IF(M12FI!H31="","",M12FI!H31)</f>
        <v/>
      </c>
      <c r="AJ25" s="174">
        <f>IF(M12FI!I31="","",M12FI!I31)</f>
        <v>18</v>
      </c>
      <c r="AK25" s="174">
        <f>IF(M12FI!J31="","",M12FI!J31)</f>
        <v>19.5</v>
      </c>
      <c r="AL25" s="174" t="str">
        <f>IF(M12FI!K31="","",M12FI!K31)</f>
        <v/>
      </c>
      <c r="AM25" s="174">
        <f>IF(M12FI!L31="","",M12FI!L31)</f>
        <v>19.5</v>
      </c>
      <c r="AN25" s="174">
        <f>IF(M12FI!M31="","",M12FI!M31)</f>
        <v>18.400000000000002</v>
      </c>
      <c r="AO25" s="176" t="str">
        <f>IF(M12FI!N31="","",M12FI!N31)</f>
        <v>V</v>
      </c>
      <c r="AP25" s="174">
        <f>IF(' M13 APR'!E31="","",' M13 APR'!E31)</f>
        <v>14</v>
      </c>
      <c r="AQ25" s="174" t="str">
        <f>IF(' M13 APR'!F31="","",' M13 APR'!F31)</f>
        <v/>
      </c>
      <c r="AR25" s="174">
        <f>IF(' M13 APR'!G31="","",' M13 APR'!G31)</f>
        <v>14</v>
      </c>
      <c r="AS25" s="174">
        <f>IF(' M13 APR'!H31="","",' M13 APR'!H31)</f>
        <v>17.899999999999999</v>
      </c>
      <c r="AT25" s="174" t="str">
        <f>IF(' M13 APR'!I31="","",' M13 APR'!I31)</f>
        <v/>
      </c>
      <c r="AU25" s="174">
        <f>IF(' M13 APR'!J31="","",' M13 APR'!J31)</f>
        <v>17.899999999999999</v>
      </c>
      <c r="AV25" s="174">
        <f>IF(' M13 APR'!K31="","",' M13 APR'!K31)</f>
        <v>15.716000000000001</v>
      </c>
      <c r="AW25" s="176" t="str">
        <f>IF(' M13 APR'!L31="","",' M13 APR'!L31)</f>
        <v>V</v>
      </c>
      <c r="AX25" s="176">
        <f>IF(' M14 APR'!E31="","",' M14 APR'!E31)</f>
        <v>17.200000000000003</v>
      </c>
      <c r="AY25" s="176" t="str">
        <f>IF(' M14 APR'!F31="","",' M14 APR'!F31)</f>
        <v/>
      </c>
      <c r="AZ25" s="176">
        <f>IF(' M14 APR'!G31="","",' M14 APR'!G31)</f>
        <v>17.200000000000003</v>
      </c>
      <c r="BA25" s="176">
        <f>IF(' M14 APR'!H31="","",' M14 APR'!H31)</f>
        <v>14</v>
      </c>
      <c r="BB25" s="176" t="str">
        <f>IF(' M14 APR'!I31="","",' M14 APR'!I31)</f>
        <v/>
      </c>
      <c r="BC25" s="176">
        <f>IF(' M14 APR'!J31="","",' M14 APR'!J31)</f>
        <v>14</v>
      </c>
      <c r="BD25" s="176">
        <f>IF(' M14 APR'!K31="","",' M14 APR'!K31)</f>
        <v>15.792000000000003</v>
      </c>
      <c r="BE25" s="176" t="str">
        <f>IF(' M14 APR'!L31="","",' M14 APR'!L31)</f>
        <v>V</v>
      </c>
      <c r="BF25" s="175">
        <f>IF(' M15 APR'!E31="","",' M15 APR'!E31)</f>
        <v>14.5</v>
      </c>
      <c r="BG25" s="175" t="str">
        <f>IF(' M15 APR'!F31="","",' M15 APR'!F31)</f>
        <v/>
      </c>
      <c r="BH25" s="175">
        <f>IF(' M15 APR'!G31="","",' M15 APR'!G31)</f>
        <v>14.5</v>
      </c>
      <c r="BI25" s="175">
        <f>IF(' M15 APR'!H31="","",' M15 APR'!H31)</f>
        <v>16</v>
      </c>
      <c r="BJ25" s="175" t="str">
        <f>IF(' M15 APR'!I31="","",' M15 APR'!I31)</f>
        <v/>
      </c>
      <c r="BK25" s="175">
        <f>IF(' M15 APR'!J31="","",' M15 APR'!J31)</f>
        <v>16</v>
      </c>
      <c r="BL25" s="175">
        <f>IF(' M15 APR'!K31="","",' M15 APR'!K31)</f>
        <v>15.700000000000001</v>
      </c>
      <c r="BM25" s="175" t="str">
        <f>IF(' M15 APR'!L31="","",' M15 APR'!L31)</f>
        <v>V</v>
      </c>
      <c r="BN25" s="291">
        <f>IF(' M16 APR'!E31="","",' M16 APR'!E31)</f>
        <v>16.25</v>
      </c>
      <c r="BO25" s="291" t="str">
        <f>IF(' M16 APR'!F31="","",' M16 APR'!F31)</f>
        <v/>
      </c>
      <c r="BP25" s="291">
        <f>IF(' M16 APR'!G31="","",' M16 APR'!G31)</f>
        <v>16.25</v>
      </c>
      <c r="BQ25" s="291">
        <f>IF(' M16 APR'!H31="","",' M16 APR'!H31)</f>
        <v>16.25</v>
      </c>
      <c r="BR25" s="291" t="str">
        <f>IF(' M16 APR'!I31="","",' M16 APR'!I31)</f>
        <v>V</v>
      </c>
      <c r="BS25" s="290">
        <f t="shared" si="0"/>
        <v>15.672875000000003</v>
      </c>
      <c r="BT25" s="292" t="str">
        <f t="shared" si="1"/>
        <v>Admis(e)</v>
      </c>
      <c r="BU25" s="293" t="str">
        <f t="shared" si="2"/>
        <v xml:space="preserve">BELMQUADDEM </v>
      </c>
    </row>
    <row r="26" spans="1:73">
      <c r="A26" s="301">
        <f t="shared" si="3"/>
        <v>17</v>
      </c>
      <c r="B26" s="186" t="s">
        <v>135</v>
      </c>
      <c r="C26" s="37" t="s">
        <v>136</v>
      </c>
      <c r="D26" s="174">
        <f>IF('M9 final  '!D72="","",'M9 final  '!D72)</f>
        <v>14.1</v>
      </c>
      <c r="E26" s="174" t="str">
        <f>IF('M9 final  '!E72="","",'M9 final  '!E72)</f>
        <v/>
      </c>
      <c r="F26" s="174">
        <f>IF('M9 final  '!F72="","",'M9 final  '!F72)</f>
        <v>14.1</v>
      </c>
      <c r="G26" s="174">
        <f>IF('M9 final  '!G72="","",'M9 final  '!G72)</f>
        <v>13.5</v>
      </c>
      <c r="H26" s="174" t="str">
        <f>IF('M9 final  '!H72="","",'M9 final  '!H72)</f>
        <v/>
      </c>
      <c r="I26" s="174">
        <f>IF('M9 final  '!I72="","",'M9 final  '!I72)</f>
        <v>13.5</v>
      </c>
      <c r="J26" s="174">
        <f>IF('M9 final  '!J72="","",'M9 final  '!J72)</f>
        <v>13.8</v>
      </c>
      <c r="K26" s="174" t="str">
        <f>IF('M9 final  '!K72="","",'M9 final  '!K72)</f>
        <v>V</v>
      </c>
      <c r="L26" s="174">
        <f>IF(M10FI!E72="","",M10FI!E72)</f>
        <v>15.125</v>
      </c>
      <c r="M26" s="174" t="str">
        <f>IF(M10FI!F72="","",M10FI!F72)</f>
        <v/>
      </c>
      <c r="N26" s="174">
        <f>IF(M10FI!G72="","",M10FI!G72)</f>
        <v>15.125</v>
      </c>
      <c r="O26" s="174">
        <f>IF(M10FI!H72="","",M10FI!H72)</f>
        <v>15.5</v>
      </c>
      <c r="P26" s="174" t="str">
        <f>IF(M10FI!I72="","",M10FI!I72)</f>
        <v/>
      </c>
      <c r="Q26" s="174">
        <f>IF(M10FI!J72="","",M10FI!J72)</f>
        <v>15.5</v>
      </c>
      <c r="R26" s="174">
        <f>IF(M10FI!K72="","",M10FI!K72)</f>
        <v>14</v>
      </c>
      <c r="S26" s="174" t="str">
        <f>IF(M10FI!L72="","",M10FI!L72)</f>
        <v/>
      </c>
      <c r="T26" s="174">
        <f>IF(M10FI!M72="","",M10FI!M72)</f>
        <v>14</v>
      </c>
      <c r="U26" s="174">
        <f>IF(M10FI!N72="","",M10FI!N72)</f>
        <v>14.9375</v>
      </c>
      <c r="V26" s="176" t="str">
        <f>IF(M10FI!O72="","",M10FI!O72)</f>
        <v>V</v>
      </c>
      <c r="W26" s="174">
        <f>IF('M11 final'!D72="","",'M11 final'!D72)</f>
        <v>15.5</v>
      </c>
      <c r="X26" s="174" t="str">
        <f>IF('M11 final'!E72="","",'M11 final'!E72)</f>
        <v/>
      </c>
      <c r="Y26" s="174">
        <f>IF('M11 final'!F72="","",'M11 final'!F72)</f>
        <v>15.5</v>
      </c>
      <c r="Z26" s="174">
        <f>IF('M11 final'!G72="","",'M11 final'!G72)</f>
        <v>19</v>
      </c>
      <c r="AA26" s="174" t="str">
        <f>IF('M11 final'!H72="","",'M11 final'!H72)</f>
        <v/>
      </c>
      <c r="AB26" s="174">
        <f>IF('M11 final'!I72="","",'M11 final'!I72)</f>
        <v>19</v>
      </c>
      <c r="AC26" s="174">
        <f>IF('M11 final'!J72="","",'M11 final'!J72)</f>
        <v>17.25</v>
      </c>
      <c r="AD26" s="176" t="str">
        <f>IF('M11 final'!K72="","",'M11 final'!K72)</f>
        <v>V</v>
      </c>
      <c r="AE26" s="174">
        <f>IF(M12FI!D72="","",M12FI!D72)</f>
        <v>16.5</v>
      </c>
      <c r="AF26" s="174" t="str">
        <f>IF(M12FI!E72="","",M12FI!E72)</f>
        <v/>
      </c>
      <c r="AG26" s="174">
        <f>IF(M12FI!F72="","",M12FI!F72)</f>
        <v>16.5</v>
      </c>
      <c r="AH26" s="174">
        <f>IF(M12FI!G72="","",M12FI!G72)</f>
        <v>17</v>
      </c>
      <c r="AI26" s="174" t="str">
        <f>IF(M12FI!H72="","",M12FI!H72)</f>
        <v/>
      </c>
      <c r="AJ26" s="174">
        <f>IF(M12FI!I72="","",M12FI!I72)</f>
        <v>17</v>
      </c>
      <c r="AK26" s="174">
        <f>IF(M12FI!J72="","",M12FI!J72)</f>
        <v>12.5</v>
      </c>
      <c r="AL26" s="174" t="str">
        <f>IF(M12FI!K72="","",M12FI!K72)</f>
        <v/>
      </c>
      <c r="AM26" s="174">
        <f>IF(M12FI!L72="","",M12FI!L72)</f>
        <v>12.5</v>
      </c>
      <c r="AN26" s="174">
        <f>IF(M12FI!M72="","",M12FI!M72)</f>
        <v>14.370000000000001</v>
      </c>
      <c r="AO26" s="176" t="str">
        <f>IF(M12FI!N72="","",M12FI!N72)</f>
        <v>V</v>
      </c>
      <c r="AP26" s="174">
        <f>IF(' M13 APR'!E72="","",' M13 APR'!E72)</f>
        <v>14</v>
      </c>
      <c r="AQ26" s="174" t="str">
        <f>IF(' M13 APR'!F72="","",' M13 APR'!F72)</f>
        <v/>
      </c>
      <c r="AR26" s="174">
        <f>IF(' M13 APR'!G72="","",' M13 APR'!G72)</f>
        <v>14</v>
      </c>
      <c r="AS26" s="174">
        <f>IF(' M13 APR'!H72="","",' M13 APR'!H72)</f>
        <v>18.574999999999999</v>
      </c>
      <c r="AT26" s="174" t="str">
        <f>IF(' M13 APR'!I72="","",' M13 APR'!I72)</f>
        <v/>
      </c>
      <c r="AU26" s="174">
        <f>IF(' M13 APR'!J72="","",' M13 APR'!J72)</f>
        <v>18.574999999999999</v>
      </c>
      <c r="AV26" s="174">
        <f>IF(' M13 APR'!K72="","",' M13 APR'!K72)</f>
        <v>16.013000000000002</v>
      </c>
      <c r="AW26" s="176" t="str">
        <f>IF(' M13 APR'!L72="","",' M13 APR'!L72)</f>
        <v>V</v>
      </c>
      <c r="AX26" s="176">
        <f>IF(' M14 APR'!E72="","",' M14 APR'!E72)</f>
        <v>19.600000000000001</v>
      </c>
      <c r="AY26" s="176" t="str">
        <f>IF(' M14 APR'!F72="","",' M14 APR'!F72)</f>
        <v/>
      </c>
      <c r="AZ26" s="176">
        <f>IF(' M14 APR'!G72="","",' M14 APR'!G72)</f>
        <v>19.600000000000001</v>
      </c>
      <c r="BA26" s="176">
        <f>IF(' M14 APR'!H72="","",' M14 APR'!H72)</f>
        <v>13.5</v>
      </c>
      <c r="BB26" s="176" t="str">
        <f>IF(' M14 APR'!I72="","",' M14 APR'!I72)</f>
        <v/>
      </c>
      <c r="BC26" s="176">
        <f>IF(' M14 APR'!J72="","",' M14 APR'!J72)</f>
        <v>13.5</v>
      </c>
      <c r="BD26" s="176">
        <f>IF(' M14 APR'!K72="","",' M14 APR'!K72)</f>
        <v>16.916000000000004</v>
      </c>
      <c r="BE26" s="176" t="str">
        <f>IF(' M14 APR'!L72="","",' M14 APR'!L72)</f>
        <v>V</v>
      </c>
      <c r="BF26" s="175">
        <f>IF(' M15 APR'!E72="","",' M15 APR'!E72)</f>
        <v>14.75</v>
      </c>
      <c r="BG26" s="175" t="str">
        <f>IF(' M15 APR'!F72="","",' M15 APR'!F72)</f>
        <v/>
      </c>
      <c r="BH26" s="175">
        <f>IF(' M15 APR'!G72="","",' M15 APR'!G72)</f>
        <v>14.75</v>
      </c>
      <c r="BI26" s="175">
        <f>IF(' M15 APR'!H72="","",' M15 APR'!H72)</f>
        <v>16</v>
      </c>
      <c r="BJ26" s="175" t="str">
        <f>IF(' M15 APR'!I72="","",' M15 APR'!I72)</f>
        <v/>
      </c>
      <c r="BK26" s="175">
        <f>IF(' M15 APR'!J72="","",' M15 APR'!J72)</f>
        <v>16</v>
      </c>
      <c r="BL26" s="175">
        <f>IF(' M15 APR'!K72="","",' M15 APR'!K72)</f>
        <v>15.75</v>
      </c>
      <c r="BM26" s="175" t="str">
        <f>IF(' M15 APR'!L72="","",' M15 APR'!L72)</f>
        <v>V</v>
      </c>
      <c r="BN26" s="291">
        <f>IF(' M16 APR'!E72="","",' M16 APR'!E72)</f>
        <v>16.25</v>
      </c>
      <c r="BO26" s="291" t="str">
        <f>IF(' M16 APR'!F72="","",' M16 APR'!F72)</f>
        <v/>
      </c>
      <c r="BP26" s="291">
        <f>IF(' M16 APR'!G72="","",' M16 APR'!G72)</f>
        <v>16.25</v>
      </c>
      <c r="BQ26" s="291">
        <f>IF(' M16 APR'!H72="","",' M16 APR'!H72)</f>
        <v>16.25</v>
      </c>
      <c r="BR26" s="291" t="str">
        <f>IF(' M16 APR'!I72="","",' M16 APR'!I72)</f>
        <v>V</v>
      </c>
      <c r="BS26" s="290">
        <f t="shared" si="0"/>
        <v>15.660812500000002</v>
      </c>
      <c r="BT26" s="292" t="str">
        <f t="shared" si="1"/>
        <v>Admis(e)</v>
      </c>
      <c r="BU26" s="293" t="str">
        <f t="shared" si="2"/>
        <v xml:space="preserve">ESSAFI       </v>
      </c>
    </row>
    <row r="27" spans="1:73">
      <c r="A27" s="301">
        <f t="shared" si="3"/>
        <v>18</v>
      </c>
      <c r="B27" s="181" t="s">
        <v>121</v>
      </c>
      <c r="C27" s="182" t="s">
        <v>122</v>
      </c>
      <c r="D27" s="174">
        <f>IF('M9 final  '!D65="","",'M9 final  '!D65)</f>
        <v>16.3</v>
      </c>
      <c r="E27" s="174" t="str">
        <f>IF('M9 final  '!E65="","",'M9 final  '!E65)</f>
        <v/>
      </c>
      <c r="F27" s="174">
        <f>IF('M9 final  '!F65="","",'M9 final  '!F65)</f>
        <v>16.3</v>
      </c>
      <c r="G27" s="174">
        <f>IF('M9 final  '!G65="","",'M9 final  '!G65)</f>
        <v>12.5</v>
      </c>
      <c r="H27" s="174" t="str">
        <f>IF('M9 final  '!H65="","",'M9 final  '!H65)</f>
        <v/>
      </c>
      <c r="I27" s="174">
        <f>IF('M9 final  '!I65="","",'M9 final  '!I65)</f>
        <v>12.5</v>
      </c>
      <c r="J27" s="174">
        <f>IF('M9 final  '!J65="","",'M9 final  '!J65)</f>
        <v>14.4</v>
      </c>
      <c r="K27" s="174" t="str">
        <f>IF('M9 final  '!K65="","",'M9 final  '!K65)</f>
        <v>V</v>
      </c>
      <c r="L27" s="174">
        <f>IF(M10FI!E65="","",M10FI!E65)</f>
        <v>16.25</v>
      </c>
      <c r="M27" s="174" t="str">
        <f>IF(M10FI!F65="","",M10FI!F65)</f>
        <v/>
      </c>
      <c r="N27" s="174">
        <f>IF(M10FI!G65="","",M10FI!G65)</f>
        <v>16.25</v>
      </c>
      <c r="O27" s="174">
        <f>IF(M10FI!H65="","",M10FI!H65)</f>
        <v>14.5</v>
      </c>
      <c r="P27" s="174" t="str">
        <f>IF(M10FI!I65="","",M10FI!I65)</f>
        <v/>
      </c>
      <c r="Q27" s="174">
        <f>IF(M10FI!J65="","",M10FI!J65)</f>
        <v>14.5</v>
      </c>
      <c r="R27" s="174">
        <f>IF(M10FI!K65="","",M10FI!K65)</f>
        <v>14</v>
      </c>
      <c r="S27" s="174" t="str">
        <f>IF(M10FI!L65="","",M10FI!L65)</f>
        <v/>
      </c>
      <c r="T27" s="174">
        <f>IF(M10FI!M65="","",M10FI!M65)</f>
        <v>14</v>
      </c>
      <c r="U27" s="174">
        <f>IF(M10FI!N65="","",M10FI!N65)</f>
        <v>14.875</v>
      </c>
      <c r="V27" s="176" t="str">
        <f>IF(M10FI!O65="","",M10FI!O65)</f>
        <v>V</v>
      </c>
      <c r="W27" s="174">
        <f>IF('M11 final'!D65="","",'M11 final'!D65)</f>
        <v>16.25</v>
      </c>
      <c r="X27" s="174" t="str">
        <f>IF('M11 final'!E65="","",'M11 final'!E65)</f>
        <v/>
      </c>
      <c r="Y27" s="174">
        <f>IF('M11 final'!F65="","",'M11 final'!F65)</f>
        <v>16.25</v>
      </c>
      <c r="Z27" s="174">
        <f>IF('M11 final'!G65="","",'M11 final'!G65)</f>
        <v>15.75</v>
      </c>
      <c r="AA27" s="174" t="str">
        <f>IF('M11 final'!H65="","",'M11 final'!H65)</f>
        <v/>
      </c>
      <c r="AB27" s="174">
        <f>IF('M11 final'!I65="","",'M11 final'!I65)</f>
        <v>15.75</v>
      </c>
      <c r="AC27" s="174">
        <f>IF('M11 final'!J65="","",'M11 final'!J65)</f>
        <v>16</v>
      </c>
      <c r="AD27" s="176" t="str">
        <f>IF('M11 final'!K65="","",'M11 final'!K65)</f>
        <v>V</v>
      </c>
      <c r="AE27" s="174">
        <f>IF(M12FI!D65="","",M12FI!D65)</f>
        <v>16</v>
      </c>
      <c r="AF27" s="174" t="str">
        <f>IF(M12FI!E65="","",M12FI!E65)</f>
        <v/>
      </c>
      <c r="AG27" s="174">
        <f>IF(M12FI!F65="","",M12FI!F65)</f>
        <v>16</v>
      </c>
      <c r="AH27" s="174">
        <f>IF(M12FI!G65="","",M12FI!G65)</f>
        <v>17</v>
      </c>
      <c r="AI27" s="174" t="str">
        <f>IF(M12FI!H65="","",M12FI!H65)</f>
        <v/>
      </c>
      <c r="AJ27" s="174">
        <f>IF(M12FI!I65="","",M12FI!I65)</f>
        <v>17</v>
      </c>
      <c r="AK27" s="174">
        <f>IF(M12FI!J65="","",M12FI!J65)</f>
        <v>17.5</v>
      </c>
      <c r="AL27" s="174" t="str">
        <f>IF(M12FI!K65="","",M12FI!K65)</f>
        <v/>
      </c>
      <c r="AM27" s="174">
        <f>IF(M12FI!L65="","",M12FI!L65)</f>
        <v>17.5</v>
      </c>
      <c r="AN27" s="174">
        <f>IF(M12FI!M65="","",M12FI!M65)</f>
        <v>17.060000000000002</v>
      </c>
      <c r="AO27" s="176" t="str">
        <f>IF(M12FI!N65="","",M12FI!N65)</f>
        <v>V</v>
      </c>
      <c r="AP27" s="174">
        <f>IF(' M13 APR'!E65="","",' M13 APR'!E65)</f>
        <v>15</v>
      </c>
      <c r="AQ27" s="174" t="str">
        <f>IF(' M13 APR'!F65="","",' M13 APR'!F65)</f>
        <v/>
      </c>
      <c r="AR27" s="174">
        <f>IF(' M13 APR'!G65="","",' M13 APR'!G65)</f>
        <v>15</v>
      </c>
      <c r="AS27" s="174">
        <f>IF(' M13 APR'!H65="","",' M13 APR'!H65)</f>
        <v>16.399999999999999</v>
      </c>
      <c r="AT27" s="174" t="str">
        <f>IF(' M13 APR'!I65="","",' M13 APR'!I65)</f>
        <v/>
      </c>
      <c r="AU27" s="174">
        <f>IF(' M13 APR'!J65="","",' M13 APR'!J65)</f>
        <v>16.399999999999999</v>
      </c>
      <c r="AV27" s="174">
        <f>IF(' M13 APR'!K65="","",' M13 APR'!K65)</f>
        <v>15.616</v>
      </c>
      <c r="AW27" s="176" t="str">
        <f>IF(' M13 APR'!L65="","",' M13 APR'!L65)</f>
        <v>V</v>
      </c>
      <c r="AX27" s="176">
        <f>IF(' M14 APR'!E65="","",' M14 APR'!E65)</f>
        <v>18</v>
      </c>
      <c r="AY27" s="176" t="str">
        <f>IF(' M14 APR'!F65="","",' M14 APR'!F65)</f>
        <v/>
      </c>
      <c r="AZ27" s="176">
        <f>IF(' M14 APR'!G65="","",' M14 APR'!G65)</f>
        <v>18</v>
      </c>
      <c r="BA27" s="176">
        <f>IF(' M14 APR'!H65="","",' M14 APR'!H65)</f>
        <v>13.75</v>
      </c>
      <c r="BB27" s="176" t="str">
        <f>IF(' M14 APR'!I65="","",' M14 APR'!I65)</f>
        <v/>
      </c>
      <c r="BC27" s="176">
        <f>IF(' M14 APR'!J65="","",' M14 APR'!J65)</f>
        <v>13.75</v>
      </c>
      <c r="BD27" s="176">
        <f>IF(' M14 APR'!K65="","",' M14 APR'!K65)</f>
        <v>16.130000000000003</v>
      </c>
      <c r="BE27" s="176" t="str">
        <f>IF(' M14 APR'!L65="","",' M14 APR'!L65)</f>
        <v>V</v>
      </c>
      <c r="BF27" s="175">
        <f>IF(' M15 APR'!E65="","",' M15 APR'!E65)</f>
        <v>15.5</v>
      </c>
      <c r="BG27" s="175" t="str">
        <f>IF(' M15 APR'!F65="","",' M15 APR'!F65)</f>
        <v/>
      </c>
      <c r="BH27" s="175">
        <f>IF(' M15 APR'!G65="","",' M15 APR'!G65)</f>
        <v>15.5</v>
      </c>
      <c r="BI27" s="175">
        <f>IF(' M15 APR'!H65="","",' M15 APR'!H65)</f>
        <v>15</v>
      </c>
      <c r="BJ27" s="175" t="str">
        <f>IF(' M15 APR'!I65="","",' M15 APR'!I65)</f>
        <v/>
      </c>
      <c r="BK27" s="175">
        <f>IF(' M15 APR'!J65="","",' M15 APR'!J65)</f>
        <v>15</v>
      </c>
      <c r="BL27" s="175">
        <f>IF(' M15 APR'!K65="","",' M15 APR'!K65)</f>
        <v>15.1</v>
      </c>
      <c r="BM27" s="175" t="str">
        <f>IF(' M15 APR'!L65="","",' M15 APR'!L65)</f>
        <v>V</v>
      </c>
      <c r="BN27" s="291">
        <f>IF(' M16 APR'!E65="","",' M16 APR'!E65)</f>
        <v>16</v>
      </c>
      <c r="BO27" s="291" t="str">
        <f>IF(' M16 APR'!F65="","",' M16 APR'!F65)</f>
        <v/>
      </c>
      <c r="BP27" s="291">
        <f>IF(' M16 APR'!G65="","",' M16 APR'!G65)</f>
        <v>16</v>
      </c>
      <c r="BQ27" s="291">
        <f>IF(' M16 APR'!H65="","",' M16 APR'!H65)</f>
        <v>16</v>
      </c>
      <c r="BR27" s="291" t="str">
        <f>IF(' M16 APR'!I65="","",' M16 APR'!I65)</f>
        <v>V</v>
      </c>
      <c r="BS27" s="290">
        <f t="shared" si="0"/>
        <v>15.647624999999998</v>
      </c>
      <c r="BT27" s="292" t="str">
        <f t="shared" si="1"/>
        <v>Admis(e)</v>
      </c>
      <c r="BU27" s="293" t="str">
        <f t="shared" si="2"/>
        <v xml:space="preserve">ELKAI </v>
      </c>
    </row>
    <row r="28" spans="1:73" s="110" customFormat="1">
      <c r="A28" s="301">
        <f t="shared" si="3"/>
        <v>19</v>
      </c>
      <c r="B28" s="183" t="s">
        <v>98</v>
      </c>
      <c r="C28" s="182" t="s">
        <v>99</v>
      </c>
      <c r="D28" s="174">
        <f>IF('M9 final  '!D53="","",'M9 final  '!D53)</f>
        <v>14.1</v>
      </c>
      <c r="E28" s="174" t="str">
        <f>IF('M9 final  '!E53="","",'M9 final  '!E53)</f>
        <v/>
      </c>
      <c r="F28" s="174">
        <f>IF('M9 final  '!F53="","",'M9 final  '!F53)</f>
        <v>14.1</v>
      </c>
      <c r="G28" s="174">
        <f>IF('M9 final  '!G53="","",'M9 final  '!G53)</f>
        <v>13.5</v>
      </c>
      <c r="H28" s="174" t="str">
        <f>IF('M9 final  '!H53="","",'M9 final  '!H53)</f>
        <v/>
      </c>
      <c r="I28" s="174">
        <f>IF('M9 final  '!I53="","",'M9 final  '!I53)</f>
        <v>13.5</v>
      </c>
      <c r="J28" s="174">
        <f>IF('M9 final  '!J53="","",'M9 final  '!J53)</f>
        <v>13.8</v>
      </c>
      <c r="K28" s="174" t="str">
        <f>IF('M9 final  '!K53="","",'M9 final  '!K53)</f>
        <v>V</v>
      </c>
      <c r="L28" s="174">
        <f>IF(M10FI!E53="","",M10FI!E53)</f>
        <v>13.75</v>
      </c>
      <c r="M28" s="174" t="str">
        <f>IF(M10FI!F53="","",M10FI!F53)</f>
        <v/>
      </c>
      <c r="N28" s="174">
        <f>IF(M10FI!G53="","",M10FI!G53)</f>
        <v>13.75</v>
      </c>
      <c r="O28" s="174">
        <f>IF(M10FI!H53="","",M10FI!H53)</f>
        <v>14</v>
      </c>
      <c r="P28" s="174" t="str">
        <f>IF(M10FI!I53="","",M10FI!I53)</f>
        <v/>
      </c>
      <c r="Q28" s="174">
        <f>IF(M10FI!J53="","",M10FI!J53)</f>
        <v>14</v>
      </c>
      <c r="R28" s="174">
        <f>IF(M10FI!K53="","",M10FI!K53)</f>
        <v>13</v>
      </c>
      <c r="S28" s="174" t="str">
        <f>IF(M10FI!L53="","",M10FI!L53)</f>
        <v/>
      </c>
      <c r="T28" s="174">
        <f>IF(M10FI!M53="","",M10FI!M53)</f>
        <v>13</v>
      </c>
      <c r="U28" s="174">
        <f>IF(M10FI!N53="","",M10FI!N53)</f>
        <v>13.625000000000002</v>
      </c>
      <c r="V28" s="176" t="str">
        <f>IF(M10FI!O53="","",M10FI!O53)</f>
        <v>V</v>
      </c>
      <c r="W28" s="174">
        <f>IF('M11 final'!D53="","",'M11 final'!D53)</f>
        <v>15.75</v>
      </c>
      <c r="X28" s="174" t="str">
        <f>IF('M11 final'!E53="","",'M11 final'!E53)</f>
        <v/>
      </c>
      <c r="Y28" s="174">
        <f>IF('M11 final'!F53="","",'M11 final'!F53)</f>
        <v>15.75</v>
      </c>
      <c r="Z28" s="174">
        <f>IF('M11 final'!G53="","",'M11 final'!G53)</f>
        <v>18.25</v>
      </c>
      <c r="AA28" s="174" t="str">
        <f>IF('M11 final'!H53="","",'M11 final'!H53)</f>
        <v/>
      </c>
      <c r="AB28" s="174">
        <f>IF('M11 final'!I53="","",'M11 final'!I53)</f>
        <v>18.25</v>
      </c>
      <c r="AC28" s="174">
        <f>IF('M11 final'!J53="","",'M11 final'!J53)</f>
        <v>17</v>
      </c>
      <c r="AD28" s="176" t="str">
        <f>IF('M11 final'!K53="","",'M11 final'!K53)</f>
        <v>V</v>
      </c>
      <c r="AE28" s="174">
        <f>IF(M12FI!D53="","",M12FI!D53)</f>
        <v>20</v>
      </c>
      <c r="AF28" s="174" t="str">
        <f>IF(M12FI!E53="","",M12FI!E53)</f>
        <v/>
      </c>
      <c r="AG28" s="174">
        <f>IF(M12FI!F53="","",M12FI!F53)</f>
        <v>20</v>
      </c>
      <c r="AH28" s="174">
        <f>IF(M12FI!G53="","",M12FI!G53)</f>
        <v>20</v>
      </c>
      <c r="AI28" s="174" t="str">
        <f>IF(M12FI!H53="","",M12FI!H53)</f>
        <v/>
      </c>
      <c r="AJ28" s="174">
        <f>IF(M12FI!I53="","",M12FI!I53)</f>
        <v>20</v>
      </c>
      <c r="AK28" s="174">
        <f>IF(M12FI!J53="","",M12FI!J53)</f>
        <v>16.5</v>
      </c>
      <c r="AL28" s="174" t="str">
        <f>IF(M12FI!K53="","",M12FI!K53)</f>
        <v/>
      </c>
      <c r="AM28" s="174">
        <f>IF(M12FI!L53="","",M12FI!L53)</f>
        <v>16.5</v>
      </c>
      <c r="AN28" s="174">
        <f>IF(M12FI!M53="","",M12FI!M53)</f>
        <v>18.04</v>
      </c>
      <c r="AO28" s="176" t="str">
        <f>IF(M12FI!N53="","",M12FI!N53)</f>
        <v>V</v>
      </c>
      <c r="AP28" s="174">
        <f>IF(' M13 APR'!E53="","",' M13 APR'!E53)</f>
        <v>16</v>
      </c>
      <c r="AQ28" s="174" t="str">
        <f>IF(' M13 APR'!F53="","",' M13 APR'!F53)</f>
        <v/>
      </c>
      <c r="AR28" s="174">
        <f>IF(' M13 APR'!G53="","",' M13 APR'!G53)</f>
        <v>16</v>
      </c>
      <c r="AS28" s="174">
        <f>IF(' M13 APR'!H53="","",' M13 APR'!H53)</f>
        <v>19.049999999999997</v>
      </c>
      <c r="AT28" s="174" t="str">
        <f>IF(' M13 APR'!I53="","",' M13 APR'!I53)</f>
        <v/>
      </c>
      <c r="AU28" s="174">
        <f>IF(' M13 APR'!J53="","",' M13 APR'!J53)</f>
        <v>19.049999999999997</v>
      </c>
      <c r="AV28" s="174">
        <f>IF(' M13 APR'!K53="","",' M13 APR'!K53)</f>
        <v>17.341999999999999</v>
      </c>
      <c r="AW28" s="176" t="str">
        <f>IF(' M13 APR'!L53="","",' M13 APR'!L53)</f>
        <v>V</v>
      </c>
      <c r="AX28" s="176">
        <f>IF(' M14 APR'!E53="","",' M14 APR'!E53)</f>
        <v>18.399999999999999</v>
      </c>
      <c r="AY28" s="176" t="str">
        <f>IF(' M14 APR'!F53="","",' M14 APR'!F53)</f>
        <v/>
      </c>
      <c r="AZ28" s="176">
        <f>IF(' M14 APR'!G53="","",' M14 APR'!G53)</f>
        <v>18.399999999999999</v>
      </c>
      <c r="BA28" s="176">
        <f>IF(' M14 APR'!H53="","",' M14 APR'!H53)</f>
        <v>14</v>
      </c>
      <c r="BB28" s="176" t="str">
        <f>IF(' M14 APR'!I53="","",' M14 APR'!I53)</f>
        <v/>
      </c>
      <c r="BC28" s="176">
        <f>IF(' M14 APR'!J53="","",' M14 APR'!J53)</f>
        <v>14</v>
      </c>
      <c r="BD28" s="176">
        <f>IF(' M14 APR'!K53="","",' M14 APR'!K53)</f>
        <v>16.463999999999999</v>
      </c>
      <c r="BE28" s="176" t="str">
        <f>IF(' M14 APR'!L53="","",' M14 APR'!L53)</f>
        <v>V</v>
      </c>
      <c r="BF28" s="175">
        <f>IF(' M15 APR'!E53="","",' M15 APR'!E53)</f>
        <v>14.5</v>
      </c>
      <c r="BG28" s="175" t="str">
        <f>IF(' M15 APR'!F53="","",' M15 APR'!F53)</f>
        <v/>
      </c>
      <c r="BH28" s="175">
        <f>IF(' M15 APR'!G53="","",' M15 APR'!G53)</f>
        <v>14.5</v>
      </c>
      <c r="BI28" s="175">
        <f>IF(' M15 APR'!H53="","",' M15 APR'!H53)</f>
        <v>15</v>
      </c>
      <c r="BJ28" s="175" t="str">
        <f>IF(' M15 APR'!I53="","",' M15 APR'!I53)</f>
        <v/>
      </c>
      <c r="BK28" s="175">
        <f>IF(' M15 APR'!J53="","",' M15 APR'!J53)</f>
        <v>15</v>
      </c>
      <c r="BL28" s="175">
        <f>IF(' M15 APR'!K53="","",' M15 APR'!K53)</f>
        <v>14.9</v>
      </c>
      <c r="BM28" s="175" t="str">
        <f>IF(' M15 APR'!L53="","",' M15 APR'!L53)</f>
        <v>V</v>
      </c>
      <c r="BN28" s="291">
        <f>IF(' M16 APR'!E53="","",' M16 APR'!E53)</f>
        <v>14</v>
      </c>
      <c r="BO28" s="291" t="str">
        <f>IF(' M16 APR'!F53="","",' M16 APR'!F53)</f>
        <v/>
      </c>
      <c r="BP28" s="291">
        <f>IF(' M16 APR'!G53="","",' M16 APR'!G53)</f>
        <v>14</v>
      </c>
      <c r="BQ28" s="291">
        <f>IF(' M16 APR'!H53="","",' M16 APR'!H53)</f>
        <v>14</v>
      </c>
      <c r="BR28" s="291" t="str">
        <f>IF(' M16 APR'!I53="","",' M16 APR'!I53)</f>
        <v>V</v>
      </c>
      <c r="BS28" s="290">
        <f t="shared" si="0"/>
        <v>15.646375000000001</v>
      </c>
      <c r="BT28" s="292" t="str">
        <f t="shared" si="1"/>
        <v>Admis(e)</v>
      </c>
      <c r="BU28" s="293" t="str">
        <f t="shared" si="2"/>
        <v xml:space="preserve">CHNIDIR           </v>
      </c>
    </row>
    <row r="29" spans="1:73">
      <c r="A29" s="301">
        <f t="shared" si="3"/>
        <v>20</v>
      </c>
      <c r="B29" s="37" t="s">
        <v>220</v>
      </c>
      <c r="C29" s="188" t="s">
        <v>221</v>
      </c>
      <c r="D29" s="174">
        <f>IF('M9 final  '!D117="","",'M9 final  '!D117)</f>
        <v>14.1</v>
      </c>
      <c r="E29" s="174" t="str">
        <f>IF('M9 final  '!E117="","",'M9 final  '!E117)</f>
        <v/>
      </c>
      <c r="F29" s="174">
        <f>IF('M9 final  '!F117="","",'M9 final  '!F117)</f>
        <v>14.1</v>
      </c>
      <c r="G29" s="174">
        <f>IF('M9 final  '!G117="","",'M9 final  '!G117)</f>
        <v>16</v>
      </c>
      <c r="H29" s="174" t="str">
        <f>IF('M9 final  '!H117="","",'M9 final  '!H117)</f>
        <v/>
      </c>
      <c r="I29" s="174">
        <f>IF('M9 final  '!I117="","",'M9 final  '!I117)</f>
        <v>16</v>
      </c>
      <c r="J29" s="174">
        <f>IF('M9 final  '!J117="","",'M9 final  '!J117)</f>
        <v>15.05</v>
      </c>
      <c r="K29" s="174" t="str">
        <f>IF('M9 final  '!K117="","",'M9 final  '!K117)</f>
        <v>V</v>
      </c>
      <c r="L29" s="174">
        <f>IF(M10FI!E117="","",M10FI!E117)</f>
        <v>14.75</v>
      </c>
      <c r="M29" s="174" t="str">
        <f>IF(M10FI!F117="","",M10FI!F117)</f>
        <v/>
      </c>
      <c r="N29" s="174">
        <f>IF(M10FI!G117="","",M10FI!G117)</f>
        <v>14.75</v>
      </c>
      <c r="O29" s="174">
        <f>IF(M10FI!H117="","",M10FI!H117)</f>
        <v>16.5</v>
      </c>
      <c r="P29" s="174" t="str">
        <f>IF(M10FI!I117="","",M10FI!I117)</f>
        <v/>
      </c>
      <c r="Q29" s="174">
        <f>IF(M10FI!J117="","",M10FI!J117)</f>
        <v>16.5</v>
      </c>
      <c r="R29" s="174">
        <f>IF(M10FI!K117="","",M10FI!K117)</f>
        <v>12.5</v>
      </c>
      <c r="S29" s="174" t="str">
        <f>IF(M10FI!L117="","",M10FI!L117)</f>
        <v/>
      </c>
      <c r="T29" s="174">
        <f>IF(M10FI!M117="","",M10FI!M117)</f>
        <v>12.5</v>
      </c>
      <c r="U29" s="174">
        <f>IF(M10FI!N117="","",M10FI!N117)</f>
        <v>14.775</v>
      </c>
      <c r="V29" s="176" t="str">
        <f>IF(M10FI!O117="","",M10FI!O117)</f>
        <v>V</v>
      </c>
      <c r="W29" s="174">
        <f>IF('M11 final'!D117="","",'M11 final'!D117)</f>
        <v>13</v>
      </c>
      <c r="X29" s="174" t="str">
        <f>IF('M11 final'!E117="","",'M11 final'!E117)</f>
        <v/>
      </c>
      <c r="Y29" s="174">
        <f>IF('M11 final'!F117="","",'M11 final'!F117)</f>
        <v>13</v>
      </c>
      <c r="Z29" s="174">
        <f>IF('M11 final'!G117="","",'M11 final'!G117)</f>
        <v>13.25</v>
      </c>
      <c r="AA29" s="174" t="str">
        <f>IF('M11 final'!H117="","",'M11 final'!H117)</f>
        <v/>
      </c>
      <c r="AB29" s="174">
        <f>IF('M11 final'!I117="","",'M11 final'!I117)</f>
        <v>13.25</v>
      </c>
      <c r="AC29" s="174">
        <f>IF('M11 final'!J117="","",'M11 final'!J117)</f>
        <v>13.125</v>
      </c>
      <c r="AD29" s="176" t="str">
        <f>IF('M11 final'!K117="","",'M11 final'!K117)</f>
        <v>V</v>
      </c>
      <c r="AE29" s="174">
        <f>IF(M12FI!D117="","",M12FI!D117)</f>
        <v>18</v>
      </c>
      <c r="AF29" s="174" t="str">
        <f>IF(M12FI!E117="","",M12FI!E117)</f>
        <v/>
      </c>
      <c r="AG29" s="174">
        <f>IF(M12FI!F117="","",M12FI!F117)</f>
        <v>18</v>
      </c>
      <c r="AH29" s="174">
        <f>IF(M12FI!G117="","",M12FI!G117)</f>
        <v>15</v>
      </c>
      <c r="AI29" s="174" t="str">
        <f>IF(M12FI!H117="","",M12FI!H117)</f>
        <v/>
      </c>
      <c r="AJ29" s="174">
        <f>IF(M12FI!I117="","",M12FI!I117)</f>
        <v>15</v>
      </c>
      <c r="AK29" s="174">
        <f>IF(M12FI!J117="","",M12FI!J117)</f>
        <v>16.5</v>
      </c>
      <c r="AL29" s="174" t="str">
        <f>IF(M12FI!K117="","",M12FI!K117)</f>
        <v/>
      </c>
      <c r="AM29" s="174">
        <f>IF(M12FI!L117="","",M12FI!L117)</f>
        <v>16.5</v>
      </c>
      <c r="AN29" s="174">
        <f>IF(M12FI!M117="","",M12FI!M117)</f>
        <v>16.5</v>
      </c>
      <c r="AO29" s="176" t="str">
        <f>IF(M12FI!N117="","",M12FI!N117)</f>
        <v>V</v>
      </c>
      <c r="AP29" s="174">
        <f>IF(' M13 APR'!E117="","",' M13 APR'!E117)</f>
        <v>15</v>
      </c>
      <c r="AQ29" s="174" t="str">
        <f>IF(' M13 APR'!F117="","",' M13 APR'!F117)</f>
        <v/>
      </c>
      <c r="AR29" s="174">
        <f>IF(' M13 APR'!G117="","",' M13 APR'!G117)</f>
        <v>15</v>
      </c>
      <c r="AS29" s="174">
        <f>IF(' M13 APR'!H117="","",' M13 APR'!H117)</f>
        <v>18.899999999999999</v>
      </c>
      <c r="AT29" s="174" t="str">
        <f>IF(' M13 APR'!I117="","",' M13 APR'!I117)</f>
        <v/>
      </c>
      <c r="AU29" s="174">
        <f>IF(' M13 APR'!J117="","",' M13 APR'!J117)</f>
        <v>18.899999999999999</v>
      </c>
      <c r="AV29" s="174">
        <f>IF(' M13 APR'!K117="","",' M13 APR'!K117)</f>
        <v>16.716000000000001</v>
      </c>
      <c r="AW29" s="176" t="str">
        <f>IF(' M13 APR'!L117="","",' M13 APR'!L117)</f>
        <v>V</v>
      </c>
      <c r="AX29" s="176">
        <f>IF(' M14 APR'!E117="","",' M14 APR'!E117)</f>
        <v>19.600000000000001</v>
      </c>
      <c r="AY29" s="176" t="str">
        <f>IF(' M14 APR'!F117="","",' M14 APR'!F117)</f>
        <v/>
      </c>
      <c r="AZ29" s="176">
        <f>IF(' M14 APR'!G117="","",' M14 APR'!G117)</f>
        <v>19.600000000000001</v>
      </c>
      <c r="BA29" s="176">
        <f>IF(' M14 APR'!H117="","",' M14 APR'!H117)</f>
        <v>13.5</v>
      </c>
      <c r="BB29" s="176" t="str">
        <f>IF(' M14 APR'!I117="","",' M14 APR'!I117)</f>
        <v/>
      </c>
      <c r="BC29" s="176">
        <f>IF(' M14 APR'!J117="","",' M14 APR'!J117)</f>
        <v>13.5</v>
      </c>
      <c r="BD29" s="176">
        <f>IF(' M14 APR'!K117="","",' M14 APR'!K117)</f>
        <v>16.916000000000004</v>
      </c>
      <c r="BE29" s="176" t="str">
        <f>IF(' M14 APR'!L117="","",' M14 APR'!L117)</f>
        <v>V</v>
      </c>
      <c r="BF29" s="175">
        <f>IF(' M15 APR'!E117="","",' M15 APR'!E117)</f>
        <v>15.5</v>
      </c>
      <c r="BG29" s="175" t="str">
        <f>IF(' M15 APR'!F117="","",' M15 APR'!F117)</f>
        <v/>
      </c>
      <c r="BH29" s="175">
        <f>IF(' M15 APR'!G117="","",' M15 APR'!G117)</f>
        <v>15.5</v>
      </c>
      <c r="BI29" s="175">
        <f>IF(' M15 APR'!H117="","",' M15 APR'!H117)</f>
        <v>16</v>
      </c>
      <c r="BJ29" s="175" t="str">
        <f>IF(' M15 APR'!I117="","",' M15 APR'!I117)</f>
        <v/>
      </c>
      <c r="BK29" s="175">
        <f>IF(' M15 APR'!J117="","",' M15 APR'!J117)</f>
        <v>16</v>
      </c>
      <c r="BL29" s="175">
        <f>IF(' M15 APR'!K117="","",' M15 APR'!K117)</f>
        <v>15.9</v>
      </c>
      <c r="BM29" s="175" t="str">
        <f>IF(' M15 APR'!L117="","",' M15 APR'!L117)</f>
        <v>V</v>
      </c>
      <c r="BN29" s="291">
        <f>IF(' M16 APR'!E117="","",' M16 APR'!E117)</f>
        <v>16</v>
      </c>
      <c r="BO29" s="291" t="str">
        <f>IF(' M16 APR'!F117="","",' M16 APR'!F117)</f>
        <v/>
      </c>
      <c r="BP29" s="291">
        <f>IF(' M16 APR'!G117="","",' M16 APR'!G117)</f>
        <v>16</v>
      </c>
      <c r="BQ29" s="291">
        <f>IF(' M16 APR'!H117="","",' M16 APR'!H117)</f>
        <v>16</v>
      </c>
      <c r="BR29" s="291" t="str">
        <f>IF(' M16 APR'!I117="","",' M16 APR'!I117)</f>
        <v>V</v>
      </c>
      <c r="BS29" s="290">
        <f t="shared" si="0"/>
        <v>15.62275</v>
      </c>
      <c r="BT29" s="292" t="str">
        <f t="shared" si="1"/>
        <v>Admis(e)</v>
      </c>
      <c r="BU29" s="293" t="str">
        <f t="shared" si="2"/>
        <v xml:space="preserve">RHECHAOUI           </v>
      </c>
    </row>
    <row r="30" spans="1:73" s="110" customFormat="1">
      <c r="A30" s="301">
        <f t="shared" si="3"/>
        <v>21</v>
      </c>
      <c r="B30" s="183" t="s">
        <v>119</v>
      </c>
      <c r="C30" s="182" t="s">
        <v>120</v>
      </c>
      <c r="D30" s="174">
        <f>IF('M9 final  '!D64="","",'M9 final  '!D64)</f>
        <v>14.1</v>
      </c>
      <c r="E30" s="174" t="str">
        <f>IF('M9 final  '!E64="","",'M9 final  '!E64)</f>
        <v/>
      </c>
      <c r="F30" s="174">
        <f>IF('M9 final  '!F64="","",'M9 final  '!F64)</f>
        <v>14.1</v>
      </c>
      <c r="G30" s="174">
        <f>IF('M9 final  '!G64="","",'M9 final  '!G64)</f>
        <v>13</v>
      </c>
      <c r="H30" s="174" t="str">
        <f>IF('M9 final  '!H64="","",'M9 final  '!H64)</f>
        <v/>
      </c>
      <c r="I30" s="174">
        <f>IF('M9 final  '!I64="","",'M9 final  '!I64)</f>
        <v>13</v>
      </c>
      <c r="J30" s="174">
        <f>IF('M9 final  '!J64="","",'M9 final  '!J64)</f>
        <v>13.55</v>
      </c>
      <c r="K30" s="174" t="str">
        <f>IF('M9 final  '!K64="","",'M9 final  '!K64)</f>
        <v>V</v>
      </c>
      <c r="L30" s="174">
        <f>IF(M10FI!E64="","",M10FI!E64)</f>
        <v>12.75</v>
      </c>
      <c r="M30" s="174" t="str">
        <f>IF(M10FI!F64="","",M10FI!F64)</f>
        <v/>
      </c>
      <c r="N30" s="174">
        <f>IF(M10FI!G64="","",M10FI!G64)</f>
        <v>12.75</v>
      </c>
      <c r="O30" s="174">
        <f>IF(M10FI!H64="","",M10FI!H64)</f>
        <v>14.5</v>
      </c>
      <c r="P30" s="174" t="str">
        <f>IF(M10FI!I64="","",M10FI!I64)</f>
        <v/>
      </c>
      <c r="Q30" s="174">
        <f>IF(M10FI!J64="","",M10FI!J64)</f>
        <v>14.5</v>
      </c>
      <c r="R30" s="174">
        <f>IF(M10FI!K64="","",M10FI!K64)</f>
        <v>12</v>
      </c>
      <c r="S30" s="174" t="str">
        <f>IF(M10FI!L64="","",M10FI!L64)</f>
        <v/>
      </c>
      <c r="T30" s="174">
        <f>IF(M10FI!M64="","",M10FI!M64)</f>
        <v>12</v>
      </c>
      <c r="U30" s="174">
        <f>IF(M10FI!N64="","",M10FI!N64)</f>
        <v>13.225</v>
      </c>
      <c r="V30" s="176" t="str">
        <f>IF(M10FI!O64="","",M10FI!O64)</f>
        <v>V</v>
      </c>
      <c r="W30" s="174">
        <f>IF('M11 final'!D64="","",'M11 final'!D64)</f>
        <v>13.5</v>
      </c>
      <c r="X30" s="174" t="str">
        <f>IF('M11 final'!E64="","",'M11 final'!E64)</f>
        <v/>
      </c>
      <c r="Y30" s="174">
        <f>IF('M11 final'!F64="","",'M11 final'!F64)</f>
        <v>13.5</v>
      </c>
      <c r="Z30" s="174">
        <f>IF('M11 final'!G64="","",'M11 final'!G64)</f>
        <v>19</v>
      </c>
      <c r="AA30" s="174" t="str">
        <f>IF('M11 final'!H64="","",'M11 final'!H64)</f>
        <v/>
      </c>
      <c r="AB30" s="174">
        <f>IF('M11 final'!I64="","",'M11 final'!I64)</f>
        <v>19</v>
      </c>
      <c r="AC30" s="174">
        <f>IF('M11 final'!J64="","",'M11 final'!J64)</f>
        <v>16.25</v>
      </c>
      <c r="AD30" s="176" t="str">
        <f>IF('M11 final'!K64="","",'M11 final'!K64)</f>
        <v>V</v>
      </c>
      <c r="AE30" s="174">
        <f>IF(M12FI!D64="","",M12FI!D64)</f>
        <v>16</v>
      </c>
      <c r="AF30" s="174" t="str">
        <f>IF(M12FI!E64="","",M12FI!E64)</f>
        <v/>
      </c>
      <c r="AG30" s="174">
        <f>IF(M12FI!F64="","",M12FI!F64)</f>
        <v>16</v>
      </c>
      <c r="AH30" s="174">
        <f>IF(M12FI!G64="","",M12FI!G64)</f>
        <v>17</v>
      </c>
      <c r="AI30" s="174" t="str">
        <f>IF(M12FI!H64="","",M12FI!H64)</f>
        <v/>
      </c>
      <c r="AJ30" s="174">
        <f>IF(M12FI!I64="","",M12FI!I64)</f>
        <v>17</v>
      </c>
      <c r="AK30" s="174">
        <f>IF(M12FI!J64="","",M12FI!J64)</f>
        <v>17</v>
      </c>
      <c r="AL30" s="174" t="str">
        <f>IF(M12FI!K64="","",M12FI!K64)</f>
        <v/>
      </c>
      <c r="AM30" s="174">
        <f>IF(M12FI!L64="","",M12FI!L64)</f>
        <v>17</v>
      </c>
      <c r="AN30" s="174">
        <f>IF(M12FI!M64="","",M12FI!M64)</f>
        <v>16.78</v>
      </c>
      <c r="AO30" s="176" t="str">
        <f>IF(M12FI!N64="","",M12FI!N64)</f>
        <v>V</v>
      </c>
      <c r="AP30" s="174">
        <f>IF(' M13 APR'!E64="","",' M13 APR'!E64)</f>
        <v>16</v>
      </c>
      <c r="AQ30" s="174" t="str">
        <f>IF(' M13 APR'!F64="","",' M13 APR'!F64)</f>
        <v/>
      </c>
      <c r="AR30" s="174">
        <f>IF(' M13 APR'!G64="","",' M13 APR'!G64)</f>
        <v>16</v>
      </c>
      <c r="AS30" s="174">
        <f>IF(' M13 APR'!H64="","",' M13 APR'!H64)</f>
        <v>18.3</v>
      </c>
      <c r="AT30" s="174" t="str">
        <f>IF(' M13 APR'!I64="","",' M13 APR'!I64)</f>
        <v/>
      </c>
      <c r="AU30" s="174">
        <f>IF(' M13 APR'!J64="","",' M13 APR'!J64)</f>
        <v>18.3</v>
      </c>
      <c r="AV30" s="174">
        <f>IF(' M13 APR'!K64="","",' M13 APR'!K64)</f>
        <v>17.012</v>
      </c>
      <c r="AW30" s="176" t="str">
        <f>IF(' M13 APR'!L64="","",' M13 APR'!L64)</f>
        <v>V</v>
      </c>
      <c r="AX30" s="176">
        <f>IF(' M14 APR'!E64="","",' M14 APR'!E64)</f>
        <v>18.8</v>
      </c>
      <c r="AY30" s="176" t="str">
        <f>IF(' M14 APR'!F64="","",' M14 APR'!F64)</f>
        <v/>
      </c>
      <c r="AZ30" s="176">
        <f>IF(' M14 APR'!G64="","",' M14 APR'!G64)</f>
        <v>18.8</v>
      </c>
      <c r="BA30" s="176">
        <f>IF(' M14 APR'!H64="","",' M14 APR'!H64)</f>
        <v>13</v>
      </c>
      <c r="BB30" s="176" t="str">
        <f>IF(' M14 APR'!I64="","",' M14 APR'!I64)</f>
        <v/>
      </c>
      <c r="BC30" s="176">
        <f>IF(' M14 APR'!J64="","",' M14 APR'!J64)</f>
        <v>13</v>
      </c>
      <c r="BD30" s="176">
        <f>IF(' M14 APR'!K64="","",' M14 APR'!K64)</f>
        <v>16.248000000000001</v>
      </c>
      <c r="BE30" s="176" t="str">
        <f>IF(' M14 APR'!L64="","",' M14 APR'!L64)</f>
        <v>V</v>
      </c>
      <c r="BF30" s="175">
        <f>IF(' M15 APR'!E64="","",' M15 APR'!E64)</f>
        <v>14</v>
      </c>
      <c r="BG30" s="175" t="str">
        <f>IF(' M15 APR'!F64="","",' M15 APR'!F64)</f>
        <v/>
      </c>
      <c r="BH30" s="175">
        <f>IF(' M15 APR'!G64="","",' M15 APR'!G64)</f>
        <v>14</v>
      </c>
      <c r="BI30" s="175">
        <f>IF(' M15 APR'!H64="","",' M15 APR'!H64)</f>
        <v>15.5</v>
      </c>
      <c r="BJ30" s="175" t="str">
        <f>IF(' M15 APR'!I64="","",' M15 APR'!I64)</f>
        <v/>
      </c>
      <c r="BK30" s="175">
        <f>IF(' M15 APR'!J64="","",' M15 APR'!J64)</f>
        <v>15.5</v>
      </c>
      <c r="BL30" s="175">
        <f>IF(' M15 APR'!K64="","",' M15 APR'!K64)</f>
        <v>15.200000000000001</v>
      </c>
      <c r="BM30" s="175" t="str">
        <f>IF(' M15 APR'!L64="","",' M15 APR'!L64)</f>
        <v>V</v>
      </c>
      <c r="BN30" s="291">
        <f>IF(' M16 APR'!E64="","",' M16 APR'!E64)</f>
        <v>16.5</v>
      </c>
      <c r="BO30" s="291" t="str">
        <f>IF(' M16 APR'!F64="","",' M16 APR'!F64)</f>
        <v/>
      </c>
      <c r="BP30" s="291">
        <f>IF(' M16 APR'!G64="","",' M16 APR'!G64)</f>
        <v>16.5</v>
      </c>
      <c r="BQ30" s="291">
        <f>IF(' M16 APR'!H64="","",' M16 APR'!H64)</f>
        <v>16.5</v>
      </c>
      <c r="BR30" s="291" t="str">
        <f>IF(' M16 APR'!I64="","",' M16 APR'!I64)</f>
        <v>V</v>
      </c>
      <c r="BS30" s="290">
        <f t="shared" si="0"/>
        <v>15.595625000000002</v>
      </c>
      <c r="BT30" s="292" t="str">
        <f t="shared" si="1"/>
        <v>Admis(e)</v>
      </c>
      <c r="BU30" s="293" t="str">
        <f t="shared" si="2"/>
        <v xml:space="preserve">ELHADARI </v>
      </c>
    </row>
    <row r="31" spans="1:73">
      <c r="A31" s="301">
        <f t="shared" si="3"/>
        <v>22</v>
      </c>
      <c r="B31" s="37" t="s">
        <v>206</v>
      </c>
      <c r="C31" s="188" t="s">
        <v>207</v>
      </c>
      <c r="D31" s="174">
        <f>IF('M9 final  '!D110="","",'M9 final  '!D110)</f>
        <v>15.1</v>
      </c>
      <c r="E31" s="174" t="str">
        <f>IF('M9 final  '!E110="","",'M9 final  '!E110)</f>
        <v/>
      </c>
      <c r="F31" s="174">
        <f>IF('M9 final  '!F110="","",'M9 final  '!F110)</f>
        <v>15.1</v>
      </c>
      <c r="G31" s="174">
        <f>IF('M9 final  '!G110="","",'M9 final  '!G110)</f>
        <v>12</v>
      </c>
      <c r="H31" s="174" t="str">
        <f>IF('M9 final  '!H110="","",'M9 final  '!H110)</f>
        <v/>
      </c>
      <c r="I31" s="174">
        <f>IF('M9 final  '!I110="","",'M9 final  '!I110)</f>
        <v>12</v>
      </c>
      <c r="J31" s="174">
        <f>IF('M9 final  '!J110="","",'M9 final  '!J110)</f>
        <v>13.55</v>
      </c>
      <c r="K31" s="174" t="str">
        <f>IF('M9 final  '!K110="","",'M9 final  '!K110)</f>
        <v>V</v>
      </c>
      <c r="L31" s="174">
        <f>IF(M10FI!E110="","",M10FI!E110)</f>
        <v>14.75</v>
      </c>
      <c r="M31" s="174" t="str">
        <f>IF(M10FI!F110="","",M10FI!F110)</f>
        <v/>
      </c>
      <c r="N31" s="174">
        <f>IF(M10FI!G110="","",M10FI!G110)</f>
        <v>14.75</v>
      </c>
      <c r="O31" s="174">
        <f>IF(M10FI!H110="","",M10FI!H110)</f>
        <v>14.25</v>
      </c>
      <c r="P31" s="174" t="str">
        <f>IF(M10FI!I110="","",M10FI!I110)</f>
        <v/>
      </c>
      <c r="Q31" s="174">
        <f>IF(M10FI!J110="","",M10FI!J110)</f>
        <v>14.25</v>
      </c>
      <c r="R31" s="174">
        <f>IF(M10FI!K110="","",M10FI!K110)</f>
        <v>12</v>
      </c>
      <c r="S31" s="174" t="str">
        <f>IF(M10FI!L110="","",M10FI!L110)</f>
        <v/>
      </c>
      <c r="T31" s="174">
        <f>IF(M10FI!M110="","",M10FI!M110)</f>
        <v>12</v>
      </c>
      <c r="U31" s="174">
        <f>IF(M10FI!N110="","",M10FI!N110)</f>
        <v>13.725</v>
      </c>
      <c r="V31" s="176" t="str">
        <f>IF(M10FI!O110="","",M10FI!O110)</f>
        <v>V</v>
      </c>
      <c r="W31" s="174">
        <f>IF('M11 final'!D110="","",'M11 final'!D110)</f>
        <v>13.5</v>
      </c>
      <c r="X31" s="174" t="str">
        <f>IF('M11 final'!E110="","",'M11 final'!E110)</f>
        <v/>
      </c>
      <c r="Y31" s="174">
        <f>IF('M11 final'!F110="","",'M11 final'!F110)</f>
        <v>13.5</v>
      </c>
      <c r="Z31" s="174">
        <f>IF('M11 final'!G110="","",'M11 final'!G110)</f>
        <v>20</v>
      </c>
      <c r="AA31" s="174" t="str">
        <f>IF('M11 final'!H110="","",'M11 final'!H110)</f>
        <v/>
      </c>
      <c r="AB31" s="174">
        <f>IF('M11 final'!I110="","",'M11 final'!I110)</f>
        <v>20</v>
      </c>
      <c r="AC31" s="174">
        <f>IF('M11 final'!J110="","",'M11 final'!J110)</f>
        <v>16.75</v>
      </c>
      <c r="AD31" s="176" t="str">
        <f>IF('M11 final'!K110="","",'M11 final'!K110)</f>
        <v>V</v>
      </c>
      <c r="AE31" s="174">
        <f>IF(M12FI!D110="","",M12FI!D110)</f>
        <v>19.5</v>
      </c>
      <c r="AF31" s="174" t="str">
        <f>IF(M12FI!E110="","",M12FI!E110)</f>
        <v/>
      </c>
      <c r="AG31" s="174">
        <f>IF(M12FI!F110="","",M12FI!F110)</f>
        <v>19.5</v>
      </c>
      <c r="AH31" s="174">
        <f>IF(M12FI!G110="","",M12FI!G110)</f>
        <v>17</v>
      </c>
      <c r="AI31" s="174" t="str">
        <f>IF(M12FI!H110="","",M12FI!H110)</f>
        <v/>
      </c>
      <c r="AJ31" s="174">
        <f>IF(M12FI!I110="","",M12FI!I110)</f>
        <v>17</v>
      </c>
      <c r="AK31" s="174">
        <f>IF(M12FI!J110="","",M12FI!J110)</f>
        <v>19</v>
      </c>
      <c r="AL31" s="174" t="str">
        <f>IF(M12FI!K110="","",M12FI!K110)</f>
        <v/>
      </c>
      <c r="AM31" s="174">
        <f>IF(M12FI!L110="","",M12FI!L110)</f>
        <v>19</v>
      </c>
      <c r="AN31" s="174">
        <f>IF(M12FI!M110="","",M12FI!M110)</f>
        <v>18.670000000000002</v>
      </c>
      <c r="AO31" s="176" t="str">
        <f>IF(M12FI!N110="","",M12FI!N110)</f>
        <v>V</v>
      </c>
      <c r="AP31" s="174">
        <f>IF(' M13 APR'!E110="","",' M13 APR'!E110)</f>
        <v>11</v>
      </c>
      <c r="AQ31" s="174" t="str">
        <f>IF(' M13 APR'!F110="","",' M13 APR'!F110)</f>
        <v/>
      </c>
      <c r="AR31" s="174">
        <f>IF(' M13 APR'!G110="","",' M13 APR'!G110)</f>
        <v>11</v>
      </c>
      <c r="AS31" s="174">
        <f>IF(' M13 APR'!H110="","",' M13 APR'!H110)</f>
        <v>19.399999999999999</v>
      </c>
      <c r="AT31" s="174" t="str">
        <f>IF(' M13 APR'!I110="","",' M13 APR'!I110)</f>
        <v/>
      </c>
      <c r="AU31" s="174">
        <f>IF(' M13 APR'!J110="","",' M13 APR'!J110)</f>
        <v>19.399999999999999</v>
      </c>
      <c r="AV31" s="174">
        <f>IF(' M13 APR'!K110="","",' M13 APR'!K110)</f>
        <v>14.696</v>
      </c>
      <c r="AW31" s="176" t="str">
        <f>IF(' M13 APR'!L110="","",' M13 APR'!L110)</f>
        <v>V</v>
      </c>
      <c r="AX31" s="176">
        <f>IF(' M14 APR'!E110="","",' M14 APR'!E110)</f>
        <v>18.8</v>
      </c>
      <c r="AY31" s="176" t="str">
        <f>IF(' M14 APR'!F110="","",' M14 APR'!F110)</f>
        <v/>
      </c>
      <c r="AZ31" s="176">
        <f>IF(' M14 APR'!G110="","",' M14 APR'!G110)</f>
        <v>18.8</v>
      </c>
      <c r="BA31" s="176">
        <f>IF(' M14 APR'!H110="","",' M14 APR'!H110)</f>
        <v>13.5</v>
      </c>
      <c r="BB31" s="176" t="str">
        <f>IF(' M14 APR'!I110="","",' M14 APR'!I110)</f>
        <v/>
      </c>
      <c r="BC31" s="176">
        <f>IF(' M14 APR'!J110="","",' M14 APR'!J110)</f>
        <v>13.5</v>
      </c>
      <c r="BD31" s="176">
        <f>IF(' M14 APR'!K110="","",' M14 APR'!K110)</f>
        <v>16.468000000000004</v>
      </c>
      <c r="BE31" s="176" t="str">
        <f>IF(' M14 APR'!L110="","",' M14 APR'!L110)</f>
        <v>V</v>
      </c>
      <c r="BF31" s="175">
        <f>IF(' M15 APR'!E110="","",' M15 APR'!E110)</f>
        <v>14</v>
      </c>
      <c r="BG31" s="175" t="str">
        <f>IF(' M15 APR'!F110="","",' M15 APR'!F110)</f>
        <v/>
      </c>
      <c r="BH31" s="175">
        <f>IF(' M15 APR'!G110="","",' M15 APR'!G110)</f>
        <v>14</v>
      </c>
      <c r="BI31" s="175">
        <f>IF(' M15 APR'!H110="","",' M15 APR'!H110)</f>
        <v>15.5</v>
      </c>
      <c r="BJ31" s="175" t="str">
        <f>IF(' M15 APR'!I110="","",' M15 APR'!I110)</f>
        <v/>
      </c>
      <c r="BK31" s="175">
        <f>IF(' M15 APR'!J110="","",' M15 APR'!J110)</f>
        <v>15.5</v>
      </c>
      <c r="BL31" s="175">
        <f>IF(' M15 APR'!K110="","",' M15 APR'!K110)</f>
        <v>15.200000000000001</v>
      </c>
      <c r="BM31" s="175" t="str">
        <f>IF(' M15 APR'!L110="","",' M15 APR'!L110)</f>
        <v>V</v>
      </c>
      <c r="BN31" s="291">
        <f>IF(' M16 APR'!E110="","",' M16 APR'!E110)</f>
        <v>15.5</v>
      </c>
      <c r="BO31" s="291" t="str">
        <f>IF(' M16 APR'!F110="","",' M16 APR'!F110)</f>
        <v/>
      </c>
      <c r="BP31" s="291">
        <f>IF(' M16 APR'!G110="","",' M16 APR'!G110)</f>
        <v>15.5</v>
      </c>
      <c r="BQ31" s="291">
        <f>IF(' M16 APR'!H110="","",' M16 APR'!H110)</f>
        <v>15.5</v>
      </c>
      <c r="BR31" s="291" t="str">
        <f>IF(' M16 APR'!I110="","",' M16 APR'!I110)</f>
        <v>V</v>
      </c>
      <c r="BS31" s="290">
        <f t="shared" si="0"/>
        <v>15.569875000000001</v>
      </c>
      <c r="BT31" s="292" t="str">
        <f t="shared" si="1"/>
        <v>Admis(e)</v>
      </c>
      <c r="BU31" s="293" t="str">
        <f t="shared" si="2"/>
        <v xml:space="preserve">OUAHYB       </v>
      </c>
    </row>
    <row r="32" spans="1:73">
      <c r="A32" s="301">
        <f t="shared" si="3"/>
        <v>23</v>
      </c>
      <c r="B32" s="187" t="s">
        <v>169</v>
      </c>
      <c r="C32" s="37" t="s">
        <v>170</v>
      </c>
      <c r="D32" s="174">
        <f>IF('M9 final  '!D90="","",'M9 final  '!D90)</f>
        <v>15.6</v>
      </c>
      <c r="E32" s="174" t="str">
        <f>IF('M9 final  '!E90="","",'M9 final  '!E90)</f>
        <v/>
      </c>
      <c r="F32" s="174">
        <f>IF('M9 final  '!F90="","",'M9 final  '!F90)</f>
        <v>15.6</v>
      </c>
      <c r="G32" s="174">
        <f>IF('M9 final  '!G90="","",'M9 final  '!G90)</f>
        <v>12</v>
      </c>
      <c r="H32" s="174" t="str">
        <f>IF('M9 final  '!H90="","",'M9 final  '!H90)</f>
        <v/>
      </c>
      <c r="I32" s="174">
        <f>IF('M9 final  '!I90="","",'M9 final  '!I90)</f>
        <v>12</v>
      </c>
      <c r="J32" s="174">
        <f>IF('M9 final  '!J90="","",'M9 final  '!J90)</f>
        <v>13.8</v>
      </c>
      <c r="K32" s="174" t="str">
        <f>IF('M9 final  '!K90="","",'M9 final  '!K90)</f>
        <v>V</v>
      </c>
      <c r="L32" s="174">
        <f>IF(M10FI!E90="","",M10FI!E90)</f>
        <v>13.25</v>
      </c>
      <c r="M32" s="174" t="str">
        <f>IF(M10FI!F90="","",M10FI!F90)</f>
        <v/>
      </c>
      <c r="N32" s="174">
        <f>IF(M10FI!G90="","",M10FI!G90)</f>
        <v>13.25</v>
      </c>
      <c r="O32" s="174">
        <f>IF(M10FI!H90="","",M10FI!H90)</f>
        <v>15.5</v>
      </c>
      <c r="P32" s="174" t="str">
        <f>IF(M10FI!I90="","",M10FI!I90)</f>
        <v/>
      </c>
      <c r="Q32" s="174">
        <f>IF(M10FI!J90="","",M10FI!J90)</f>
        <v>15.5</v>
      </c>
      <c r="R32" s="174">
        <f>IF(M10FI!K90="","",M10FI!K90)</f>
        <v>12.5</v>
      </c>
      <c r="S32" s="174" t="str">
        <f>IF(M10FI!L90="","",M10FI!L90)</f>
        <v/>
      </c>
      <c r="T32" s="174">
        <f>IF(M10FI!M90="","",M10FI!M90)</f>
        <v>12.5</v>
      </c>
      <c r="U32" s="174">
        <f>IF(M10FI!N90="","",M10FI!N90)</f>
        <v>13.925000000000001</v>
      </c>
      <c r="V32" s="176" t="str">
        <f>IF(M10FI!O90="","",M10FI!O90)</f>
        <v>V</v>
      </c>
      <c r="W32" s="174">
        <f>IF('M11 final'!D90="","",'M11 final'!D90)</f>
        <v>14</v>
      </c>
      <c r="X32" s="174" t="str">
        <f>IF('M11 final'!E90="","",'M11 final'!E90)</f>
        <v/>
      </c>
      <c r="Y32" s="174">
        <f>IF('M11 final'!F90="","",'M11 final'!F90)</f>
        <v>14</v>
      </c>
      <c r="Z32" s="174">
        <f>IF('M11 final'!G90="","",'M11 final'!G90)</f>
        <v>16.75</v>
      </c>
      <c r="AA32" s="174" t="str">
        <f>IF('M11 final'!H90="","",'M11 final'!H90)</f>
        <v/>
      </c>
      <c r="AB32" s="174">
        <f>IF('M11 final'!I90="","",'M11 final'!I90)</f>
        <v>16.75</v>
      </c>
      <c r="AC32" s="174">
        <f>IF('M11 final'!J90="","",'M11 final'!J90)</f>
        <v>15.375</v>
      </c>
      <c r="AD32" s="176" t="str">
        <f>IF('M11 final'!K90="","",'M11 final'!K90)</f>
        <v>V</v>
      </c>
      <c r="AE32" s="174">
        <f>IF(M12FI!D90="","",M12FI!D90)</f>
        <v>16</v>
      </c>
      <c r="AF32" s="174" t="str">
        <f>IF(M12FI!E90="","",M12FI!E90)</f>
        <v/>
      </c>
      <c r="AG32" s="174">
        <f>IF(M12FI!F90="","",M12FI!F90)</f>
        <v>16</v>
      </c>
      <c r="AH32" s="174">
        <f>IF(M12FI!G90="","",M12FI!G90)</f>
        <v>16</v>
      </c>
      <c r="AI32" s="174" t="str">
        <f>IF(M12FI!H90="","",M12FI!H90)</f>
        <v/>
      </c>
      <c r="AJ32" s="174">
        <f>IF(M12FI!I90="","",M12FI!I90)</f>
        <v>16</v>
      </c>
      <c r="AK32" s="174">
        <f>IF(M12FI!J90="","",M12FI!J90)</f>
        <v>17</v>
      </c>
      <c r="AL32" s="174" t="str">
        <f>IF(M12FI!K90="","",M12FI!K90)</f>
        <v/>
      </c>
      <c r="AM32" s="174">
        <f>IF(M12FI!L90="","",M12FI!L90)</f>
        <v>17</v>
      </c>
      <c r="AN32" s="174">
        <f>IF(M12FI!M90="","",M12FI!M90)</f>
        <v>16.560000000000002</v>
      </c>
      <c r="AO32" s="176" t="str">
        <f>IF(M12FI!N90="","",M12FI!N90)</f>
        <v>V</v>
      </c>
      <c r="AP32" s="174">
        <f>IF(' M13 APR'!E90="","",' M13 APR'!E90)</f>
        <v>16</v>
      </c>
      <c r="AQ32" s="174" t="str">
        <f>IF(' M13 APR'!F90="","",' M13 APR'!F90)</f>
        <v/>
      </c>
      <c r="AR32" s="174">
        <f>IF(' M13 APR'!G90="","",' M13 APR'!G90)</f>
        <v>16</v>
      </c>
      <c r="AS32" s="174">
        <f>IF(' M13 APR'!H90="","",' M13 APR'!H90)</f>
        <v>16.774999999999999</v>
      </c>
      <c r="AT32" s="174" t="str">
        <f>IF(' M13 APR'!I90="","",' M13 APR'!I90)</f>
        <v/>
      </c>
      <c r="AU32" s="174">
        <f>IF(' M13 APR'!J90="","",' M13 APR'!J90)</f>
        <v>16.774999999999999</v>
      </c>
      <c r="AV32" s="174">
        <f>IF(' M13 APR'!K90="","",' M13 APR'!K90)</f>
        <v>16.341000000000001</v>
      </c>
      <c r="AW32" s="176" t="str">
        <f>IF(' M13 APR'!L90="","",' M13 APR'!L90)</f>
        <v>V</v>
      </c>
      <c r="AX32" s="176">
        <f>IF(' M14 APR'!E90="","",' M14 APR'!E90)</f>
        <v>19.8</v>
      </c>
      <c r="AY32" s="176" t="str">
        <f>IF(' M14 APR'!F90="","",' M14 APR'!F90)</f>
        <v/>
      </c>
      <c r="AZ32" s="176">
        <f>IF(' M14 APR'!G90="","",' M14 APR'!G90)</f>
        <v>19.8</v>
      </c>
      <c r="BA32" s="176">
        <f>IF(' M14 APR'!H90="","",' M14 APR'!H90)</f>
        <v>13</v>
      </c>
      <c r="BB32" s="176" t="str">
        <f>IF(' M14 APR'!I90="","",' M14 APR'!I90)</f>
        <v/>
      </c>
      <c r="BC32" s="176">
        <f>IF(' M14 APR'!J90="","",' M14 APR'!J90)</f>
        <v>13</v>
      </c>
      <c r="BD32" s="176">
        <f>IF(' M14 APR'!K90="","",' M14 APR'!K90)</f>
        <v>16.808</v>
      </c>
      <c r="BE32" s="176" t="str">
        <f>IF(' M14 APR'!L90="","",' M14 APR'!L90)</f>
        <v>V</v>
      </c>
      <c r="BF32" s="175">
        <f>IF(' M15 APR'!E90="","",' M15 APR'!E90)</f>
        <v>14</v>
      </c>
      <c r="BG32" s="175" t="str">
        <f>IF(' M15 APR'!F90="","",' M15 APR'!F90)</f>
        <v/>
      </c>
      <c r="BH32" s="175">
        <f>IF(' M15 APR'!G90="","",' M15 APR'!G90)</f>
        <v>14</v>
      </c>
      <c r="BI32" s="175">
        <f>IF(' M15 APR'!H90="","",' M15 APR'!H90)</f>
        <v>15.5</v>
      </c>
      <c r="BJ32" s="175" t="str">
        <f>IF(' M15 APR'!I90="","",' M15 APR'!I90)</f>
        <v/>
      </c>
      <c r="BK32" s="175">
        <f>IF(' M15 APR'!J90="","",' M15 APR'!J90)</f>
        <v>15.5</v>
      </c>
      <c r="BL32" s="175">
        <f>IF(' M15 APR'!K90="","",' M15 APR'!K90)</f>
        <v>15.200000000000001</v>
      </c>
      <c r="BM32" s="175" t="str">
        <f>IF(' M15 APR'!L90="","",' M15 APR'!L90)</f>
        <v>V</v>
      </c>
      <c r="BN32" s="291">
        <f>IF(' M16 APR'!E90="","",' M16 APR'!E90)</f>
        <v>16</v>
      </c>
      <c r="BO32" s="291" t="str">
        <f>IF(' M16 APR'!F90="","",' M16 APR'!F90)</f>
        <v/>
      </c>
      <c r="BP32" s="291">
        <f>IF(' M16 APR'!G90="","",' M16 APR'!G90)</f>
        <v>16</v>
      </c>
      <c r="BQ32" s="291">
        <f>IF(' M16 APR'!H90="","",' M16 APR'!H90)</f>
        <v>16</v>
      </c>
      <c r="BR32" s="291" t="str">
        <f>IF(' M16 APR'!I90="","",' M16 APR'!I90)</f>
        <v>V</v>
      </c>
      <c r="BS32" s="290">
        <f t="shared" si="0"/>
        <v>15.501125</v>
      </c>
      <c r="BT32" s="292" t="str">
        <f t="shared" si="1"/>
        <v>Admis(e)</v>
      </c>
      <c r="BU32" s="293" t="str">
        <f t="shared" si="2"/>
        <v xml:space="preserve">LAHLALI       </v>
      </c>
    </row>
    <row r="33" spans="1:73">
      <c r="A33" s="301">
        <f t="shared" si="3"/>
        <v>24</v>
      </c>
      <c r="B33" s="37" t="s">
        <v>235</v>
      </c>
      <c r="C33" s="188" t="s">
        <v>236</v>
      </c>
      <c r="D33" s="174">
        <f>IF('M9 final  '!D125="","",'M9 final  '!D125)</f>
        <v>16.100000000000001</v>
      </c>
      <c r="E33" s="174" t="str">
        <f>IF('M9 final  '!E125="","",'M9 final  '!E125)</f>
        <v/>
      </c>
      <c r="F33" s="174">
        <f>IF('M9 final  '!F125="","",'M9 final  '!F125)</f>
        <v>16.100000000000001</v>
      </c>
      <c r="G33" s="174">
        <f>IF('M9 final  '!G125="","",'M9 final  '!G125)</f>
        <v>13.5</v>
      </c>
      <c r="H33" s="174" t="str">
        <f>IF('M9 final  '!H125="","",'M9 final  '!H125)</f>
        <v/>
      </c>
      <c r="I33" s="174">
        <f>IF('M9 final  '!I125="","",'M9 final  '!I125)</f>
        <v>13.5</v>
      </c>
      <c r="J33" s="174">
        <f>IF('M9 final  '!J125="","",'M9 final  '!J125)</f>
        <v>14.8</v>
      </c>
      <c r="K33" s="174" t="str">
        <f>IF('M9 final  '!K125="","",'M9 final  '!K125)</f>
        <v>V</v>
      </c>
      <c r="L33" s="174">
        <f>IF(M10FI!E125="","",M10FI!E125)</f>
        <v>10.5</v>
      </c>
      <c r="M33" s="174">
        <f>IF(M10FI!F125="","",M10FI!F125)</f>
        <v>10</v>
      </c>
      <c r="N33" s="174">
        <f>IF(M10FI!G125="","",M10FI!G125)</f>
        <v>10.5</v>
      </c>
      <c r="O33" s="174">
        <f>IF(M10FI!H125="","",M10FI!H125)</f>
        <v>13.25</v>
      </c>
      <c r="P33" s="174" t="str">
        <f>IF(M10FI!I125="","",M10FI!I125)</f>
        <v/>
      </c>
      <c r="Q33" s="174">
        <f>IF(M10FI!J125="","",M10FI!J125)</f>
        <v>13.25</v>
      </c>
      <c r="R33" s="174">
        <f>IF(M10FI!K125="","",M10FI!K125)</f>
        <v>10.5</v>
      </c>
      <c r="S33" s="174">
        <f>IF(M10FI!L125="","",M10FI!L125)</f>
        <v>13</v>
      </c>
      <c r="T33" s="174">
        <f>IF(M10FI!M125="","",M10FI!M125)</f>
        <v>12</v>
      </c>
      <c r="U33" s="174">
        <f>IF(M10FI!N125="","",M10FI!N125)</f>
        <v>12.05</v>
      </c>
      <c r="V33" s="176" t="str">
        <f>IF(M10FI!O125="","",M10FI!O125)</f>
        <v>VAR</v>
      </c>
      <c r="W33" s="174">
        <f>IF('M11 final'!D125="","",'M11 final'!D125)</f>
        <v>15.75</v>
      </c>
      <c r="X33" s="174" t="str">
        <f>IF('M11 final'!E125="","",'M11 final'!E125)</f>
        <v/>
      </c>
      <c r="Y33" s="174">
        <f>IF('M11 final'!F125="","",'M11 final'!F125)</f>
        <v>15.75</v>
      </c>
      <c r="Z33" s="174">
        <f>IF('M11 final'!G125="","",'M11 final'!G125)</f>
        <v>16.25</v>
      </c>
      <c r="AA33" s="174" t="str">
        <f>IF('M11 final'!H125="","",'M11 final'!H125)</f>
        <v/>
      </c>
      <c r="AB33" s="174">
        <f>IF('M11 final'!I125="","",'M11 final'!I125)</f>
        <v>16.25</v>
      </c>
      <c r="AC33" s="174">
        <f>IF('M11 final'!J125="","",'M11 final'!J125)</f>
        <v>16</v>
      </c>
      <c r="AD33" s="176" t="str">
        <f>IF('M11 final'!K125="","",'M11 final'!K125)</f>
        <v>V</v>
      </c>
      <c r="AE33" s="174">
        <f>IF(M12FI!D125="","",M12FI!D125)</f>
        <v>17</v>
      </c>
      <c r="AF33" s="174" t="str">
        <f>IF(M12FI!E125="","",M12FI!E125)</f>
        <v/>
      </c>
      <c r="AG33" s="174">
        <f>IF(M12FI!F125="","",M12FI!F125)</f>
        <v>17</v>
      </c>
      <c r="AH33" s="174">
        <f>IF(M12FI!G125="","",M12FI!G125)</f>
        <v>18</v>
      </c>
      <c r="AI33" s="174" t="str">
        <f>IF(M12FI!H125="","",M12FI!H125)</f>
        <v/>
      </c>
      <c r="AJ33" s="174">
        <f>IF(M12FI!I125="","",M12FI!I125)</f>
        <v>18</v>
      </c>
      <c r="AK33" s="174">
        <f>IF(M12FI!J125="","",M12FI!J125)</f>
        <v>15.75</v>
      </c>
      <c r="AL33" s="174" t="str">
        <f>IF(M12FI!K125="","",M12FI!K125)</f>
        <v/>
      </c>
      <c r="AM33" s="174">
        <f>IF(M12FI!L125="","",M12FI!L125)</f>
        <v>15.75</v>
      </c>
      <c r="AN33" s="174">
        <f>IF(M12FI!M125="","",M12FI!M125)</f>
        <v>16.52</v>
      </c>
      <c r="AO33" s="176" t="str">
        <f>IF(M12FI!N125="","",M12FI!N125)</f>
        <v>V</v>
      </c>
      <c r="AP33" s="174">
        <f>IF(' M13 APR'!E125="","",' M13 APR'!E125)</f>
        <v>16</v>
      </c>
      <c r="AQ33" s="174" t="str">
        <f>IF(' M13 APR'!F125="","",' M13 APR'!F125)</f>
        <v/>
      </c>
      <c r="AR33" s="174">
        <f>IF(' M13 APR'!G125="","",' M13 APR'!G125)</f>
        <v>16</v>
      </c>
      <c r="AS33" s="174">
        <f>IF(' M13 APR'!H125="","",' M13 APR'!H125)</f>
        <v>16.95</v>
      </c>
      <c r="AT33" s="174" t="str">
        <f>IF(' M13 APR'!I125="","",' M13 APR'!I125)</f>
        <v/>
      </c>
      <c r="AU33" s="174">
        <f>IF(' M13 APR'!J125="","",' M13 APR'!J125)</f>
        <v>16.95</v>
      </c>
      <c r="AV33" s="174">
        <f>IF(' M13 APR'!K125="","",' M13 APR'!K125)</f>
        <v>16.417999999999999</v>
      </c>
      <c r="AW33" s="176" t="str">
        <f>IF(' M13 APR'!L125="","",' M13 APR'!L125)</f>
        <v>V</v>
      </c>
      <c r="AX33" s="176">
        <f>IF(' M14 APR'!E125="","",' M14 APR'!E125)</f>
        <v>19.200000000000003</v>
      </c>
      <c r="AY33" s="176" t="str">
        <f>IF(' M14 APR'!F125="","",' M14 APR'!F125)</f>
        <v/>
      </c>
      <c r="AZ33" s="176">
        <f>IF(' M14 APR'!G125="","",' M14 APR'!G125)</f>
        <v>19.200000000000003</v>
      </c>
      <c r="BA33" s="176">
        <f>IF(' M14 APR'!H125="","",' M14 APR'!H125)</f>
        <v>13.25</v>
      </c>
      <c r="BB33" s="176" t="str">
        <f>IF(' M14 APR'!I125="","",' M14 APR'!I125)</f>
        <v/>
      </c>
      <c r="BC33" s="176">
        <f>IF(' M14 APR'!J125="","",' M14 APR'!J125)</f>
        <v>13.25</v>
      </c>
      <c r="BD33" s="176">
        <f>IF(' M14 APR'!K125="","",' M14 APR'!K125)</f>
        <v>16.582000000000001</v>
      </c>
      <c r="BE33" s="176" t="str">
        <f>IF(' M14 APR'!L125="","",' M14 APR'!L125)</f>
        <v>V</v>
      </c>
      <c r="BF33" s="175">
        <f>IF(' M15 APR'!E125="","",' M15 APR'!E125)</f>
        <v>15</v>
      </c>
      <c r="BG33" s="175" t="str">
        <f>IF(' M15 APR'!F125="","",' M15 APR'!F125)</f>
        <v/>
      </c>
      <c r="BH33" s="175">
        <f>IF(' M15 APR'!G125="","",' M15 APR'!G125)</f>
        <v>15</v>
      </c>
      <c r="BI33" s="175">
        <f>IF(' M15 APR'!H125="","",' M15 APR'!H125)</f>
        <v>15.5</v>
      </c>
      <c r="BJ33" s="175" t="str">
        <f>IF(' M15 APR'!I125="","",' M15 APR'!I125)</f>
        <v/>
      </c>
      <c r="BK33" s="175">
        <f>IF(' M15 APR'!J125="","",' M15 APR'!J125)</f>
        <v>15.5</v>
      </c>
      <c r="BL33" s="175">
        <f>IF(' M15 APR'!K125="","",' M15 APR'!K125)</f>
        <v>15.4</v>
      </c>
      <c r="BM33" s="175" t="str">
        <f>IF(' M15 APR'!L125="","",' M15 APR'!L125)</f>
        <v>V</v>
      </c>
      <c r="BN33" s="291">
        <f>IF(' M16 APR'!E125="","",' M16 APR'!E125)</f>
        <v>16</v>
      </c>
      <c r="BO33" s="291" t="str">
        <f>IF(' M16 APR'!F125="","",' M16 APR'!F125)</f>
        <v/>
      </c>
      <c r="BP33" s="291">
        <f>IF(' M16 APR'!G125="","",' M16 APR'!G125)</f>
        <v>16</v>
      </c>
      <c r="BQ33" s="291">
        <f>IF(' M16 APR'!H125="","",' M16 APR'!H125)</f>
        <v>16</v>
      </c>
      <c r="BR33" s="291" t="str">
        <f>IF(' M16 APR'!I125="","",' M16 APR'!I125)</f>
        <v>V</v>
      </c>
      <c r="BS33" s="290">
        <f t="shared" si="0"/>
        <v>15.471250000000001</v>
      </c>
      <c r="BT33" s="292" t="str">
        <f t="shared" si="1"/>
        <v>Admis(e)</v>
      </c>
      <c r="BU33" s="293" t="str">
        <f t="shared" si="2"/>
        <v xml:space="preserve">TABIBI  </v>
      </c>
    </row>
    <row r="34" spans="1:73">
      <c r="A34" s="301">
        <f t="shared" si="3"/>
        <v>25</v>
      </c>
      <c r="B34" s="183" t="s">
        <v>26</v>
      </c>
      <c r="C34" s="182" t="s">
        <v>27</v>
      </c>
      <c r="D34" s="174">
        <f>IF('M9 final  '!D14="","",'M9 final  '!D14)</f>
        <v>15.6</v>
      </c>
      <c r="E34" s="174" t="str">
        <f>IF('M9 final  '!E14="","",'M9 final  '!E14)</f>
        <v/>
      </c>
      <c r="F34" s="174">
        <f>IF('M9 final  '!F14="","",'M9 final  '!F14)</f>
        <v>15.6</v>
      </c>
      <c r="G34" s="174">
        <f>IF('M9 final  '!G14="","",'M9 final  '!G14)</f>
        <v>11</v>
      </c>
      <c r="H34" s="174" t="str">
        <f>IF('M9 final  '!H14="","",'M9 final  '!H14)</f>
        <v/>
      </c>
      <c r="I34" s="174">
        <f>IF('M9 final  '!I14="","",'M9 final  '!I14)</f>
        <v>11</v>
      </c>
      <c r="J34" s="174">
        <f>IF('M9 final  '!J14="","",'M9 final  '!J14)</f>
        <v>13.3</v>
      </c>
      <c r="K34" s="174" t="str">
        <f>IF('M9 final  '!K14="","",'M9 final  '!K14)</f>
        <v>V</v>
      </c>
      <c r="L34" s="174">
        <f>IF(M10FI!E14="","",M10FI!E14)</f>
        <v>14.25</v>
      </c>
      <c r="M34" s="174" t="str">
        <f>IF(M10FI!F14="","",M10FI!F14)</f>
        <v/>
      </c>
      <c r="N34" s="174">
        <f>IF(M10FI!G14="","",M10FI!G14)</f>
        <v>14.25</v>
      </c>
      <c r="O34" s="174">
        <f>IF(M10FI!H14="","",M10FI!H14)</f>
        <v>15.25</v>
      </c>
      <c r="P34" s="174" t="str">
        <f>IF(M10FI!I14="","",M10FI!I14)</f>
        <v/>
      </c>
      <c r="Q34" s="174">
        <f>IF(M10FI!J14="","",M10FI!J14)</f>
        <v>15.25</v>
      </c>
      <c r="R34" s="174">
        <f>IF(M10FI!K14="","",M10FI!K14)</f>
        <v>13</v>
      </c>
      <c r="S34" s="174" t="str">
        <f>IF(M10FI!L14="","",M10FI!L14)</f>
        <v/>
      </c>
      <c r="T34" s="174">
        <f>IF(M10FI!M14="","",M10FI!M14)</f>
        <v>13</v>
      </c>
      <c r="U34" s="174">
        <f>IF(M10FI!N14="","",M10FI!N14)</f>
        <v>14.275</v>
      </c>
      <c r="V34" s="176" t="str">
        <f>IF(M10FI!O14="","",M10FI!O14)</f>
        <v>V</v>
      </c>
      <c r="W34" s="174">
        <f>IF('M11 final'!D14="","",'M11 final'!D14)</f>
        <v>14</v>
      </c>
      <c r="X34" s="174" t="str">
        <f>IF('M11 final'!E14="","",'M11 final'!E14)</f>
        <v/>
      </c>
      <c r="Y34" s="174">
        <f>IF('M11 final'!F14="","",'M11 final'!F14)</f>
        <v>14</v>
      </c>
      <c r="Z34" s="174">
        <f>IF('M11 final'!G14="","",'M11 final'!G14)</f>
        <v>17</v>
      </c>
      <c r="AA34" s="174" t="str">
        <f>IF('M11 final'!H14="","",'M11 final'!H14)</f>
        <v/>
      </c>
      <c r="AB34" s="174">
        <f>IF('M11 final'!I14="","",'M11 final'!I14)</f>
        <v>17</v>
      </c>
      <c r="AC34" s="174">
        <f>IF('M11 final'!J14="","",'M11 final'!J14)</f>
        <v>15.5</v>
      </c>
      <c r="AD34" s="176" t="str">
        <f>IF('M11 final'!K14="","",'M11 final'!K14)</f>
        <v>V</v>
      </c>
      <c r="AE34" s="174">
        <f>IF(M12FI!D14="","",M12FI!D14)</f>
        <v>14</v>
      </c>
      <c r="AF34" s="174" t="str">
        <f>IF(M12FI!E14="","",M12FI!E14)</f>
        <v/>
      </c>
      <c r="AG34" s="174">
        <f>IF(M12FI!F14="","",M12FI!F14)</f>
        <v>14</v>
      </c>
      <c r="AH34" s="174">
        <f>IF(M12FI!G14="","",M12FI!G14)</f>
        <v>16</v>
      </c>
      <c r="AI34" s="174" t="str">
        <f>IF(M12FI!H14="","",M12FI!H14)</f>
        <v/>
      </c>
      <c r="AJ34" s="174">
        <f>IF(M12FI!I14="","",M12FI!I14)</f>
        <v>16</v>
      </c>
      <c r="AK34" s="174">
        <f>IF(M12FI!J14="","",M12FI!J14)</f>
        <v>16</v>
      </c>
      <c r="AL34" s="174" t="str">
        <f>IF(M12FI!K14="","",M12FI!K14)</f>
        <v/>
      </c>
      <c r="AM34" s="174">
        <f>IF(M12FI!L14="","",M12FI!L14)</f>
        <v>16</v>
      </c>
      <c r="AN34" s="174">
        <f>IF(M12FI!M14="","",M12FI!M14)</f>
        <v>15.56</v>
      </c>
      <c r="AO34" s="176" t="str">
        <f>IF(M12FI!N14="","",M12FI!N14)</f>
        <v>V</v>
      </c>
      <c r="AP34" s="174">
        <f>IF(' M13 APR'!E14="","",' M13 APR'!E14)</f>
        <v>16</v>
      </c>
      <c r="AQ34" s="174" t="str">
        <f>IF(' M13 APR'!F14="","",' M13 APR'!F14)</f>
        <v/>
      </c>
      <c r="AR34" s="174">
        <f>IF(' M13 APR'!G14="","",' M13 APR'!G14)</f>
        <v>16</v>
      </c>
      <c r="AS34" s="174">
        <f>IF(' M13 APR'!H14="","",' M13 APR'!H14)</f>
        <v>18.125</v>
      </c>
      <c r="AT34" s="174" t="str">
        <f>IF(' M13 APR'!I14="","",' M13 APR'!I14)</f>
        <v/>
      </c>
      <c r="AU34" s="174">
        <f>IF(' M13 APR'!J14="","",' M13 APR'!J14)</f>
        <v>18.125</v>
      </c>
      <c r="AV34" s="174">
        <f>IF(' M13 APR'!K14="","",' M13 APR'!K14)</f>
        <v>16.935000000000002</v>
      </c>
      <c r="AW34" s="176" t="str">
        <f>IF(' M13 APR'!L14="","",' M13 APR'!L14)</f>
        <v>V</v>
      </c>
      <c r="AX34" s="176">
        <f>IF(' M14 APR'!E14="","",' M14 APR'!E14)</f>
        <v>19.200000000000003</v>
      </c>
      <c r="AY34" s="176" t="str">
        <f>IF(' M14 APR'!F14="","",' M14 APR'!F14)</f>
        <v/>
      </c>
      <c r="AZ34" s="176">
        <f>IF(' M14 APR'!G14="","",' M14 APR'!G14)</f>
        <v>19.200000000000003</v>
      </c>
      <c r="BA34" s="176">
        <f>IF(' M14 APR'!H14="","",' M14 APR'!H14)</f>
        <v>13.75</v>
      </c>
      <c r="BB34" s="176" t="str">
        <f>IF(' M14 APR'!I14="","",' M14 APR'!I14)</f>
        <v/>
      </c>
      <c r="BC34" s="176">
        <f>IF(' M14 APR'!J14="","",' M14 APR'!J14)</f>
        <v>13.75</v>
      </c>
      <c r="BD34" s="176">
        <f>IF(' M14 APR'!K14="","",' M14 APR'!K14)</f>
        <v>16.802000000000003</v>
      </c>
      <c r="BE34" s="176" t="str">
        <f>IF(' M14 APR'!L14="","",' M14 APR'!L14)</f>
        <v>V</v>
      </c>
      <c r="BF34" s="175">
        <f>IF(' M15 APR'!E14="","",' M15 APR'!E14)</f>
        <v>14.75</v>
      </c>
      <c r="BG34" s="175" t="str">
        <f>IF(' M15 APR'!F14="","",' M15 APR'!F14)</f>
        <v/>
      </c>
      <c r="BH34" s="175">
        <f>IF(' M15 APR'!G14="","",' M15 APR'!G14)</f>
        <v>14.75</v>
      </c>
      <c r="BI34" s="175">
        <f>IF(' M15 APR'!H14="","",' M15 APR'!H14)</f>
        <v>16</v>
      </c>
      <c r="BJ34" s="175" t="str">
        <f>IF(' M15 APR'!I14="","",' M15 APR'!I14)</f>
        <v/>
      </c>
      <c r="BK34" s="175">
        <f>IF(' M15 APR'!J14="","",' M15 APR'!J14)</f>
        <v>16</v>
      </c>
      <c r="BL34" s="175">
        <f>IF(' M15 APR'!K14="","",' M15 APR'!K14)</f>
        <v>15.75</v>
      </c>
      <c r="BM34" s="175" t="str">
        <f>IF(' M15 APR'!L14="","",' M15 APR'!L14)</f>
        <v>V</v>
      </c>
      <c r="BN34" s="291">
        <f>IF(' M16 APR'!E14="","",' M16 APR'!E14)</f>
        <v>15.5</v>
      </c>
      <c r="BO34" s="291" t="str">
        <f>IF(' M16 APR'!F14="","",' M16 APR'!F14)</f>
        <v/>
      </c>
      <c r="BP34" s="291">
        <f>IF(' M16 APR'!G14="","",' M16 APR'!G14)</f>
        <v>15.5</v>
      </c>
      <c r="BQ34" s="291">
        <f>IF(' M16 APR'!H14="","",' M16 APR'!H14)</f>
        <v>15.5</v>
      </c>
      <c r="BR34" s="291" t="str">
        <f>IF(' M16 APR'!I14="","",' M16 APR'!I14)</f>
        <v>V</v>
      </c>
      <c r="BS34" s="290">
        <f t="shared" si="0"/>
        <v>15.452750000000002</v>
      </c>
      <c r="BT34" s="292" t="str">
        <f t="shared" si="1"/>
        <v>Admis(e)</v>
      </c>
      <c r="BU34" s="293" t="str">
        <f t="shared" si="2"/>
        <v xml:space="preserve">AITOUBAHOU      </v>
      </c>
    </row>
    <row r="35" spans="1:73">
      <c r="A35" s="301">
        <f t="shared" si="3"/>
        <v>26</v>
      </c>
      <c r="B35" s="181" t="s">
        <v>56</v>
      </c>
      <c r="C35" s="182" t="s">
        <v>57</v>
      </c>
      <c r="D35" s="174">
        <f>IF('M9 final  '!D30="","",'M9 final  '!D30)</f>
        <v>14.600000000000001</v>
      </c>
      <c r="E35" s="174" t="str">
        <f>IF('M9 final  '!E30="","",'M9 final  '!E30)</f>
        <v/>
      </c>
      <c r="F35" s="174">
        <f>IF('M9 final  '!F30="","",'M9 final  '!F30)</f>
        <v>14.600000000000001</v>
      </c>
      <c r="G35" s="174">
        <f>IF('M9 final  '!G30="","",'M9 final  '!G30)</f>
        <v>11</v>
      </c>
      <c r="H35" s="174" t="str">
        <f>IF('M9 final  '!H30="","",'M9 final  '!H30)</f>
        <v/>
      </c>
      <c r="I35" s="174">
        <f>IF('M9 final  '!I30="","",'M9 final  '!I30)</f>
        <v>11</v>
      </c>
      <c r="J35" s="174">
        <f>IF('M9 final  '!J30="","",'M9 final  '!J30)</f>
        <v>12.8</v>
      </c>
      <c r="K35" s="174" t="str">
        <f>IF('M9 final  '!K30="","",'M9 final  '!K30)</f>
        <v>V</v>
      </c>
      <c r="L35" s="174">
        <f>IF(M10FI!E30="","",M10FI!E30)</f>
        <v>13.125</v>
      </c>
      <c r="M35" s="174" t="str">
        <f>IF(M10FI!F30="","",M10FI!F30)</f>
        <v/>
      </c>
      <c r="N35" s="174">
        <f>IF(M10FI!G30="","",M10FI!G30)</f>
        <v>13.125</v>
      </c>
      <c r="O35" s="174">
        <f>IF(M10FI!H30="","",M10FI!H30)</f>
        <v>14.25</v>
      </c>
      <c r="P35" s="174" t="str">
        <f>IF(M10FI!I30="","",M10FI!I30)</f>
        <v/>
      </c>
      <c r="Q35" s="174">
        <f>IF(M10FI!J30="","",M10FI!J30)</f>
        <v>14.25</v>
      </c>
      <c r="R35" s="174">
        <f>IF(M10FI!K30="","",M10FI!K30)</f>
        <v>11</v>
      </c>
      <c r="S35" s="174" t="str">
        <f>IF(M10FI!L30="","",M10FI!L30)</f>
        <v/>
      </c>
      <c r="T35" s="174">
        <f>IF(M10FI!M30="","",M10FI!M30)</f>
        <v>11</v>
      </c>
      <c r="U35" s="174">
        <f>IF(M10FI!N30="","",M10FI!N30)</f>
        <v>12.9375</v>
      </c>
      <c r="V35" s="176" t="str">
        <f>IF(M10FI!O30="","",M10FI!O30)</f>
        <v>V</v>
      </c>
      <c r="W35" s="174">
        <f>IF('M11 final'!D30="","",'M11 final'!D30)</f>
        <v>17.5</v>
      </c>
      <c r="X35" s="174" t="str">
        <f>IF('M11 final'!E30="","",'M11 final'!E30)</f>
        <v/>
      </c>
      <c r="Y35" s="174">
        <f>IF('M11 final'!F30="","",'M11 final'!F30)</f>
        <v>17.5</v>
      </c>
      <c r="Z35" s="174">
        <f>IF('M11 final'!G30="","",'M11 final'!G30)</f>
        <v>18.5</v>
      </c>
      <c r="AA35" s="174" t="str">
        <f>IF('M11 final'!H30="","",'M11 final'!H30)</f>
        <v/>
      </c>
      <c r="AB35" s="174">
        <f>IF('M11 final'!I30="","",'M11 final'!I30)</f>
        <v>18.5</v>
      </c>
      <c r="AC35" s="174">
        <f>IF('M11 final'!J30="","",'M11 final'!J30)</f>
        <v>18</v>
      </c>
      <c r="AD35" s="176" t="str">
        <f>IF('M11 final'!K30="","",'M11 final'!K30)</f>
        <v>V</v>
      </c>
      <c r="AE35" s="174">
        <f>IF(M12FI!D30="","",M12FI!D30)</f>
        <v>19</v>
      </c>
      <c r="AF35" s="174" t="str">
        <f>IF(M12FI!E30="","",M12FI!E30)</f>
        <v/>
      </c>
      <c r="AG35" s="174">
        <f>IF(M12FI!F30="","",M12FI!F30)</f>
        <v>19</v>
      </c>
      <c r="AH35" s="174">
        <f>IF(M12FI!G30="","",M12FI!G30)</f>
        <v>14</v>
      </c>
      <c r="AI35" s="174" t="str">
        <f>IF(M12FI!H30="","",M12FI!H30)</f>
        <v/>
      </c>
      <c r="AJ35" s="174">
        <f>IF(M12FI!I30="","",M12FI!I30)</f>
        <v>14</v>
      </c>
      <c r="AK35" s="174">
        <f>IF(M12FI!J30="","",M12FI!J30)</f>
        <v>15</v>
      </c>
      <c r="AL35" s="174" t="str">
        <f>IF(M12FI!K30="","",M12FI!K30)</f>
        <v/>
      </c>
      <c r="AM35" s="174">
        <f>IF(M12FI!L30="","",M12FI!L30)</f>
        <v>15</v>
      </c>
      <c r="AN35" s="174">
        <f>IF(M12FI!M30="","",M12FI!M30)</f>
        <v>15.66</v>
      </c>
      <c r="AO35" s="176" t="str">
        <f>IF(M12FI!N30="","",M12FI!N30)</f>
        <v>V</v>
      </c>
      <c r="AP35" s="174">
        <f>IF(' M13 APR'!E30="","",' M13 APR'!E30)</f>
        <v>14</v>
      </c>
      <c r="AQ35" s="174" t="str">
        <f>IF(' M13 APR'!F30="","",' M13 APR'!F30)</f>
        <v/>
      </c>
      <c r="AR35" s="174">
        <f>IF(' M13 APR'!G30="","",' M13 APR'!G30)</f>
        <v>14</v>
      </c>
      <c r="AS35" s="174">
        <f>IF(' M13 APR'!H30="","",' M13 APR'!H30)</f>
        <v>18.600000000000001</v>
      </c>
      <c r="AT35" s="174" t="str">
        <f>IF(' M13 APR'!I30="","",' M13 APR'!I30)</f>
        <v/>
      </c>
      <c r="AU35" s="174">
        <f>IF(' M13 APR'!J30="","",' M13 APR'!J30)</f>
        <v>18.600000000000001</v>
      </c>
      <c r="AV35" s="174">
        <f>IF(' M13 APR'!K30="","",' M13 APR'!K30)</f>
        <v>16.024000000000001</v>
      </c>
      <c r="AW35" s="176" t="str">
        <f>IF(' M13 APR'!L30="","",' M13 APR'!L30)</f>
        <v>V</v>
      </c>
      <c r="AX35" s="176">
        <f>IF(' M14 APR'!E30="","",' M14 APR'!E30)</f>
        <v>18.399999999999999</v>
      </c>
      <c r="AY35" s="176" t="str">
        <f>IF(' M14 APR'!F30="","",' M14 APR'!F30)</f>
        <v/>
      </c>
      <c r="AZ35" s="176">
        <f>IF(' M14 APR'!G30="","",' M14 APR'!G30)</f>
        <v>18.399999999999999</v>
      </c>
      <c r="BA35" s="176">
        <f>IF(' M14 APR'!H30="","",' M14 APR'!H30)</f>
        <v>13.25</v>
      </c>
      <c r="BB35" s="176" t="str">
        <f>IF(' M14 APR'!I30="","",' M14 APR'!I30)</f>
        <v/>
      </c>
      <c r="BC35" s="176">
        <f>IF(' M14 APR'!J30="","",' M14 APR'!J30)</f>
        <v>13.25</v>
      </c>
      <c r="BD35" s="176">
        <f>IF(' M14 APR'!K30="","",' M14 APR'!K30)</f>
        <v>16.134</v>
      </c>
      <c r="BE35" s="176" t="str">
        <f>IF(' M14 APR'!L30="","",' M14 APR'!L30)</f>
        <v>V</v>
      </c>
      <c r="BF35" s="175">
        <f>IF(' M15 APR'!E30="","",' M15 APR'!E30)</f>
        <v>14.5</v>
      </c>
      <c r="BG35" s="175" t="str">
        <f>IF(' M15 APR'!F30="","",' M15 APR'!F30)</f>
        <v/>
      </c>
      <c r="BH35" s="175">
        <f>IF(' M15 APR'!G30="","",' M15 APR'!G30)</f>
        <v>14.5</v>
      </c>
      <c r="BI35" s="175">
        <f>IF(' M15 APR'!H30="","",' M15 APR'!H30)</f>
        <v>16.5</v>
      </c>
      <c r="BJ35" s="175" t="str">
        <f>IF(' M15 APR'!I30="","",' M15 APR'!I30)</f>
        <v/>
      </c>
      <c r="BK35" s="175">
        <f>IF(' M15 APR'!J30="","",' M15 APR'!J30)</f>
        <v>16.5</v>
      </c>
      <c r="BL35" s="175">
        <f>IF(' M15 APR'!K30="","",' M15 APR'!K30)</f>
        <v>16.100000000000001</v>
      </c>
      <c r="BM35" s="175" t="str">
        <f>IF(' M15 APR'!L30="","",' M15 APR'!L30)</f>
        <v>V</v>
      </c>
      <c r="BN35" s="291">
        <f>IF(' M16 APR'!E30="","",' M16 APR'!E30)</f>
        <v>15.75</v>
      </c>
      <c r="BO35" s="291" t="str">
        <f>IF(' M16 APR'!F30="","",' M16 APR'!F30)</f>
        <v/>
      </c>
      <c r="BP35" s="291">
        <f>IF(' M16 APR'!G30="","",' M16 APR'!G30)</f>
        <v>15.75</v>
      </c>
      <c r="BQ35" s="291">
        <f>IF(' M16 APR'!H30="","",' M16 APR'!H30)</f>
        <v>15.75</v>
      </c>
      <c r="BR35" s="291" t="str">
        <f>IF(' M16 APR'!I30="","",' M16 APR'!I30)</f>
        <v>V</v>
      </c>
      <c r="BS35" s="290">
        <f t="shared" si="0"/>
        <v>15.425687499999999</v>
      </c>
      <c r="BT35" s="292" t="str">
        <f t="shared" si="1"/>
        <v>Admis(e)</v>
      </c>
      <c r="BU35" s="293" t="str">
        <f t="shared" si="2"/>
        <v xml:space="preserve">BELKHALA      </v>
      </c>
    </row>
    <row r="36" spans="1:73">
      <c r="A36" s="301">
        <f t="shared" si="3"/>
        <v>27</v>
      </c>
      <c r="B36" s="183" t="s">
        <v>40</v>
      </c>
      <c r="C36" s="182" t="s">
        <v>41</v>
      </c>
      <c r="D36" s="174">
        <f>IF('M9 final  '!D21="","",'M9 final  '!D21)</f>
        <v>15.1</v>
      </c>
      <c r="E36" s="174" t="str">
        <f>IF('M9 final  '!E21="","",'M9 final  '!E21)</f>
        <v/>
      </c>
      <c r="F36" s="174">
        <f>IF('M9 final  '!F21="","",'M9 final  '!F21)</f>
        <v>15.1</v>
      </c>
      <c r="G36" s="174">
        <f>IF('M9 final  '!G21="","",'M9 final  '!G21)</f>
        <v>13</v>
      </c>
      <c r="H36" s="174" t="str">
        <f>IF('M9 final  '!H21="","",'M9 final  '!H21)</f>
        <v/>
      </c>
      <c r="I36" s="174">
        <f>IF('M9 final  '!I21="","",'M9 final  '!I21)</f>
        <v>13</v>
      </c>
      <c r="J36" s="174">
        <f>IF('M9 final  '!J21="","",'M9 final  '!J21)</f>
        <v>14.05</v>
      </c>
      <c r="K36" s="174" t="str">
        <f>IF('M9 final  '!K21="","",'M9 final  '!K21)</f>
        <v>V</v>
      </c>
      <c r="L36" s="174">
        <f>IF(M10FI!E21="","",M10FI!E21)</f>
        <v>11.5</v>
      </c>
      <c r="M36" s="174">
        <f>IF(M10FI!F21="","",M10FI!F21)</f>
        <v>12</v>
      </c>
      <c r="N36" s="174">
        <f>IF(M10FI!G21="","",M10FI!G21)</f>
        <v>12</v>
      </c>
      <c r="O36" s="174">
        <f>IF(M10FI!H21="","",M10FI!H21)</f>
        <v>13</v>
      </c>
      <c r="P36" s="174" t="str">
        <f>IF(M10FI!I21="","",M10FI!I21)</f>
        <v/>
      </c>
      <c r="Q36" s="174">
        <f>IF(M10FI!J21="","",M10FI!J21)</f>
        <v>13</v>
      </c>
      <c r="R36" s="174">
        <f>IF(M10FI!K21="","",M10FI!K21)</f>
        <v>11</v>
      </c>
      <c r="S36" s="174">
        <f>IF(M10FI!L21="","",M10FI!L21)</f>
        <v>13</v>
      </c>
      <c r="T36" s="174">
        <f>IF(M10FI!M21="","",M10FI!M21)</f>
        <v>12</v>
      </c>
      <c r="U36" s="174">
        <f>IF(M10FI!N21="","",M10FI!N21)</f>
        <v>12.4</v>
      </c>
      <c r="V36" s="176" t="str">
        <f>IF(M10FI!O21="","",M10FI!O21)</f>
        <v>VAR</v>
      </c>
      <c r="W36" s="174">
        <f>IF('M11 final'!D21="","",'M11 final'!D21)</f>
        <v>15</v>
      </c>
      <c r="X36" s="174" t="str">
        <f>IF('M11 final'!E21="","",'M11 final'!E21)</f>
        <v/>
      </c>
      <c r="Y36" s="174">
        <f>IF('M11 final'!F21="","",'M11 final'!F21)</f>
        <v>15</v>
      </c>
      <c r="Z36" s="174">
        <f>IF('M11 final'!G21="","",'M11 final'!G21)</f>
        <v>19</v>
      </c>
      <c r="AA36" s="174" t="str">
        <f>IF('M11 final'!H21="","",'M11 final'!H21)</f>
        <v/>
      </c>
      <c r="AB36" s="174">
        <f>IF('M11 final'!I21="","",'M11 final'!I21)</f>
        <v>19</v>
      </c>
      <c r="AC36" s="174">
        <f>IF('M11 final'!J21="","",'M11 final'!J21)</f>
        <v>17</v>
      </c>
      <c r="AD36" s="176" t="str">
        <f>IF('M11 final'!K21="","",'M11 final'!K21)</f>
        <v>V</v>
      </c>
      <c r="AE36" s="174">
        <f>IF(M12FI!D21="","",M12FI!D21)</f>
        <v>18</v>
      </c>
      <c r="AF36" s="174" t="str">
        <f>IF(M12FI!E21="","",M12FI!E21)</f>
        <v/>
      </c>
      <c r="AG36" s="174">
        <f>IF(M12FI!F21="","",M12FI!F21)</f>
        <v>18</v>
      </c>
      <c r="AH36" s="174">
        <f>IF(M12FI!G21="","",M12FI!G21)</f>
        <v>16</v>
      </c>
      <c r="AI36" s="174" t="str">
        <f>IF(M12FI!H21="","",M12FI!H21)</f>
        <v/>
      </c>
      <c r="AJ36" s="174">
        <f>IF(M12FI!I21="","",M12FI!I21)</f>
        <v>16</v>
      </c>
      <c r="AK36" s="174">
        <f>IF(M12FI!J21="","",M12FI!J21)</f>
        <v>19.5</v>
      </c>
      <c r="AL36" s="174" t="str">
        <f>IF(M12FI!K21="","",M12FI!K21)</f>
        <v/>
      </c>
      <c r="AM36" s="174">
        <f>IF(M12FI!L21="","",M12FI!L21)</f>
        <v>19.5</v>
      </c>
      <c r="AN36" s="174">
        <f>IF(M12FI!M21="","",M12FI!M21)</f>
        <v>18.400000000000002</v>
      </c>
      <c r="AO36" s="176" t="str">
        <f>IF(M12FI!N21="","",M12FI!N21)</f>
        <v>V</v>
      </c>
      <c r="AP36" s="174">
        <f>IF(' M13 APR'!E21="","",' M13 APR'!E21)</f>
        <v>15</v>
      </c>
      <c r="AQ36" s="174" t="str">
        <f>IF(' M13 APR'!F21="","",' M13 APR'!F21)</f>
        <v/>
      </c>
      <c r="AR36" s="174">
        <f>IF(' M13 APR'!G21="","",' M13 APR'!G21)</f>
        <v>15</v>
      </c>
      <c r="AS36" s="174">
        <f>IF(' M13 APR'!H21="","",' M13 APR'!H21)</f>
        <v>17.549999999999997</v>
      </c>
      <c r="AT36" s="174" t="str">
        <f>IF(' M13 APR'!I21="","",' M13 APR'!I21)</f>
        <v/>
      </c>
      <c r="AU36" s="174">
        <f>IF(' M13 APR'!J21="","",' M13 APR'!J21)</f>
        <v>17.549999999999997</v>
      </c>
      <c r="AV36" s="174">
        <f>IF(' M13 APR'!K21="","",' M13 APR'!K21)</f>
        <v>16.122</v>
      </c>
      <c r="AW36" s="176" t="str">
        <f>IF(' M13 APR'!L21="","",' M13 APR'!L21)</f>
        <v>V</v>
      </c>
      <c r="AX36" s="176">
        <f>IF(' M14 APR'!E21="","",' M14 APR'!E21)</f>
        <v>14.4</v>
      </c>
      <c r="AY36" s="176" t="str">
        <f>IF(' M14 APR'!F21="","",' M14 APR'!F21)</f>
        <v/>
      </c>
      <c r="AZ36" s="176">
        <f>IF(' M14 APR'!G21="","",' M14 APR'!G21)</f>
        <v>14.4</v>
      </c>
      <c r="BA36" s="176">
        <f>IF(' M14 APR'!H21="","",' M14 APR'!H21)</f>
        <v>12.75</v>
      </c>
      <c r="BB36" s="176" t="str">
        <f>IF(' M14 APR'!I21="","",' M14 APR'!I21)</f>
        <v/>
      </c>
      <c r="BC36" s="176">
        <f>IF(' M14 APR'!J21="","",' M14 APR'!J21)</f>
        <v>12.75</v>
      </c>
      <c r="BD36" s="176">
        <f>IF(' M14 APR'!K21="","",' M14 APR'!K21)</f>
        <v>13.674000000000003</v>
      </c>
      <c r="BE36" s="176" t="str">
        <f>IF(' M14 APR'!L21="","",' M14 APR'!L21)</f>
        <v>V</v>
      </c>
      <c r="BF36" s="175">
        <f>IF(' M15 APR'!E21="","",' M15 APR'!E21)</f>
        <v>14.5</v>
      </c>
      <c r="BG36" s="175" t="str">
        <f>IF(' M15 APR'!F21="","",' M15 APR'!F21)</f>
        <v/>
      </c>
      <c r="BH36" s="175">
        <f>IF(' M15 APR'!G21="","",' M15 APR'!G21)</f>
        <v>14.5</v>
      </c>
      <c r="BI36" s="175">
        <f>IF(' M15 APR'!H21="","",' M15 APR'!H21)</f>
        <v>16</v>
      </c>
      <c r="BJ36" s="175" t="str">
        <f>IF(' M15 APR'!I21="","",' M15 APR'!I21)</f>
        <v/>
      </c>
      <c r="BK36" s="175">
        <f>IF(' M15 APR'!J21="","",' M15 APR'!J21)</f>
        <v>16</v>
      </c>
      <c r="BL36" s="175">
        <f>IF(' M15 APR'!K21="","",' M15 APR'!K21)</f>
        <v>15.700000000000001</v>
      </c>
      <c r="BM36" s="175" t="str">
        <f>IF(' M15 APR'!L21="","",' M15 APR'!L21)</f>
        <v>V</v>
      </c>
      <c r="BN36" s="291">
        <f>IF(' M16 APR'!E21="","",' M16 APR'!E21)</f>
        <v>16</v>
      </c>
      <c r="BO36" s="291" t="str">
        <f>IF(' M16 APR'!F21="","",' M16 APR'!F21)</f>
        <v/>
      </c>
      <c r="BP36" s="291">
        <f>IF(' M16 APR'!G21="","",' M16 APR'!G21)</f>
        <v>16</v>
      </c>
      <c r="BQ36" s="291">
        <f>IF(' M16 APR'!H21="","",' M16 APR'!H21)</f>
        <v>16</v>
      </c>
      <c r="BR36" s="291" t="str">
        <f>IF(' M16 APR'!I21="","",' M16 APR'!I21)</f>
        <v>V</v>
      </c>
      <c r="BS36" s="290">
        <f t="shared" si="0"/>
        <v>15.418250000000002</v>
      </c>
      <c r="BT36" s="292" t="str">
        <f t="shared" si="1"/>
        <v>Admis(e)</v>
      </c>
      <c r="BU36" s="293" t="str">
        <f t="shared" si="2"/>
        <v xml:space="preserve">AWANE   </v>
      </c>
    </row>
    <row r="37" spans="1:73" s="110" customFormat="1">
      <c r="A37" s="301">
        <f t="shared" si="3"/>
        <v>28</v>
      </c>
      <c r="B37" s="187" t="s">
        <v>148</v>
      </c>
      <c r="C37" s="37" t="s">
        <v>149</v>
      </c>
      <c r="D37" s="174">
        <f>IF('M9 final  '!D79="","",'M9 final  '!D79)</f>
        <v>14.1</v>
      </c>
      <c r="E37" s="174" t="str">
        <f>IF('M9 final  '!E79="","",'M9 final  '!E79)</f>
        <v/>
      </c>
      <c r="F37" s="174">
        <f>IF('M9 final  '!F79="","",'M9 final  '!F79)</f>
        <v>14.1</v>
      </c>
      <c r="G37" s="174">
        <f>IF('M9 final  '!G79="","",'M9 final  '!G79)</f>
        <v>9.5</v>
      </c>
      <c r="H37" s="174">
        <f>IF('M9 final  '!H79="","",'M9 final  '!H79)</f>
        <v>14</v>
      </c>
      <c r="I37" s="174">
        <f>IF('M9 final  '!I79="","",'M9 final  '!I79)</f>
        <v>12</v>
      </c>
      <c r="J37" s="174">
        <f>IF('M9 final  '!J79="","",'M9 final  '!J79)</f>
        <v>13.05</v>
      </c>
      <c r="K37" s="174" t="str">
        <f>IF('M9 final  '!K79="","",'M9 final  '!K79)</f>
        <v>VAR</v>
      </c>
      <c r="L37" s="174">
        <f>IF(M10FI!E79="","",M10FI!E79)</f>
        <v>10.25</v>
      </c>
      <c r="M37" s="174">
        <f>IF(M10FI!F79="","",M10FI!F79)</f>
        <v>10.5</v>
      </c>
      <c r="N37" s="174">
        <f>IF(M10FI!G79="","",M10FI!G79)</f>
        <v>10.5</v>
      </c>
      <c r="O37" s="174">
        <f>IF(M10FI!H79="","",M10FI!H79)</f>
        <v>12</v>
      </c>
      <c r="P37" s="174" t="str">
        <f>IF(M10FI!I79="","",M10FI!I79)</f>
        <v/>
      </c>
      <c r="Q37" s="174">
        <f>IF(M10FI!J79="","",M10FI!J79)</f>
        <v>12</v>
      </c>
      <c r="R37" s="174">
        <f>IF(M10FI!K79="","",M10FI!K79)</f>
        <v>10</v>
      </c>
      <c r="S37" s="174">
        <f>IF(M10FI!L79="","",M10FI!L79)</f>
        <v>14</v>
      </c>
      <c r="T37" s="174">
        <f>IF(M10FI!M79="","",M10FI!M79)</f>
        <v>12</v>
      </c>
      <c r="U37" s="174">
        <f>IF(M10FI!N79="","",M10FI!N79)</f>
        <v>11.55</v>
      </c>
      <c r="V37" s="176" t="s">
        <v>395</v>
      </c>
      <c r="W37" s="174">
        <f>IF('M11 final'!D79="","",'M11 final'!D79)</f>
        <v>15.25</v>
      </c>
      <c r="X37" s="174" t="str">
        <f>IF('M11 final'!E79="","",'M11 final'!E79)</f>
        <v/>
      </c>
      <c r="Y37" s="174">
        <f>IF('M11 final'!F79="","",'M11 final'!F79)</f>
        <v>15.25</v>
      </c>
      <c r="Z37" s="174">
        <f>IF('M11 final'!G79="","",'M11 final'!G79)</f>
        <v>17</v>
      </c>
      <c r="AA37" s="174" t="str">
        <f>IF('M11 final'!H79="","",'M11 final'!H79)</f>
        <v/>
      </c>
      <c r="AB37" s="174">
        <f>IF('M11 final'!I79="","",'M11 final'!I79)</f>
        <v>17</v>
      </c>
      <c r="AC37" s="174">
        <f>IF('M11 final'!J79="","",'M11 final'!J79)</f>
        <v>16.125</v>
      </c>
      <c r="AD37" s="176" t="str">
        <f>IF('M11 final'!K79="","",'M11 final'!K79)</f>
        <v>V</v>
      </c>
      <c r="AE37" s="174">
        <f>IF(M12FI!D79="","",M12FI!D79)</f>
        <v>18</v>
      </c>
      <c r="AF37" s="174" t="str">
        <f>IF(M12FI!E79="","",M12FI!E79)</f>
        <v/>
      </c>
      <c r="AG37" s="174">
        <f>IF(M12FI!F79="","",M12FI!F79)</f>
        <v>18</v>
      </c>
      <c r="AH37" s="174">
        <f>IF(M12FI!G79="","",M12FI!G79)</f>
        <v>14</v>
      </c>
      <c r="AI37" s="174" t="str">
        <f>IF(M12FI!H79="","",M12FI!H79)</f>
        <v/>
      </c>
      <c r="AJ37" s="174">
        <f>IF(M12FI!I79="","",M12FI!I79)</f>
        <v>14</v>
      </c>
      <c r="AK37" s="174">
        <f>IF(M12FI!J79="","",M12FI!J79)</f>
        <v>18</v>
      </c>
      <c r="AL37" s="174" t="str">
        <f>IF(M12FI!K79="","",M12FI!K79)</f>
        <v/>
      </c>
      <c r="AM37" s="174">
        <f>IF(M12FI!L79="","",M12FI!L79)</f>
        <v>18</v>
      </c>
      <c r="AN37" s="174">
        <f>IF(M12FI!M79="","",M12FI!M79)</f>
        <v>17.12</v>
      </c>
      <c r="AO37" s="176" t="str">
        <f>IF(M12FI!N79="","",M12FI!N79)</f>
        <v>V</v>
      </c>
      <c r="AP37" s="174">
        <f>IF(' M13 APR'!E79="","",' M13 APR'!E79)</f>
        <v>14</v>
      </c>
      <c r="AQ37" s="174" t="str">
        <f>IF(' M13 APR'!F79="","",' M13 APR'!F79)</f>
        <v/>
      </c>
      <c r="AR37" s="174">
        <f>IF(' M13 APR'!G79="","",' M13 APR'!G79)</f>
        <v>14</v>
      </c>
      <c r="AS37" s="174">
        <f>IF(' M13 APR'!H79="","",' M13 APR'!H79)</f>
        <v>18.549999999999997</v>
      </c>
      <c r="AT37" s="174" t="str">
        <f>IF(' M13 APR'!I79="","",' M13 APR'!I79)</f>
        <v/>
      </c>
      <c r="AU37" s="174">
        <f>IF(' M13 APR'!J79="","",' M13 APR'!J79)</f>
        <v>18.549999999999997</v>
      </c>
      <c r="AV37" s="174">
        <f>IF(' M13 APR'!K79="","",' M13 APR'!K79)</f>
        <v>16.001999999999999</v>
      </c>
      <c r="AW37" s="176" t="str">
        <f>IF(' M13 APR'!L79="","",' M13 APR'!L79)</f>
        <v>V</v>
      </c>
      <c r="AX37" s="176">
        <f>IF(' M14 APR'!E79="","",' M14 APR'!E79)</f>
        <v>20</v>
      </c>
      <c r="AY37" s="176" t="str">
        <f>IF(' M14 APR'!F79="","",' M14 APR'!F79)</f>
        <v/>
      </c>
      <c r="AZ37" s="176">
        <f>IF(' M14 APR'!G79="","",' M14 APR'!G79)</f>
        <v>20</v>
      </c>
      <c r="BA37" s="176">
        <f>IF(' M14 APR'!H79="","",' M14 APR'!H79)</f>
        <v>13.5</v>
      </c>
      <c r="BB37" s="176" t="str">
        <f>IF(' M14 APR'!I79="","",' M14 APR'!I79)</f>
        <v/>
      </c>
      <c r="BC37" s="176">
        <f>IF(' M14 APR'!J79="","",' M14 APR'!J79)</f>
        <v>13.5</v>
      </c>
      <c r="BD37" s="176">
        <f>IF(' M14 APR'!K79="","",' M14 APR'!K79)</f>
        <v>17.14</v>
      </c>
      <c r="BE37" s="176" t="str">
        <f>IF(' M14 APR'!L79="","",' M14 APR'!L79)</f>
        <v>V</v>
      </c>
      <c r="BF37" s="175">
        <f>IF(' M15 APR'!E79="","",' M15 APR'!E79)</f>
        <v>13.75</v>
      </c>
      <c r="BG37" s="175" t="str">
        <f>IF(' M15 APR'!F79="","",' M15 APR'!F79)</f>
        <v/>
      </c>
      <c r="BH37" s="175">
        <f>IF(' M15 APR'!G79="","",' M15 APR'!G79)</f>
        <v>13.75</v>
      </c>
      <c r="BI37" s="175">
        <f>IF(' M15 APR'!H79="","",' M15 APR'!H79)</f>
        <v>17</v>
      </c>
      <c r="BJ37" s="175" t="str">
        <f>IF(' M15 APR'!I79="","",' M15 APR'!I79)</f>
        <v/>
      </c>
      <c r="BK37" s="175">
        <f>IF(' M15 APR'!J79="","",' M15 APR'!J79)</f>
        <v>17</v>
      </c>
      <c r="BL37" s="175">
        <f>IF(' M15 APR'!K79="","",' M15 APR'!K79)</f>
        <v>16.350000000000001</v>
      </c>
      <c r="BM37" s="175" t="str">
        <f>IF(' M15 APR'!L79="","",' M15 APR'!L79)</f>
        <v>V</v>
      </c>
      <c r="BN37" s="291">
        <f>IF(' M16 APR'!E79="","",' M16 APR'!E79)</f>
        <v>16</v>
      </c>
      <c r="BO37" s="291" t="str">
        <f>IF(' M16 APR'!F79="","",' M16 APR'!F79)</f>
        <v/>
      </c>
      <c r="BP37" s="291">
        <f>IF(' M16 APR'!G79="","",' M16 APR'!G79)</f>
        <v>16</v>
      </c>
      <c r="BQ37" s="291">
        <f>IF(' M16 APR'!H79="","",' M16 APR'!H79)</f>
        <v>16</v>
      </c>
      <c r="BR37" s="291" t="str">
        <f>IF(' M16 APR'!I79="","",' M16 APR'!I79)</f>
        <v>V</v>
      </c>
      <c r="BS37" s="290">
        <f t="shared" si="0"/>
        <v>15.417124999999999</v>
      </c>
      <c r="BT37" s="292" t="str">
        <f t="shared" si="1"/>
        <v>Admis(e)</v>
      </c>
      <c r="BU37" s="293" t="str">
        <f t="shared" si="2"/>
        <v xml:space="preserve">HYNE      </v>
      </c>
    </row>
    <row r="38" spans="1:73">
      <c r="A38" s="301">
        <f t="shared" si="3"/>
        <v>29</v>
      </c>
      <c r="B38" s="186" t="s">
        <v>137</v>
      </c>
      <c r="C38" s="37" t="s">
        <v>138</v>
      </c>
      <c r="D38" s="174">
        <f>IF('M9 final  '!D73="","",'M9 final  '!D73)</f>
        <v>14.1</v>
      </c>
      <c r="E38" s="174" t="str">
        <f>IF('M9 final  '!E73="","",'M9 final  '!E73)</f>
        <v/>
      </c>
      <c r="F38" s="174">
        <f>IF('M9 final  '!F73="","",'M9 final  '!F73)</f>
        <v>14.1</v>
      </c>
      <c r="G38" s="174">
        <f>IF('M9 final  '!G73="","",'M9 final  '!G73)</f>
        <v>14</v>
      </c>
      <c r="H38" s="174" t="str">
        <f>IF('M9 final  '!H73="","",'M9 final  '!H73)</f>
        <v/>
      </c>
      <c r="I38" s="174">
        <f>IF('M9 final  '!I73="","",'M9 final  '!I73)</f>
        <v>14</v>
      </c>
      <c r="J38" s="174">
        <f>IF('M9 final  '!J73="","",'M9 final  '!J73)</f>
        <v>14.05</v>
      </c>
      <c r="K38" s="174" t="str">
        <f>IF('M9 final  '!K73="","",'M9 final  '!K73)</f>
        <v>V</v>
      </c>
      <c r="L38" s="174">
        <f>IF(M10FI!E73="","",M10FI!E73)</f>
        <v>13.5</v>
      </c>
      <c r="M38" s="174" t="str">
        <f>IF(M10FI!F73="","",M10FI!F73)</f>
        <v/>
      </c>
      <c r="N38" s="174">
        <f>IF(M10FI!G73="","",M10FI!G73)</f>
        <v>13.5</v>
      </c>
      <c r="O38" s="174">
        <f>IF(M10FI!H73="","",M10FI!H73)</f>
        <v>12.25</v>
      </c>
      <c r="P38" s="174" t="str">
        <f>IF(M10FI!I73="","",M10FI!I73)</f>
        <v/>
      </c>
      <c r="Q38" s="174">
        <f>IF(M10FI!J73="","",M10FI!J73)</f>
        <v>12.25</v>
      </c>
      <c r="R38" s="174">
        <f>IF(M10FI!K73="","",M10FI!K73)</f>
        <v>11</v>
      </c>
      <c r="S38" s="174" t="str">
        <f>IF(M10FI!L73="","",M10FI!L73)</f>
        <v/>
      </c>
      <c r="T38" s="174">
        <f>IF(M10FI!M73="","",M10FI!M73)</f>
        <v>11</v>
      </c>
      <c r="U38" s="174">
        <f>IF(M10FI!N73="","",M10FI!N73)</f>
        <v>12.25</v>
      </c>
      <c r="V38" s="176" t="str">
        <f>IF(M10FI!O73="","",M10FI!O73)</f>
        <v>V</v>
      </c>
      <c r="W38" s="174">
        <f>IF('M11 final'!D73="","",'M11 final'!D73)</f>
        <v>15.75</v>
      </c>
      <c r="X38" s="174" t="str">
        <f>IF('M11 final'!E73="","",'M11 final'!E73)</f>
        <v/>
      </c>
      <c r="Y38" s="174">
        <f>IF('M11 final'!F73="","",'M11 final'!F73)</f>
        <v>15.75</v>
      </c>
      <c r="Z38" s="174">
        <f>IF('M11 final'!G73="","",'M11 final'!G73)</f>
        <v>19.75</v>
      </c>
      <c r="AA38" s="174" t="str">
        <f>IF('M11 final'!H73="","",'M11 final'!H73)</f>
        <v/>
      </c>
      <c r="AB38" s="174">
        <f>IF('M11 final'!I73="","",'M11 final'!I73)</f>
        <v>19.75</v>
      </c>
      <c r="AC38" s="174">
        <f>IF('M11 final'!J73="","",'M11 final'!J73)</f>
        <v>17.75</v>
      </c>
      <c r="AD38" s="176" t="str">
        <f>IF('M11 final'!K73="","",'M11 final'!K73)</f>
        <v>V</v>
      </c>
      <c r="AE38" s="174">
        <f>IF(M12FI!D73="","",M12FI!D73)</f>
        <v>18</v>
      </c>
      <c r="AF38" s="174" t="str">
        <f>IF(M12FI!E73="","",M12FI!E73)</f>
        <v/>
      </c>
      <c r="AG38" s="174">
        <f>IF(M12FI!F73="","",M12FI!F73)</f>
        <v>18</v>
      </c>
      <c r="AH38" s="174">
        <f>IF(M12FI!G73="","",M12FI!G73)</f>
        <v>17</v>
      </c>
      <c r="AI38" s="174" t="str">
        <f>IF(M12FI!H73="","",M12FI!H73)</f>
        <v/>
      </c>
      <c r="AJ38" s="174">
        <f>IF(M12FI!I73="","",M12FI!I73)</f>
        <v>17</v>
      </c>
      <c r="AK38" s="174">
        <f>IF(M12FI!J73="","",M12FI!J73)</f>
        <v>18</v>
      </c>
      <c r="AL38" s="174" t="str">
        <f>IF(M12FI!K73="","",M12FI!K73)</f>
        <v/>
      </c>
      <c r="AM38" s="174">
        <f>IF(M12FI!L73="","",M12FI!L73)</f>
        <v>18</v>
      </c>
      <c r="AN38" s="174">
        <f>IF(M12FI!M73="","",M12FI!M73)</f>
        <v>17.78</v>
      </c>
      <c r="AO38" s="176" t="str">
        <f>IF(M12FI!N73="","",M12FI!N73)</f>
        <v>V</v>
      </c>
      <c r="AP38" s="174">
        <f>IF(' M13 APR'!E73="","",' M13 APR'!E73)</f>
        <v>16</v>
      </c>
      <c r="AQ38" s="174" t="str">
        <f>IF(' M13 APR'!F73="","",' M13 APR'!F73)</f>
        <v/>
      </c>
      <c r="AR38" s="174">
        <f>IF(' M13 APR'!G73="","",' M13 APR'!G73)</f>
        <v>16</v>
      </c>
      <c r="AS38" s="174">
        <f>IF(' M13 APR'!H73="","",' M13 APR'!H73)</f>
        <v>18.25</v>
      </c>
      <c r="AT38" s="174" t="str">
        <f>IF(' M13 APR'!I73="","",' M13 APR'!I73)</f>
        <v/>
      </c>
      <c r="AU38" s="174">
        <f>IF(' M13 APR'!J73="","",' M13 APR'!J73)</f>
        <v>18.25</v>
      </c>
      <c r="AV38" s="174">
        <f>IF(' M13 APR'!K73="","",' M13 APR'!K73)</f>
        <v>16.990000000000002</v>
      </c>
      <c r="AW38" s="176" t="str">
        <f>IF(' M13 APR'!L73="","",' M13 APR'!L73)</f>
        <v>V</v>
      </c>
      <c r="AX38" s="176">
        <f>IF(' M14 APR'!E73="","",' M14 APR'!E73)</f>
        <v>19.200000000000003</v>
      </c>
      <c r="AY38" s="176" t="str">
        <f>IF(' M14 APR'!F73="","",' M14 APR'!F73)</f>
        <v/>
      </c>
      <c r="AZ38" s="176">
        <f>IF(' M14 APR'!G73="","",' M14 APR'!G73)</f>
        <v>19.200000000000003</v>
      </c>
      <c r="BA38" s="176">
        <f>IF(' M14 APR'!H73="","",' M14 APR'!H73)</f>
        <v>13</v>
      </c>
      <c r="BB38" s="176" t="str">
        <f>IF(' M14 APR'!I73="","",' M14 APR'!I73)</f>
        <v/>
      </c>
      <c r="BC38" s="176">
        <f>IF(' M14 APR'!J73="","",' M14 APR'!J73)</f>
        <v>13</v>
      </c>
      <c r="BD38" s="176">
        <f>IF(' M14 APR'!K73="","",' M14 APR'!K73)</f>
        <v>16.472000000000001</v>
      </c>
      <c r="BE38" s="176" t="str">
        <f>IF(' M14 APR'!L73="","",' M14 APR'!L73)</f>
        <v>V</v>
      </c>
      <c r="BF38" s="175">
        <f>IF(' M15 APR'!E73="","",' M15 APR'!E73)</f>
        <v>14</v>
      </c>
      <c r="BG38" s="175" t="str">
        <f>IF(' M15 APR'!F73="","",' M15 APR'!F73)</f>
        <v/>
      </c>
      <c r="BH38" s="175">
        <f>IF(' M15 APR'!G73="","",' M15 APR'!G73)</f>
        <v>14</v>
      </c>
      <c r="BI38" s="175">
        <f>IF(' M15 APR'!H73="","",' M15 APR'!H73)</f>
        <v>14</v>
      </c>
      <c r="BJ38" s="175" t="str">
        <f>IF(' M15 APR'!I73="","",' M15 APR'!I73)</f>
        <v/>
      </c>
      <c r="BK38" s="175">
        <f>IF(' M15 APR'!J73="","",' M15 APR'!J73)</f>
        <v>14</v>
      </c>
      <c r="BL38" s="175">
        <f>IF(' M15 APR'!K73="","",' M15 APR'!K73)</f>
        <v>14.000000000000002</v>
      </c>
      <c r="BM38" s="175" t="str">
        <f>IF(' M15 APR'!L73="","",' M15 APR'!L73)</f>
        <v>V</v>
      </c>
      <c r="BN38" s="291">
        <f>IF(' M16 APR'!E73="","",' M16 APR'!E73)</f>
        <v>14</v>
      </c>
      <c r="BO38" s="291" t="str">
        <f>IF(' M16 APR'!F73="","",' M16 APR'!F73)</f>
        <v/>
      </c>
      <c r="BP38" s="291">
        <f>IF(' M16 APR'!G73="","",' M16 APR'!G73)</f>
        <v>14</v>
      </c>
      <c r="BQ38" s="291">
        <f>IF(' M16 APR'!H73="","",' M16 APR'!H73)</f>
        <v>14</v>
      </c>
      <c r="BR38" s="291" t="str">
        <f>IF(' M16 APR'!I73="","",' M16 APR'!I73)</f>
        <v>V</v>
      </c>
      <c r="BS38" s="290">
        <f t="shared" si="0"/>
        <v>15.4115</v>
      </c>
      <c r="BT38" s="292" t="str">
        <f t="shared" si="1"/>
        <v>Admis(e)</v>
      </c>
      <c r="BU38" s="293" t="str">
        <f t="shared" si="2"/>
        <v xml:space="preserve">ES-SEHYMY        </v>
      </c>
    </row>
    <row r="39" spans="1:73">
      <c r="A39" s="301">
        <f t="shared" si="3"/>
        <v>30</v>
      </c>
      <c r="B39" s="37" t="s">
        <v>241</v>
      </c>
      <c r="C39" s="37" t="s">
        <v>242</v>
      </c>
      <c r="D39" s="174">
        <f>IF('M9 final  '!D128="","",'M9 final  '!D128)</f>
        <v>17.3</v>
      </c>
      <c r="E39" s="174" t="str">
        <f>IF('M9 final  '!E128="","",'M9 final  '!E128)</f>
        <v/>
      </c>
      <c r="F39" s="174">
        <f>IF('M9 final  '!F128="","",'M9 final  '!F128)</f>
        <v>17.3</v>
      </c>
      <c r="G39" s="174">
        <f>IF('M9 final  '!G128="","",'M9 final  '!G128)</f>
        <v>15.5</v>
      </c>
      <c r="H39" s="174" t="str">
        <f>IF('M9 final  '!H128="","",'M9 final  '!H128)</f>
        <v/>
      </c>
      <c r="I39" s="174">
        <f>IF('M9 final  '!I128="","",'M9 final  '!I128)</f>
        <v>15.5</v>
      </c>
      <c r="J39" s="174">
        <f>IF('M9 final  '!J128="","",'M9 final  '!J128)</f>
        <v>16.399999999999999</v>
      </c>
      <c r="K39" s="174" t="str">
        <f>IF('M9 final  '!K128="","",'M9 final  '!K128)</f>
        <v>V</v>
      </c>
      <c r="L39" s="174">
        <f>IF(M10FI!E128="","",M10FI!E128)</f>
        <v>16.625</v>
      </c>
      <c r="M39" s="174" t="str">
        <f>IF(M10FI!F128="","",M10FI!F128)</f>
        <v/>
      </c>
      <c r="N39" s="174">
        <f>IF(M10FI!G128="","",M10FI!G128)</f>
        <v>16.625</v>
      </c>
      <c r="O39" s="174">
        <f>IF(M10FI!H128="","",M10FI!H128)</f>
        <v>14</v>
      </c>
      <c r="P39" s="174" t="str">
        <f>IF(M10FI!I128="","",M10FI!I128)</f>
        <v/>
      </c>
      <c r="Q39" s="174">
        <f>IF(M10FI!J128="","",M10FI!J128)</f>
        <v>14</v>
      </c>
      <c r="R39" s="174">
        <f>IF(M10FI!K128="","",M10FI!K128)</f>
        <v>12</v>
      </c>
      <c r="S39" s="174" t="str">
        <f>IF(M10FI!L128="","",M10FI!L128)</f>
        <v/>
      </c>
      <c r="T39" s="174">
        <f>IF(M10FI!M128="","",M10FI!M128)</f>
        <v>12</v>
      </c>
      <c r="U39" s="174">
        <f>IF(M10FI!N128="","",M10FI!N128)</f>
        <v>14.1875</v>
      </c>
      <c r="V39" s="176" t="str">
        <f>IF(M10FI!O128="","",M10FI!O128)</f>
        <v>V</v>
      </c>
      <c r="W39" s="174">
        <f>IF('M11 final'!D128="","",'M11 final'!D128)</f>
        <v>13</v>
      </c>
      <c r="X39" s="174" t="str">
        <f>IF('M11 final'!E128="","",'M11 final'!E128)</f>
        <v/>
      </c>
      <c r="Y39" s="174">
        <f>IF('M11 final'!F128="","",'M11 final'!F128)</f>
        <v>13</v>
      </c>
      <c r="Z39" s="174">
        <f>IF('M11 final'!G128="","",'M11 final'!G128)</f>
        <v>18</v>
      </c>
      <c r="AA39" s="174" t="str">
        <f>IF('M11 final'!H128="","",'M11 final'!H128)</f>
        <v/>
      </c>
      <c r="AB39" s="174">
        <f>IF('M11 final'!I128="","",'M11 final'!I128)</f>
        <v>18</v>
      </c>
      <c r="AC39" s="174">
        <f>IF('M11 final'!J128="","",'M11 final'!J128)</f>
        <v>15.5</v>
      </c>
      <c r="AD39" s="176" t="str">
        <f>IF('M11 final'!K128="","",'M11 final'!K128)</f>
        <v>V</v>
      </c>
      <c r="AE39" s="174">
        <f>IF(M12FI!D128="","",M12FI!D128)</f>
        <v>18</v>
      </c>
      <c r="AF39" s="174" t="str">
        <f>IF(M12FI!E128="","",M12FI!E128)</f>
        <v/>
      </c>
      <c r="AG39" s="174">
        <f>IF(M12FI!F128="","",M12FI!F128)</f>
        <v>18</v>
      </c>
      <c r="AH39" s="174">
        <f>IF(M12FI!G128="","",M12FI!G128)</f>
        <v>20</v>
      </c>
      <c r="AI39" s="174" t="str">
        <f>IF(M12FI!H128="","",M12FI!H128)</f>
        <v/>
      </c>
      <c r="AJ39" s="174">
        <f>IF(M12FI!I128="","",M12FI!I128)</f>
        <v>20</v>
      </c>
      <c r="AK39" s="174">
        <f>IF(M12FI!J128="","",M12FI!J128)</f>
        <v>11</v>
      </c>
      <c r="AL39" s="174" t="str">
        <f>IF(M12FI!K128="","",M12FI!K128)</f>
        <v/>
      </c>
      <c r="AM39" s="174">
        <f>IF(M12FI!L128="","",M12FI!L128)</f>
        <v>11</v>
      </c>
      <c r="AN39" s="174">
        <f>IF(M12FI!M128="","",M12FI!M128)</f>
        <v>14.52</v>
      </c>
      <c r="AO39" s="176" t="str">
        <f>IF(M12FI!N128="","",M12FI!N128)</f>
        <v>V</v>
      </c>
      <c r="AP39" s="174">
        <f>IF(' M13 APR'!E128="","",' M13 APR'!E128)</f>
        <v>11</v>
      </c>
      <c r="AQ39" s="174" t="str">
        <f>IF(' M13 APR'!F128="","",' M13 APR'!F128)</f>
        <v/>
      </c>
      <c r="AR39" s="174">
        <f>IF(' M13 APR'!G128="","",' M13 APR'!G128)</f>
        <v>11</v>
      </c>
      <c r="AS39" s="174">
        <f>IF(' M13 APR'!H128="","",' M13 APR'!H128)</f>
        <v>16.549999999999997</v>
      </c>
      <c r="AT39" s="174" t="str">
        <f>IF(' M13 APR'!I128="","",' M13 APR'!I128)</f>
        <v/>
      </c>
      <c r="AU39" s="174">
        <f>IF(' M13 APR'!J128="","",' M13 APR'!J128)</f>
        <v>16.549999999999997</v>
      </c>
      <c r="AV39" s="174">
        <f>IF(' M13 APR'!K128="","",' M13 APR'!K128)</f>
        <v>13.442</v>
      </c>
      <c r="AW39" s="176" t="str">
        <f>IF(' M13 APR'!L128="","",' M13 APR'!L128)</f>
        <v>V</v>
      </c>
      <c r="AX39" s="176">
        <f>IF(' M14 APR'!E128="","",' M14 APR'!E128)</f>
        <v>18.8</v>
      </c>
      <c r="AY39" s="176" t="str">
        <f>IF(' M14 APR'!F128="","",' M14 APR'!F128)</f>
        <v/>
      </c>
      <c r="AZ39" s="176">
        <f>IF(' M14 APR'!G128="","",' M14 APR'!G128)</f>
        <v>18.8</v>
      </c>
      <c r="BA39" s="176">
        <f>IF(' M14 APR'!H128="","",' M14 APR'!H128)</f>
        <v>15</v>
      </c>
      <c r="BB39" s="176" t="str">
        <f>IF(' M14 APR'!I128="","",' M14 APR'!I128)</f>
        <v/>
      </c>
      <c r="BC39" s="176">
        <f>IF(' M14 APR'!J128="","",' M14 APR'!J128)</f>
        <v>15</v>
      </c>
      <c r="BD39" s="176">
        <f>IF(' M14 APR'!K128="","",' M14 APR'!K128)</f>
        <v>17.128</v>
      </c>
      <c r="BE39" s="176" t="str">
        <f>IF(' M14 APR'!L128="","",' M14 APR'!L128)</f>
        <v>V</v>
      </c>
      <c r="BF39" s="175">
        <f>IF(' M15 APR'!E128="","",' M15 APR'!E128)</f>
        <v>16</v>
      </c>
      <c r="BG39" s="175" t="str">
        <f>IF(' M15 APR'!F128="","",' M15 APR'!F128)</f>
        <v/>
      </c>
      <c r="BH39" s="175">
        <f>IF(' M15 APR'!G128="","",' M15 APR'!G128)</f>
        <v>16</v>
      </c>
      <c r="BI39" s="175">
        <f>IF(' M15 APR'!H128="","",' M15 APR'!H128)</f>
        <v>16</v>
      </c>
      <c r="BJ39" s="175" t="str">
        <f>IF(' M15 APR'!I128="","",' M15 APR'!I128)</f>
        <v/>
      </c>
      <c r="BK39" s="175">
        <f>IF(' M15 APR'!J128="","",' M15 APR'!J128)</f>
        <v>16</v>
      </c>
      <c r="BL39" s="175">
        <f>IF(' M15 APR'!K128="","",' M15 APR'!K128)</f>
        <v>16</v>
      </c>
      <c r="BM39" s="175" t="str">
        <f>IF(' M15 APR'!L128="","",' M15 APR'!L128)</f>
        <v>V</v>
      </c>
      <c r="BN39" s="291">
        <f>IF(' M16 APR'!E128="","",' M16 APR'!E128)</f>
        <v>16</v>
      </c>
      <c r="BO39" s="291" t="str">
        <f>IF(' M16 APR'!F128="","",' M16 APR'!F128)</f>
        <v/>
      </c>
      <c r="BP39" s="291">
        <f>IF(' M16 APR'!G128="","",' M16 APR'!G128)</f>
        <v>16</v>
      </c>
      <c r="BQ39" s="291">
        <f>IF(' M16 APR'!H128="","",' M16 APR'!H128)</f>
        <v>16</v>
      </c>
      <c r="BR39" s="291" t="str">
        <f>IF(' M16 APR'!I128="","",' M16 APR'!I128)</f>
        <v>V</v>
      </c>
      <c r="BS39" s="290">
        <f t="shared" si="0"/>
        <v>15.397187499999999</v>
      </c>
      <c r="BT39" s="292" t="str">
        <f t="shared" si="1"/>
        <v>Admis(e)</v>
      </c>
      <c r="BU39" s="293" t="str">
        <f t="shared" si="2"/>
        <v xml:space="preserve">TATNI        </v>
      </c>
    </row>
    <row r="40" spans="1:73">
      <c r="A40" s="301">
        <f t="shared" si="3"/>
        <v>31</v>
      </c>
      <c r="B40" s="37" t="s">
        <v>243</v>
      </c>
      <c r="C40" s="37" t="s">
        <v>244</v>
      </c>
      <c r="D40" s="174">
        <f>IF('M9 final  '!D129="","",'M9 final  '!D129)</f>
        <v>15.1</v>
      </c>
      <c r="E40" s="174" t="str">
        <f>IF('M9 final  '!E129="","",'M9 final  '!E129)</f>
        <v/>
      </c>
      <c r="F40" s="174">
        <f>IF('M9 final  '!F129="","",'M9 final  '!F129)</f>
        <v>15.1</v>
      </c>
      <c r="G40" s="174">
        <f>IF('M9 final  '!G129="","",'M9 final  '!G129)</f>
        <v>14</v>
      </c>
      <c r="H40" s="174" t="str">
        <f>IF('M9 final  '!H129="","",'M9 final  '!H129)</f>
        <v/>
      </c>
      <c r="I40" s="174">
        <f>IF('M9 final  '!I129="","",'M9 final  '!I129)</f>
        <v>14</v>
      </c>
      <c r="J40" s="174">
        <f>IF('M9 final  '!J129="","",'M9 final  '!J129)</f>
        <v>14.55</v>
      </c>
      <c r="K40" s="174" t="str">
        <f>IF('M9 final  '!K129="","",'M9 final  '!K129)</f>
        <v>V</v>
      </c>
      <c r="L40" s="174">
        <f>IF(M10FI!E129="","",M10FI!E129)</f>
        <v>16.375</v>
      </c>
      <c r="M40" s="174" t="str">
        <f>IF(M10FI!F129="","",M10FI!F129)</f>
        <v/>
      </c>
      <c r="N40" s="174">
        <f>IF(M10FI!G129="","",M10FI!G129)</f>
        <v>16.375</v>
      </c>
      <c r="O40" s="174">
        <f>IF(M10FI!H129="","",M10FI!H129)</f>
        <v>13</v>
      </c>
      <c r="P40" s="174" t="str">
        <f>IF(M10FI!I129="","",M10FI!I129)</f>
        <v/>
      </c>
      <c r="Q40" s="174">
        <f>IF(M10FI!J129="","",M10FI!J129)</f>
        <v>13</v>
      </c>
      <c r="R40" s="174">
        <f>IF(M10FI!K129="","",M10FI!K129)</f>
        <v>10</v>
      </c>
      <c r="S40" s="174" t="str">
        <f>IF(M10FI!L129="","",M10FI!L129)</f>
        <v/>
      </c>
      <c r="T40" s="174">
        <f>IF(M10FI!M129="","",M10FI!M129)</f>
        <v>10</v>
      </c>
      <c r="U40" s="174">
        <f>IF(M10FI!N129="","",M10FI!N129)</f>
        <v>13.112500000000001</v>
      </c>
      <c r="V40" s="176" t="str">
        <f>IF(M10FI!O129="","",M10FI!O129)</f>
        <v>V</v>
      </c>
      <c r="W40" s="174">
        <f>IF('M11 final'!D129="","",'M11 final'!D129)</f>
        <v>17</v>
      </c>
      <c r="X40" s="174" t="str">
        <f>IF('M11 final'!E129="","",'M11 final'!E129)</f>
        <v/>
      </c>
      <c r="Y40" s="174">
        <f>IF('M11 final'!F129="","",'M11 final'!F129)</f>
        <v>17</v>
      </c>
      <c r="Z40" s="174">
        <f>IF('M11 final'!G129="","",'M11 final'!G129)</f>
        <v>12.75</v>
      </c>
      <c r="AA40" s="174" t="str">
        <f>IF('M11 final'!H129="","",'M11 final'!H129)</f>
        <v/>
      </c>
      <c r="AB40" s="174">
        <f>IF('M11 final'!I129="","",'M11 final'!I129)</f>
        <v>12.75</v>
      </c>
      <c r="AC40" s="174">
        <f>IF('M11 final'!J129="","",'M11 final'!J129)</f>
        <v>14.875</v>
      </c>
      <c r="AD40" s="176" t="str">
        <f>IF('M11 final'!K129="","",'M11 final'!K129)</f>
        <v>V</v>
      </c>
      <c r="AE40" s="174">
        <f>IF(M12FI!D129="","",M12FI!D129)</f>
        <v>18</v>
      </c>
      <c r="AF40" s="174" t="str">
        <f>IF(M12FI!E129="","",M12FI!E129)</f>
        <v/>
      </c>
      <c r="AG40" s="174">
        <f>IF(M12FI!F129="","",M12FI!F129)</f>
        <v>18</v>
      </c>
      <c r="AH40" s="174">
        <f>IF(M12FI!G129="","",M12FI!G129)</f>
        <v>20</v>
      </c>
      <c r="AI40" s="174" t="str">
        <f>IF(M12FI!H129="","",M12FI!H129)</f>
        <v/>
      </c>
      <c r="AJ40" s="174">
        <f>IF(M12FI!I129="","",M12FI!I129)</f>
        <v>20</v>
      </c>
      <c r="AK40" s="174">
        <f>IF(M12FI!J129="","",M12FI!J129)</f>
        <v>18</v>
      </c>
      <c r="AL40" s="174" t="str">
        <f>IF(M12FI!K129="","",M12FI!K129)</f>
        <v/>
      </c>
      <c r="AM40" s="174">
        <f>IF(M12FI!L129="","",M12FI!L129)</f>
        <v>18</v>
      </c>
      <c r="AN40" s="174">
        <f>IF(M12FI!M129="","",M12FI!M129)</f>
        <v>18.440000000000001</v>
      </c>
      <c r="AO40" s="176" t="str">
        <f>IF(M12FI!N129="","",M12FI!N129)</f>
        <v>V</v>
      </c>
      <c r="AP40" s="174">
        <f>IF(' M13 APR'!E129="","",' M13 APR'!E129)</f>
        <v>14</v>
      </c>
      <c r="AQ40" s="174" t="str">
        <f>IF(' M13 APR'!F129="","",' M13 APR'!F129)</f>
        <v/>
      </c>
      <c r="AR40" s="174">
        <f>IF(' M13 APR'!G129="","",' M13 APR'!G129)</f>
        <v>14</v>
      </c>
      <c r="AS40" s="174">
        <f>IF(' M13 APR'!H129="","",' M13 APR'!H129)</f>
        <v>17.5</v>
      </c>
      <c r="AT40" s="174" t="str">
        <f>IF(' M13 APR'!I129="","",' M13 APR'!I129)</f>
        <v/>
      </c>
      <c r="AU40" s="174">
        <f>IF(' M13 APR'!J129="","",' M13 APR'!J129)</f>
        <v>17.5</v>
      </c>
      <c r="AV40" s="174">
        <f>IF(' M13 APR'!K129="","",' M13 APR'!K129)</f>
        <v>15.540000000000001</v>
      </c>
      <c r="AW40" s="176" t="str">
        <f>IF(' M13 APR'!L129="","",' M13 APR'!L129)</f>
        <v>V</v>
      </c>
      <c r="AX40" s="176">
        <f>IF(' M14 APR'!E129="","",' M14 APR'!E129)</f>
        <v>18.399999999999999</v>
      </c>
      <c r="AY40" s="176" t="str">
        <f>IF(' M14 APR'!F129="","",' M14 APR'!F129)</f>
        <v/>
      </c>
      <c r="AZ40" s="176">
        <f>IF(' M14 APR'!G129="","",' M14 APR'!G129)</f>
        <v>18.399999999999999</v>
      </c>
      <c r="BA40" s="176">
        <f>IF(' M14 APR'!H129="","",' M14 APR'!H129)</f>
        <v>13.5</v>
      </c>
      <c r="BB40" s="176" t="str">
        <f>IF(' M14 APR'!I129="","",' M14 APR'!I129)</f>
        <v/>
      </c>
      <c r="BC40" s="176">
        <f>IF(' M14 APR'!J129="","",' M14 APR'!J129)</f>
        <v>13.5</v>
      </c>
      <c r="BD40" s="176">
        <f>IF(' M14 APR'!K129="","",' M14 APR'!K129)</f>
        <v>16.244</v>
      </c>
      <c r="BE40" s="176" t="str">
        <f>IF(' M14 APR'!L129="","",' M14 APR'!L129)</f>
        <v>V</v>
      </c>
      <c r="BF40" s="175">
        <f>IF(' M15 APR'!E129="","",' M15 APR'!E129)</f>
        <v>15</v>
      </c>
      <c r="BG40" s="175" t="str">
        <f>IF(' M15 APR'!F129="","",' M15 APR'!F129)</f>
        <v/>
      </c>
      <c r="BH40" s="175">
        <f>IF(' M15 APR'!G129="","",' M15 APR'!G129)</f>
        <v>15</v>
      </c>
      <c r="BI40" s="175">
        <f>IF(' M15 APR'!H129="","",' M15 APR'!H129)</f>
        <v>15.5</v>
      </c>
      <c r="BJ40" s="175" t="str">
        <f>IF(' M15 APR'!I129="","",' M15 APR'!I129)</f>
        <v/>
      </c>
      <c r="BK40" s="175">
        <f>IF(' M15 APR'!J129="","",' M15 APR'!J129)</f>
        <v>15.5</v>
      </c>
      <c r="BL40" s="175">
        <f>IF(' M15 APR'!K129="","",' M15 APR'!K129)</f>
        <v>15.4</v>
      </c>
      <c r="BM40" s="175" t="str">
        <f>IF(' M15 APR'!L129="","",' M15 APR'!L129)</f>
        <v>V</v>
      </c>
      <c r="BN40" s="291">
        <f>IF(' M16 APR'!E129="","",' M16 APR'!E129)</f>
        <v>15</v>
      </c>
      <c r="BO40" s="291" t="str">
        <f>IF(' M16 APR'!F129="","",' M16 APR'!F129)</f>
        <v/>
      </c>
      <c r="BP40" s="291">
        <f>IF(' M16 APR'!G129="","",' M16 APR'!G129)</f>
        <v>15</v>
      </c>
      <c r="BQ40" s="291">
        <f>IF(' M16 APR'!H129="","",' M16 APR'!H129)</f>
        <v>15</v>
      </c>
      <c r="BR40" s="291" t="str">
        <f>IF(' M16 APR'!I129="","",' M16 APR'!I129)</f>
        <v>V</v>
      </c>
      <c r="BS40" s="290">
        <f t="shared" si="0"/>
        <v>15.395187500000002</v>
      </c>
      <c r="BT40" s="292" t="str">
        <f t="shared" si="1"/>
        <v>Admis(e)</v>
      </c>
      <c r="BU40" s="293" t="str">
        <f t="shared" si="2"/>
        <v xml:space="preserve">TOUTSI    </v>
      </c>
    </row>
    <row r="41" spans="1:73">
      <c r="A41" s="301">
        <f t="shared" si="3"/>
        <v>32</v>
      </c>
      <c r="B41" s="181" t="s">
        <v>90</v>
      </c>
      <c r="C41" s="182" t="s">
        <v>51</v>
      </c>
      <c r="D41" s="174">
        <f>IF('M9 final  '!D48="","",'M9 final  '!D48)</f>
        <v>15.1</v>
      </c>
      <c r="E41" s="174" t="str">
        <f>IF('M9 final  '!E48="","",'M9 final  '!E48)</f>
        <v/>
      </c>
      <c r="F41" s="174">
        <f>IF('M9 final  '!F48="","",'M9 final  '!F48)</f>
        <v>15.1</v>
      </c>
      <c r="G41" s="174">
        <f>IF('M9 final  '!G48="","",'M9 final  '!G48)</f>
        <v>14</v>
      </c>
      <c r="H41" s="174" t="str">
        <f>IF('M9 final  '!H48="","",'M9 final  '!H48)</f>
        <v/>
      </c>
      <c r="I41" s="174">
        <f>IF('M9 final  '!I48="","",'M9 final  '!I48)</f>
        <v>14</v>
      </c>
      <c r="J41" s="174">
        <f>IF('M9 final  '!J48="","",'M9 final  '!J48)</f>
        <v>14.55</v>
      </c>
      <c r="K41" s="174" t="str">
        <f>IF('M9 final  '!K48="","",'M9 final  '!K48)</f>
        <v>V</v>
      </c>
      <c r="L41" s="174">
        <f>IF(M10FI!E48="","",M10FI!E48)</f>
        <v>13.875</v>
      </c>
      <c r="M41" s="174" t="str">
        <f>IF(M10FI!F48="","",M10FI!F48)</f>
        <v/>
      </c>
      <c r="N41" s="174">
        <f>IF(M10FI!G48="","",M10FI!G48)</f>
        <v>13.875</v>
      </c>
      <c r="O41" s="174">
        <f>IF(M10FI!H48="","",M10FI!H48)</f>
        <v>12.5</v>
      </c>
      <c r="P41" s="174" t="str">
        <f>IF(M10FI!I48="","",M10FI!I48)</f>
        <v/>
      </c>
      <c r="Q41" s="174">
        <f>IF(M10FI!J48="","",M10FI!J48)</f>
        <v>12.5</v>
      </c>
      <c r="R41" s="174">
        <f>IF(M10FI!K48="","",M10FI!K48)</f>
        <v>12.5</v>
      </c>
      <c r="S41" s="174" t="str">
        <f>IF(M10FI!L48="","",M10FI!L48)</f>
        <v/>
      </c>
      <c r="T41" s="174">
        <f>IF(M10FI!M48="","",M10FI!M48)</f>
        <v>12.5</v>
      </c>
      <c r="U41" s="174">
        <f>IF(M10FI!N48="","",M10FI!N48)</f>
        <v>12.9125</v>
      </c>
      <c r="V41" s="176" t="str">
        <f>IF(M10FI!O48="","",M10FI!O48)</f>
        <v>V</v>
      </c>
      <c r="W41" s="174">
        <f>IF('M11 final'!D48="","",'M11 final'!D48)</f>
        <v>16.5</v>
      </c>
      <c r="X41" s="174" t="str">
        <f>IF('M11 final'!E48="","",'M11 final'!E48)</f>
        <v/>
      </c>
      <c r="Y41" s="174">
        <f>IF('M11 final'!F48="","",'M11 final'!F48)</f>
        <v>16.5</v>
      </c>
      <c r="Z41" s="174">
        <f>IF('M11 final'!G48="","",'M11 final'!G48)</f>
        <v>9.75</v>
      </c>
      <c r="AA41" s="174" t="str">
        <f>IF('M11 final'!H48="","",'M11 final'!H48)</f>
        <v/>
      </c>
      <c r="AB41" s="174">
        <f>IF('M11 final'!I48="","",'M11 final'!I48)</f>
        <v>9.75</v>
      </c>
      <c r="AC41" s="174">
        <f>IF('M11 final'!J48="","",'M11 final'!J48)</f>
        <v>13.125</v>
      </c>
      <c r="AD41" s="176" t="str">
        <f>IF('M11 final'!K48="","",'M11 final'!K48)</f>
        <v>V</v>
      </c>
      <c r="AE41" s="174">
        <f>IF(M12FI!D48="","",M12FI!D48)</f>
        <v>20</v>
      </c>
      <c r="AF41" s="174" t="str">
        <f>IF(M12FI!E48="","",M12FI!E48)</f>
        <v/>
      </c>
      <c r="AG41" s="174">
        <f>IF(M12FI!F48="","",M12FI!F48)</f>
        <v>20</v>
      </c>
      <c r="AH41" s="174">
        <f>IF(M12FI!G48="","",M12FI!G48)</f>
        <v>19</v>
      </c>
      <c r="AI41" s="174" t="str">
        <f>IF(M12FI!H48="","",M12FI!H48)</f>
        <v/>
      </c>
      <c r="AJ41" s="174">
        <f>IF(M12FI!I48="","",M12FI!I48)</f>
        <v>19</v>
      </c>
      <c r="AK41" s="174">
        <f>IF(M12FI!J48="","",M12FI!J48)</f>
        <v>17</v>
      </c>
      <c r="AL41" s="174" t="str">
        <f>IF(M12FI!K48="","",M12FI!K48)</f>
        <v/>
      </c>
      <c r="AM41" s="174">
        <f>IF(M12FI!L48="","",M12FI!L48)</f>
        <v>17</v>
      </c>
      <c r="AN41" s="174">
        <f>IF(M12FI!M48="","",M12FI!M48)</f>
        <v>18.100000000000001</v>
      </c>
      <c r="AO41" s="176" t="str">
        <f>IF(M12FI!N48="","",M12FI!N48)</f>
        <v>V</v>
      </c>
      <c r="AP41" s="174">
        <f>IF(' M13 APR'!E48="","",' M13 APR'!E48)</f>
        <v>14</v>
      </c>
      <c r="AQ41" s="174" t="str">
        <f>IF(' M13 APR'!F48="","",' M13 APR'!F48)</f>
        <v/>
      </c>
      <c r="AR41" s="174">
        <f>IF(' M13 APR'!G48="","",' M13 APR'!G48)</f>
        <v>14</v>
      </c>
      <c r="AS41" s="174">
        <f>IF(' M13 APR'!H48="","",' M13 APR'!H48)</f>
        <v>17.125</v>
      </c>
      <c r="AT41" s="174" t="str">
        <f>IF(' M13 APR'!I48="","",' M13 APR'!I48)</f>
        <v/>
      </c>
      <c r="AU41" s="174">
        <f>IF(' M13 APR'!J48="","",' M13 APR'!J48)</f>
        <v>17.125</v>
      </c>
      <c r="AV41" s="174">
        <f>IF(' M13 APR'!K48="","",' M13 APR'!K48)</f>
        <v>15.375</v>
      </c>
      <c r="AW41" s="176" t="str">
        <f>IF(' M13 APR'!L48="","",' M13 APR'!L48)</f>
        <v>V</v>
      </c>
      <c r="AX41" s="176">
        <f>IF(' M14 APR'!E48="","",' M14 APR'!E48)</f>
        <v>19.200000000000003</v>
      </c>
      <c r="AY41" s="176" t="str">
        <f>IF(' M14 APR'!F48="","",' M14 APR'!F48)</f>
        <v/>
      </c>
      <c r="AZ41" s="176">
        <f>IF(' M14 APR'!G48="","",' M14 APR'!G48)</f>
        <v>19.200000000000003</v>
      </c>
      <c r="BA41" s="176">
        <f>IF(' M14 APR'!H48="","",' M14 APR'!H48)</f>
        <v>14.5</v>
      </c>
      <c r="BB41" s="176" t="str">
        <f>IF(' M14 APR'!I48="","",' M14 APR'!I48)</f>
        <v/>
      </c>
      <c r="BC41" s="176">
        <f>IF(' M14 APR'!J48="","",' M14 APR'!J48)</f>
        <v>14.5</v>
      </c>
      <c r="BD41" s="176">
        <f>IF(' M14 APR'!K48="","",' M14 APR'!K48)</f>
        <v>17.132000000000001</v>
      </c>
      <c r="BE41" s="176" t="str">
        <f>IF(' M14 APR'!L48="","",' M14 APR'!L48)</f>
        <v>V</v>
      </c>
      <c r="BF41" s="175">
        <f>IF(' M15 APR'!E48="","",' M15 APR'!E48)</f>
        <v>15.5</v>
      </c>
      <c r="BG41" s="175" t="str">
        <f>IF(' M15 APR'!F48="","",' M15 APR'!F48)</f>
        <v/>
      </c>
      <c r="BH41" s="175">
        <f>IF(' M15 APR'!G48="","",' M15 APR'!G48)</f>
        <v>15.5</v>
      </c>
      <c r="BI41" s="175">
        <f>IF(' M15 APR'!H48="","",' M15 APR'!H48)</f>
        <v>15.5</v>
      </c>
      <c r="BJ41" s="175" t="str">
        <f>IF(' M15 APR'!I48="","",' M15 APR'!I48)</f>
        <v/>
      </c>
      <c r="BK41" s="175">
        <f>IF(' M15 APR'!J48="","",' M15 APR'!J48)</f>
        <v>15.5</v>
      </c>
      <c r="BL41" s="175">
        <f>IF(' M15 APR'!K48="","",' M15 APR'!K48)</f>
        <v>15.5</v>
      </c>
      <c r="BM41" s="175" t="str">
        <f>IF(' M15 APR'!L48="","",' M15 APR'!L48)</f>
        <v>V</v>
      </c>
      <c r="BN41" s="291">
        <f>IF(' M16 APR'!E48="","",' M16 APR'!E48)</f>
        <v>16.25</v>
      </c>
      <c r="BO41" s="291" t="str">
        <f>IF(' M16 APR'!F48="","",' M16 APR'!F48)</f>
        <v/>
      </c>
      <c r="BP41" s="291">
        <f>IF(' M16 APR'!G48="","",' M16 APR'!G48)</f>
        <v>16.25</v>
      </c>
      <c r="BQ41" s="291">
        <f>IF(' M16 APR'!H48="","",' M16 APR'!H48)</f>
        <v>16.25</v>
      </c>
      <c r="BR41" s="291" t="str">
        <f>IF(' M16 APR'!I48="","",' M16 APR'!I48)</f>
        <v>V</v>
      </c>
      <c r="BS41" s="290">
        <f t="shared" si="0"/>
        <v>15.368062500000001</v>
      </c>
      <c r="BT41" s="292" t="str">
        <f t="shared" si="1"/>
        <v>Admis(e)</v>
      </c>
      <c r="BU41" s="293" t="str">
        <f t="shared" si="2"/>
        <v>BOUZIANE</v>
      </c>
    </row>
    <row r="42" spans="1:73">
      <c r="A42" s="301">
        <f t="shared" si="3"/>
        <v>33</v>
      </c>
      <c r="B42" s="37" t="s">
        <v>210</v>
      </c>
      <c r="C42" s="188" t="s">
        <v>211</v>
      </c>
      <c r="D42" s="174">
        <f>IF('M9 final  '!D112="","",'M9 final  '!D112)</f>
        <v>15.6</v>
      </c>
      <c r="E42" s="174" t="str">
        <f>IF('M9 final  '!E112="","",'M9 final  '!E112)</f>
        <v/>
      </c>
      <c r="F42" s="174">
        <f>IF('M9 final  '!F112="","",'M9 final  '!F112)</f>
        <v>15.6</v>
      </c>
      <c r="G42" s="174">
        <f>IF('M9 final  '!G112="","",'M9 final  '!G112)</f>
        <v>13</v>
      </c>
      <c r="H42" s="174" t="str">
        <f>IF('M9 final  '!H112="","",'M9 final  '!H112)</f>
        <v/>
      </c>
      <c r="I42" s="174">
        <f>IF('M9 final  '!I112="","",'M9 final  '!I112)</f>
        <v>13</v>
      </c>
      <c r="J42" s="174">
        <f>IF('M9 final  '!J112="","",'M9 final  '!J112)</f>
        <v>14.3</v>
      </c>
      <c r="K42" s="174" t="str">
        <f>IF('M9 final  '!K112="","",'M9 final  '!K112)</f>
        <v>V</v>
      </c>
      <c r="L42" s="174">
        <f>IF(M10FI!E112="","",M10FI!E112)</f>
        <v>14.875</v>
      </c>
      <c r="M42" s="174" t="str">
        <f>IF(M10FI!F112="","",M10FI!F112)</f>
        <v/>
      </c>
      <c r="N42" s="174">
        <f>IF(M10FI!G112="","",M10FI!G112)</f>
        <v>14.875</v>
      </c>
      <c r="O42" s="174">
        <f>IF(M10FI!H112="","",M10FI!H112)</f>
        <v>14.75</v>
      </c>
      <c r="P42" s="174" t="str">
        <f>IF(M10FI!I112="","",M10FI!I112)</f>
        <v/>
      </c>
      <c r="Q42" s="174">
        <f>IF(M10FI!J112="","",M10FI!J112)</f>
        <v>14.75</v>
      </c>
      <c r="R42" s="174">
        <f>IF(M10FI!K112="","",M10FI!K112)</f>
        <v>12.5</v>
      </c>
      <c r="S42" s="174" t="str">
        <f>IF(M10FI!L112="","",M10FI!L112)</f>
        <v/>
      </c>
      <c r="T42" s="174">
        <f>IF(M10FI!M112="","",M10FI!M112)</f>
        <v>12.5</v>
      </c>
      <c r="U42" s="174">
        <f>IF(M10FI!N112="","",M10FI!N112)</f>
        <v>14.112500000000001</v>
      </c>
      <c r="V42" s="176" t="str">
        <f>IF(M10FI!O112="","",M10FI!O112)</f>
        <v>V</v>
      </c>
      <c r="W42" s="174">
        <f>IF('M11 final'!D112="","",'M11 final'!D112)</f>
        <v>15.5</v>
      </c>
      <c r="X42" s="174" t="str">
        <f>IF('M11 final'!E112="","",'M11 final'!E112)</f>
        <v/>
      </c>
      <c r="Y42" s="174">
        <f>IF('M11 final'!F112="","",'M11 final'!F112)</f>
        <v>15.5</v>
      </c>
      <c r="Z42" s="174">
        <f>IF('M11 final'!G112="","",'M11 final'!G112)</f>
        <v>16</v>
      </c>
      <c r="AA42" s="174" t="str">
        <f>IF('M11 final'!H112="","",'M11 final'!H112)</f>
        <v/>
      </c>
      <c r="AB42" s="174">
        <f>IF('M11 final'!I112="","",'M11 final'!I112)</f>
        <v>16</v>
      </c>
      <c r="AC42" s="174">
        <f>IF('M11 final'!J112="","",'M11 final'!J112)</f>
        <v>15.75</v>
      </c>
      <c r="AD42" s="176" t="str">
        <f>IF('M11 final'!K112="","",'M11 final'!K112)</f>
        <v>V</v>
      </c>
      <c r="AE42" s="174">
        <f>IF(M12FI!D112="","",M12FI!D112)</f>
        <v>17.5</v>
      </c>
      <c r="AF42" s="174" t="str">
        <f>IF(M12FI!E112="","",M12FI!E112)</f>
        <v/>
      </c>
      <c r="AG42" s="174">
        <f>IF(M12FI!F112="","",M12FI!F112)</f>
        <v>17.5</v>
      </c>
      <c r="AH42" s="174">
        <f>IF(M12FI!G112="","",M12FI!G112)</f>
        <v>16</v>
      </c>
      <c r="AI42" s="174" t="str">
        <f>IF(M12FI!H112="","",M12FI!H112)</f>
        <v/>
      </c>
      <c r="AJ42" s="174">
        <f>IF(M12FI!I112="","",M12FI!I112)</f>
        <v>16</v>
      </c>
      <c r="AK42" s="174">
        <f>IF(M12FI!J112="","",M12FI!J112)</f>
        <v>13.5</v>
      </c>
      <c r="AL42" s="174" t="str">
        <f>IF(M12FI!K112="","",M12FI!K112)</f>
        <v/>
      </c>
      <c r="AM42" s="174">
        <f>IF(M12FI!L112="","",M12FI!L112)</f>
        <v>13.5</v>
      </c>
      <c r="AN42" s="174">
        <f>IF(M12FI!M112="","",M12FI!M112)</f>
        <v>14.93</v>
      </c>
      <c r="AO42" s="176" t="str">
        <f>IF(M12FI!N112="","",M12FI!N112)</f>
        <v>V</v>
      </c>
      <c r="AP42" s="174">
        <f>IF(' M13 APR'!E112="","",' M13 APR'!E112)</f>
        <v>15</v>
      </c>
      <c r="AQ42" s="174" t="str">
        <f>IF(' M13 APR'!F112="","",' M13 APR'!F112)</f>
        <v/>
      </c>
      <c r="AR42" s="174">
        <f>IF(' M13 APR'!G112="","",' M13 APR'!G112)</f>
        <v>15</v>
      </c>
      <c r="AS42" s="174">
        <f>IF(' M13 APR'!H112="","",' M13 APR'!H112)</f>
        <v>18.600000000000001</v>
      </c>
      <c r="AT42" s="174" t="str">
        <f>IF(' M13 APR'!I112="","",' M13 APR'!I112)</f>
        <v/>
      </c>
      <c r="AU42" s="174">
        <f>IF(' M13 APR'!J112="","",' M13 APR'!J112)</f>
        <v>18.600000000000001</v>
      </c>
      <c r="AV42" s="174">
        <f>IF(' M13 APR'!K112="","",' M13 APR'!K112)</f>
        <v>16.584000000000003</v>
      </c>
      <c r="AW42" s="176" t="str">
        <f>IF(' M13 APR'!L112="","",' M13 APR'!L112)</f>
        <v>V</v>
      </c>
      <c r="AX42" s="176">
        <f>IF(' M14 APR'!E112="","",' M14 APR'!E112)</f>
        <v>18.399999999999999</v>
      </c>
      <c r="AY42" s="176" t="str">
        <f>IF(' M14 APR'!F112="","",' M14 APR'!F112)</f>
        <v/>
      </c>
      <c r="AZ42" s="176">
        <f>IF(' M14 APR'!G112="","",' M14 APR'!G112)</f>
        <v>18.399999999999999</v>
      </c>
      <c r="BA42" s="176">
        <f>IF(' M14 APR'!H112="","",' M14 APR'!H112)</f>
        <v>13.75</v>
      </c>
      <c r="BB42" s="176" t="str">
        <f>IF(' M14 APR'!I112="","",' M14 APR'!I112)</f>
        <v/>
      </c>
      <c r="BC42" s="176">
        <f>IF(' M14 APR'!J112="","",' M14 APR'!J112)</f>
        <v>13.75</v>
      </c>
      <c r="BD42" s="176">
        <f>IF(' M14 APR'!K112="","",' M14 APR'!K112)</f>
        <v>16.353999999999999</v>
      </c>
      <c r="BE42" s="176" t="str">
        <f>IF(' M14 APR'!L112="","",' M14 APR'!L112)</f>
        <v>V</v>
      </c>
      <c r="BF42" s="175">
        <f>IF(' M15 APR'!E112="","",' M15 APR'!E112)</f>
        <v>15.5</v>
      </c>
      <c r="BG42" s="175" t="str">
        <f>IF(' M15 APR'!F112="","",' M15 APR'!F112)</f>
        <v/>
      </c>
      <c r="BH42" s="175">
        <f>IF(' M15 APR'!G112="","",' M15 APR'!G112)</f>
        <v>15.5</v>
      </c>
      <c r="BI42" s="175">
        <f>IF(' M15 APR'!H112="","",' M15 APR'!H112)</f>
        <v>16</v>
      </c>
      <c r="BJ42" s="175" t="str">
        <f>IF(' M15 APR'!I112="","",' M15 APR'!I112)</f>
        <v/>
      </c>
      <c r="BK42" s="175">
        <f>IF(' M15 APR'!J112="","",' M15 APR'!J112)</f>
        <v>16</v>
      </c>
      <c r="BL42" s="175">
        <f>IF(' M15 APR'!K112="","",' M15 APR'!K112)</f>
        <v>15.9</v>
      </c>
      <c r="BM42" s="175" t="str">
        <f>IF(' M15 APR'!L112="","",' M15 APR'!L112)</f>
        <v>V</v>
      </c>
      <c r="BN42" s="291">
        <f>IF(' M16 APR'!E112="","",' M16 APR'!E112)</f>
        <v>15</v>
      </c>
      <c r="BO42" s="291" t="str">
        <f>IF(' M16 APR'!F112="","",' M16 APR'!F112)</f>
        <v/>
      </c>
      <c r="BP42" s="291">
        <f>IF(' M16 APR'!G112="","",' M16 APR'!G112)</f>
        <v>15</v>
      </c>
      <c r="BQ42" s="291">
        <f>IF(' M16 APR'!H112="","",' M16 APR'!H112)</f>
        <v>15</v>
      </c>
      <c r="BR42" s="291" t="str">
        <f>IF(' M16 APR'!I112="","",' M16 APR'!I112)</f>
        <v>V</v>
      </c>
      <c r="BS42" s="290">
        <f t="shared" ref="BS42:BS73" si="4">(J42+U42+AC42+AN42+AV42+BD42+BL42+BQ42)/8</f>
        <v>15.366312500000001</v>
      </c>
      <c r="BT42" s="292" t="str">
        <f t="shared" ref="BT42:BT73" si="5">IF(AND(BS42&gt;=12,F42&gt;=6,I42&gt;=6,J42&gt;=8,N42&gt;=6,Q42&gt;=6,T42&gt;=6,U42&gt;=8,Y42&gt;=6,AB42&gt;=6,AC42&gt;=8,AG42&gt;=6,AJ42&gt;=6,AM42&gt;=6,AN42&gt;=8,AR42&gt;=6,AU42&gt;=6,AV42&gt;=8,AZ42&gt;=6,BC42&gt;=6,BD42&gt;8,BH42&gt;=6,BK42&gt;=6,BL42&gt;=8,BQ42&gt;=8),"Admis(e)","")</f>
        <v>Admis(e)</v>
      </c>
      <c r="BU42" s="293" t="str">
        <f t="shared" ref="BU42:BU73" si="6">B42</f>
        <v xml:space="preserve">QJAOUJ     </v>
      </c>
    </row>
    <row r="43" spans="1:73">
      <c r="A43" s="301">
        <f t="shared" si="3"/>
        <v>34</v>
      </c>
      <c r="B43" s="183" t="s">
        <v>100</v>
      </c>
      <c r="C43" s="182" t="s">
        <v>101</v>
      </c>
      <c r="D43" s="174">
        <f>IF('M9 final  '!D54="","",'M9 final  '!D54)</f>
        <v>15.1</v>
      </c>
      <c r="E43" s="174" t="str">
        <f>IF('M9 final  '!E54="","",'M9 final  '!E54)</f>
        <v/>
      </c>
      <c r="F43" s="174">
        <f>IF('M9 final  '!F54="","",'M9 final  '!F54)</f>
        <v>15.1</v>
      </c>
      <c r="G43" s="174">
        <f>IF('M9 final  '!G54="","",'M9 final  '!G54)</f>
        <v>12</v>
      </c>
      <c r="H43" s="174" t="str">
        <f>IF('M9 final  '!H54="","",'M9 final  '!H54)</f>
        <v/>
      </c>
      <c r="I43" s="174">
        <f>IF('M9 final  '!I54="","",'M9 final  '!I54)</f>
        <v>12</v>
      </c>
      <c r="J43" s="174">
        <f>IF('M9 final  '!J54="","",'M9 final  '!J54)</f>
        <v>13.55</v>
      </c>
      <c r="K43" s="174" t="str">
        <f>IF('M9 final  '!K54="","",'M9 final  '!K54)</f>
        <v>V</v>
      </c>
      <c r="L43" s="174">
        <f>IF(M10FI!E54="","",M10FI!E54)</f>
        <v>13.875</v>
      </c>
      <c r="M43" s="174" t="str">
        <f>IF(M10FI!F54="","",M10FI!F54)</f>
        <v/>
      </c>
      <c r="N43" s="174">
        <f>IF(M10FI!G54="","",M10FI!G54)</f>
        <v>13.875</v>
      </c>
      <c r="O43" s="174">
        <f>IF(M10FI!H54="","",M10FI!H54)</f>
        <v>14</v>
      </c>
      <c r="P43" s="174" t="str">
        <f>IF(M10FI!I54="","",M10FI!I54)</f>
        <v/>
      </c>
      <c r="Q43" s="174">
        <f>IF(M10FI!J54="","",M10FI!J54)</f>
        <v>14</v>
      </c>
      <c r="R43" s="174">
        <f>IF(M10FI!K54="","",M10FI!K54)</f>
        <v>12.5</v>
      </c>
      <c r="S43" s="174" t="str">
        <f>IF(M10FI!L54="","",M10FI!L54)</f>
        <v/>
      </c>
      <c r="T43" s="174">
        <f>IF(M10FI!M54="","",M10FI!M54)</f>
        <v>12.5</v>
      </c>
      <c r="U43" s="174">
        <f>IF(M10FI!N54="","",M10FI!N54)</f>
        <v>13.512499999999999</v>
      </c>
      <c r="V43" s="176" t="str">
        <f>IF(M10FI!O54="","",M10FI!O54)</f>
        <v>V</v>
      </c>
      <c r="W43" s="174">
        <f>IF('M11 final'!D54="","",'M11 final'!D54)</f>
        <v>17</v>
      </c>
      <c r="X43" s="174" t="str">
        <f>IF('M11 final'!E54="","",'M11 final'!E54)</f>
        <v/>
      </c>
      <c r="Y43" s="174">
        <f>IF('M11 final'!F54="","",'M11 final'!F54)</f>
        <v>17</v>
      </c>
      <c r="Z43" s="174">
        <f>IF('M11 final'!G54="","",'M11 final'!G54)</f>
        <v>19.75</v>
      </c>
      <c r="AA43" s="174" t="str">
        <f>IF('M11 final'!H54="","",'M11 final'!H54)</f>
        <v/>
      </c>
      <c r="AB43" s="174">
        <f>IF('M11 final'!I54="","",'M11 final'!I54)</f>
        <v>19.75</v>
      </c>
      <c r="AC43" s="174">
        <f>IF('M11 final'!J54="","",'M11 final'!J54)</f>
        <v>18.375</v>
      </c>
      <c r="AD43" s="176" t="str">
        <f>IF('M11 final'!K54="","",'M11 final'!K54)</f>
        <v>V</v>
      </c>
      <c r="AE43" s="174">
        <f>IF(M12FI!D54="","",M12FI!D54)</f>
        <v>18.5</v>
      </c>
      <c r="AF43" s="174" t="str">
        <f>IF(M12FI!E54="","",M12FI!E54)</f>
        <v/>
      </c>
      <c r="AG43" s="174">
        <f>IF(M12FI!F54="","",M12FI!F54)</f>
        <v>18.5</v>
      </c>
      <c r="AH43" s="174">
        <f>IF(M12FI!G54="","",M12FI!G54)</f>
        <v>15</v>
      </c>
      <c r="AI43" s="174" t="str">
        <f>IF(M12FI!H54="","",M12FI!H54)</f>
        <v/>
      </c>
      <c r="AJ43" s="174">
        <f>IF(M12FI!I54="","",M12FI!I54)</f>
        <v>15</v>
      </c>
      <c r="AK43" s="174">
        <f>IF(M12FI!J54="","",M12FI!J54)</f>
        <v>18</v>
      </c>
      <c r="AL43" s="174" t="str">
        <f>IF(M12FI!K54="","",M12FI!K54)</f>
        <v/>
      </c>
      <c r="AM43" s="174">
        <f>IF(M12FI!L54="","",M12FI!L54)</f>
        <v>18</v>
      </c>
      <c r="AN43" s="174">
        <f>IF(M12FI!M54="","",M12FI!M54)</f>
        <v>17.450000000000003</v>
      </c>
      <c r="AO43" s="176" t="str">
        <f>IF(M12FI!N54="","",M12FI!N54)</f>
        <v>V</v>
      </c>
      <c r="AP43" s="174">
        <f>IF(' M13 APR'!E54="","",' M13 APR'!E54)</f>
        <v>14</v>
      </c>
      <c r="AQ43" s="174" t="str">
        <f>IF(' M13 APR'!F54="","",' M13 APR'!F54)</f>
        <v/>
      </c>
      <c r="AR43" s="174">
        <f>IF(' M13 APR'!G54="","",' M13 APR'!G54)</f>
        <v>14</v>
      </c>
      <c r="AS43" s="174">
        <f>IF(' M13 APR'!H54="","",' M13 APR'!H54)</f>
        <v>15.724999999999998</v>
      </c>
      <c r="AT43" s="174" t="str">
        <f>IF(' M13 APR'!I54="","",' M13 APR'!I54)</f>
        <v/>
      </c>
      <c r="AU43" s="174">
        <f>IF(' M13 APR'!J54="","",' M13 APR'!J54)</f>
        <v>15.724999999999998</v>
      </c>
      <c r="AV43" s="174">
        <f>IF(' M13 APR'!K54="","",' M13 APR'!K54)</f>
        <v>14.759</v>
      </c>
      <c r="AW43" s="176" t="str">
        <f>IF(' M13 APR'!L54="","",' M13 APR'!L54)</f>
        <v>V</v>
      </c>
      <c r="AX43" s="176">
        <f>IF(' M14 APR'!E54="","",' M14 APR'!E54)</f>
        <v>18.399999999999999</v>
      </c>
      <c r="AY43" s="176" t="str">
        <f>IF(' M14 APR'!F54="","",' M14 APR'!F54)</f>
        <v/>
      </c>
      <c r="AZ43" s="176">
        <f>IF(' M14 APR'!G54="","",' M14 APR'!G54)</f>
        <v>18.399999999999999</v>
      </c>
      <c r="BA43" s="176">
        <f>IF(' M14 APR'!H54="","",' M14 APR'!H54)</f>
        <v>13.5</v>
      </c>
      <c r="BB43" s="176" t="str">
        <f>IF(' M14 APR'!I54="","",' M14 APR'!I54)</f>
        <v/>
      </c>
      <c r="BC43" s="176">
        <f>IF(' M14 APR'!J54="","",' M14 APR'!J54)</f>
        <v>13.5</v>
      </c>
      <c r="BD43" s="176">
        <f>IF(' M14 APR'!K54="","",' M14 APR'!K54)</f>
        <v>16.244</v>
      </c>
      <c r="BE43" s="176" t="str">
        <f>IF(' M14 APR'!L54="","",' M14 APR'!L54)</f>
        <v>V</v>
      </c>
      <c r="BF43" s="175">
        <f>IF(' M15 APR'!E54="","",' M15 APR'!E54)</f>
        <v>15</v>
      </c>
      <c r="BG43" s="175" t="str">
        <f>IF(' M15 APR'!F54="","",' M15 APR'!F54)</f>
        <v/>
      </c>
      <c r="BH43" s="175">
        <f>IF(' M15 APR'!G54="","",' M15 APR'!G54)</f>
        <v>15</v>
      </c>
      <c r="BI43" s="175">
        <f>IF(' M15 APR'!H54="","",' M15 APR'!H54)</f>
        <v>15</v>
      </c>
      <c r="BJ43" s="175" t="str">
        <f>IF(' M15 APR'!I54="","",' M15 APR'!I54)</f>
        <v/>
      </c>
      <c r="BK43" s="175">
        <f>IF(' M15 APR'!J54="","",' M15 APR'!J54)</f>
        <v>15</v>
      </c>
      <c r="BL43" s="175">
        <f>IF(' M15 APR'!K54="","",' M15 APR'!K54)</f>
        <v>15</v>
      </c>
      <c r="BM43" s="175" t="str">
        <f>IF(' M15 APR'!L54="","",' M15 APR'!L54)</f>
        <v>V</v>
      </c>
      <c r="BN43" s="291">
        <f>IF(' M16 APR'!E54="","",' M16 APR'!E54)</f>
        <v>14</v>
      </c>
      <c r="BO43" s="291" t="str">
        <f>IF(' M16 APR'!F54="","",' M16 APR'!F54)</f>
        <v/>
      </c>
      <c r="BP43" s="291">
        <f>IF(' M16 APR'!G54="","",' M16 APR'!G54)</f>
        <v>14</v>
      </c>
      <c r="BQ43" s="291">
        <f>IF(' M16 APR'!H54="","",' M16 APR'!H54)</f>
        <v>14</v>
      </c>
      <c r="BR43" s="291" t="str">
        <f>IF(' M16 APR'!I54="","",' M16 APR'!I54)</f>
        <v>V</v>
      </c>
      <c r="BS43" s="290">
        <f t="shared" si="4"/>
        <v>15.3613125</v>
      </c>
      <c r="BT43" s="292" t="str">
        <f t="shared" si="5"/>
        <v>Admis(e)</v>
      </c>
      <c r="BU43" s="293" t="str">
        <f t="shared" si="6"/>
        <v xml:space="preserve">DRAIGUI        </v>
      </c>
    </row>
    <row r="44" spans="1:73">
      <c r="A44" s="301">
        <f t="shared" si="3"/>
        <v>35</v>
      </c>
      <c r="B44" s="37" t="s">
        <v>237</v>
      </c>
      <c r="C44" s="188" t="s">
        <v>238</v>
      </c>
      <c r="D44" s="174">
        <f>IF('M9 final  '!D126="","",'M9 final  '!D126)</f>
        <v>14.1</v>
      </c>
      <c r="E44" s="174" t="str">
        <f>IF('M9 final  '!E126="","",'M9 final  '!E126)</f>
        <v/>
      </c>
      <c r="F44" s="174">
        <f>IF('M9 final  '!F126="","",'M9 final  '!F126)</f>
        <v>14.1</v>
      </c>
      <c r="G44" s="174">
        <f>IF('M9 final  '!G126="","",'M9 final  '!G126)</f>
        <v>12.5</v>
      </c>
      <c r="H44" s="174" t="str">
        <f>IF('M9 final  '!H126="","",'M9 final  '!H126)</f>
        <v/>
      </c>
      <c r="I44" s="174">
        <f>IF('M9 final  '!I126="","",'M9 final  '!I126)</f>
        <v>12.5</v>
      </c>
      <c r="J44" s="174">
        <f>IF('M9 final  '!J126="","",'M9 final  '!J126)</f>
        <v>13.3</v>
      </c>
      <c r="K44" s="174" t="str">
        <f>IF('M9 final  '!K126="","",'M9 final  '!K126)</f>
        <v>V</v>
      </c>
      <c r="L44" s="174">
        <f>IF(M10FI!E126="","",M10FI!E126)</f>
        <v>11.875</v>
      </c>
      <c r="M44" s="174" t="str">
        <f>IF(M10FI!F126="","",M10FI!F126)</f>
        <v/>
      </c>
      <c r="N44" s="174">
        <f>IF(M10FI!G126="","",M10FI!G126)</f>
        <v>11.875</v>
      </c>
      <c r="O44" s="174">
        <f>IF(M10FI!H126="","",M10FI!H126)</f>
        <v>14.75</v>
      </c>
      <c r="P44" s="174" t="str">
        <f>IF(M10FI!I126="","",M10FI!I126)</f>
        <v/>
      </c>
      <c r="Q44" s="174">
        <f>IF(M10FI!J126="","",M10FI!J126)</f>
        <v>14.75</v>
      </c>
      <c r="R44" s="174">
        <f>IF(M10FI!K126="","",M10FI!K126)</f>
        <v>13.5</v>
      </c>
      <c r="S44" s="174" t="str">
        <f>IF(M10FI!L126="","",M10FI!L126)</f>
        <v/>
      </c>
      <c r="T44" s="174">
        <f>IF(M10FI!M126="","",M10FI!M126)</f>
        <v>13.5</v>
      </c>
      <c r="U44" s="174">
        <f>IF(M10FI!N126="","",M10FI!N126)</f>
        <v>13.512499999999999</v>
      </c>
      <c r="V44" s="176" t="str">
        <f>IF(M10FI!O126="","",M10FI!O126)</f>
        <v>V</v>
      </c>
      <c r="W44" s="174">
        <f>IF('M11 final'!D126="","",'M11 final'!D126)</f>
        <v>16</v>
      </c>
      <c r="X44" s="174" t="str">
        <f>IF('M11 final'!E126="","",'M11 final'!E126)</f>
        <v/>
      </c>
      <c r="Y44" s="174">
        <f>IF('M11 final'!F126="","",'M11 final'!F126)</f>
        <v>16</v>
      </c>
      <c r="Z44" s="174">
        <f>IF('M11 final'!G126="","",'M11 final'!G126)</f>
        <v>18.75</v>
      </c>
      <c r="AA44" s="174" t="str">
        <f>IF('M11 final'!H126="","",'M11 final'!H126)</f>
        <v/>
      </c>
      <c r="AB44" s="174">
        <f>IF('M11 final'!I126="","",'M11 final'!I126)</f>
        <v>18.75</v>
      </c>
      <c r="AC44" s="174">
        <f>IF('M11 final'!J126="","",'M11 final'!J126)</f>
        <v>17.375</v>
      </c>
      <c r="AD44" s="176" t="str">
        <f>IF('M11 final'!K126="","",'M11 final'!K126)</f>
        <v>V</v>
      </c>
      <c r="AE44" s="174">
        <f>IF(M12FI!D126="","",M12FI!D126)</f>
        <v>16</v>
      </c>
      <c r="AF44" s="174" t="str">
        <f>IF(M12FI!E126="","",M12FI!E126)</f>
        <v/>
      </c>
      <c r="AG44" s="174">
        <f>IF(M12FI!F126="","",M12FI!F126)</f>
        <v>16</v>
      </c>
      <c r="AH44" s="174">
        <f>IF(M12FI!G126="","",M12FI!G126)</f>
        <v>17</v>
      </c>
      <c r="AI44" s="174" t="str">
        <f>IF(M12FI!H126="","",M12FI!H126)</f>
        <v/>
      </c>
      <c r="AJ44" s="174">
        <f>IF(M12FI!I126="","",M12FI!I126)</f>
        <v>17</v>
      </c>
      <c r="AK44" s="174">
        <f>IF(M12FI!J126="","",M12FI!J126)</f>
        <v>17</v>
      </c>
      <c r="AL44" s="174" t="str">
        <f>IF(M12FI!K126="","",M12FI!K126)</f>
        <v/>
      </c>
      <c r="AM44" s="174">
        <f>IF(M12FI!L126="","",M12FI!L126)</f>
        <v>17</v>
      </c>
      <c r="AN44" s="174">
        <f>IF(M12FI!M126="","",M12FI!M126)</f>
        <v>16.78</v>
      </c>
      <c r="AO44" s="176" t="str">
        <f>IF(M12FI!N126="","",M12FI!N126)</f>
        <v>V</v>
      </c>
      <c r="AP44" s="174">
        <f>IF(' M13 APR'!E126="","",' M13 APR'!E126)</f>
        <v>12</v>
      </c>
      <c r="AQ44" s="174" t="str">
        <f>IF(' M13 APR'!F126="","",' M13 APR'!F126)</f>
        <v/>
      </c>
      <c r="AR44" s="174">
        <f>IF(' M13 APR'!G126="","",' M13 APR'!G126)</f>
        <v>12</v>
      </c>
      <c r="AS44" s="174">
        <f>IF(' M13 APR'!H126="","",' M13 APR'!H126)</f>
        <v>16.55</v>
      </c>
      <c r="AT44" s="174" t="str">
        <f>IF(' M13 APR'!I126="","",' M13 APR'!I126)</f>
        <v/>
      </c>
      <c r="AU44" s="174">
        <f>IF(' M13 APR'!J126="","",' M13 APR'!J126)</f>
        <v>16.55</v>
      </c>
      <c r="AV44" s="174">
        <f>IF(' M13 APR'!K126="","",' M13 APR'!K126)</f>
        <v>14.002000000000001</v>
      </c>
      <c r="AW44" s="176" t="str">
        <f>IF(' M13 APR'!L126="","",' M13 APR'!L126)</f>
        <v>V</v>
      </c>
      <c r="AX44" s="176">
        <f>IF(' M14 APR'!E126="","",' M14 APR'!E126)</f>
        <v>18.399999999999999</v>
      </c>
      <c r="AY44" s="176" t="str">
        <f>IF(' M14 APR'!F126="","",' M14 APR'!F126)</f>
        <v/>
      </c>
      <c r="AZ44" s="176">
        <f>IF(' M14 APR'!G126="","",' M14 APR'!G126)</f>
        <v>18.399999999999999</v>
      </c>
      <c r="BA44" s="176">
        <f>IF(' M14 APR'!H126="","",' M14 APR'!H126)</f>
        <v>12.5</v>
      </c>
      <c r="BB44" s="176" t="str">
        <f>IF(' M14 APR'!I126="","",' M14 APR'!I126)</f>
        <v/>
      </c>
      <c r="BC44" s="176">
        <f>IF(' M14 APR'!J126="","",' M14 APR'!J126)</f>
        <v>12.5</v>
      </c>
      <c r="BD44" s="176">
        <f>IF(' M14 APR'!K126="","",' M14 APR'!K126)</f>
        <v>15.804</v>
      </c>
      <c r="BE44" s="176" t="str">
        <f>IF(' M14 APR'!L126="","",' M14 APR'!L126)</f>
        <v>V</v>
      </c>
      <c r="BF44" s="175">
        <f>IF(' M15 APR'!E126="","",' M15 APR'!E126)</f>
        <v>13.5</v>
      </c>
      <c r="BG44" s="175" t="str">
        <f>IF(' M15 APR'!F126="","",' M15 APR'!F126)</f>
        <v/>
      </c>
      <c r="BH44" s="175">
        <f>IF(' M15 APR'!G126="","",' M15 APR'!G126)</f>
        <v>13.5</v>
      </c>
      <c r="BI44" s="175">
        <f>IF(' M15 APR'!H126="","",' M15 APR'!H126)</f>
        <v>15</v>
      </c>
      <c r="BJ44" s="175" t="str">
        <f>IF(' M15 APR'!I126="","",' M15 APR'!I126)</f>
        <v/>
      </c>
      <c r="BK44" s="175">
        <f>IF(' M15 APR'!J126="","",' M15 APR'!J126)</f>
        <v>15</v>
      </c>
      <c r="BL44" s="175">
        <f>IF(' M15 APR'!K126="","",' M15 APR'!K126)</f>
        <v>14.7</v>
      </c>
      <c r="BM44" s="175" t="str">
        <f>IF(' M15 APR'!L126="","",' M15 APR'!L126)</f>
        <v>V</v>
      </c>
      <c r="BN44" s="291">
        <f>IF(' M16 APR'!E126="","",' M16 APR'!E126)</f>
        <v>17</v>
      </c>
      <c r="BO44" s="291" t="str">
        <f>IF(' M16 APR'!F126="","",' M16 APR'!F126)</f>
        <v/>
      </c>
      <c r="BP44" s="291">
        <f>IF(' M16 APR'!G126="","",' M16 APR'!G126)</f>
        <v>17</v>
      </c>
      <c r="BQ44" s="291">
        <f>IF(' M16 APR'!H126="","",' M16 APR'!H126)</f>
        <v>17</v>
      </c>
      <c r="BR44" s="291" t="str">
        <f>IF(' M16 APR'!I126="","",' M16 APR'!I126)</f>
        <v>V</v>
      </c>
      <c r="BS44" s="290">
        <f t="shared" si="4"/>
        <v>15.3091875</v>
      </c>
      <c r="BT44" s="292" t="str">
        <f t="shared" si="5"/>
        <v>Admis(e)</v>
      </c>
      <c r="BU44" s="293" t="str">
        <f t="shared" si="6"/>
        <v>TADRI</v>
      </c>
    </row>
    <row r="45" spans="1:73">
      <c r="A45" s="301">
        <f t="shared" si="3"/>
        <v>36</v>
      </c>
      <c r="B45" s="181" t="s">
        <v>78</v>
      </c>
      <c r="C45" s="182" t="s">
        <v>79</v>
      </c>
      <c r="D45" s="174">
        <f>IF('M9 final  '!D42="","",'M9 final  '!D42)</f>
        <v>15.6</v>
      </c>
      <c r="E45" s="174" t="str">
        <f>IF('M9 final  '!E42="","",'M9 final  '!E42)</f>
        <v/>
      </c>
      <c r="F45" s="174">
        <f>IF('M9 final  '!F42="","",'M9 final  '!F42)</f>
        <v>15.6</v>
      </c>
      <c r="G45" s="174">
        <f>IF('M9 final  '!G42="","",'M9 final  '!G42)</f>
        <v>12</v>
      </c>
      <c r="H45" s="174" t="str">
        <f>IF('M9 final  '!H42="","",'M9 final  '!H42)</f>
        <v/>
      </c>
      <c r="I45" s="174">
        <f>IF('M9 final  '!I42="","",'M9 final  '!I42)</f>
        <v>12</v>
      </c>
      <c r="J45" s="174">
        <f>IF('M9 final  '!J42="","",'M9 final  '!J42)</f>
        <v>13.8</v>
      </c>
      <c r="K45" s="174" t="str">
        <f>IF('M9 final  '!K42="","",'M9 final  '!K42)</f>
        <v>V</v>
      </c>
      <c r="L45" s="174">
        <f>IF(M10FI!E42="","",M10FI!E42)</f>
        <v>13.5</v>
      </c>
      <c r="M45" s="174" t="str">
        <f>IF(M10FI!F42="","",M10FI!F42)</f>
        <v/>
      </c>
      <c r="N45" s="174">
        <f>IF(M10FI!G42="","",M10FI!G42)</f>
        <v>13.5</v>
      </c>
      <c r="O45" s="174">
        <f>IF(M10FI!H42="","",M10FI!H42)</f>
        <v>15.5</v>
      </c>
      <c r="P45" s="174" t="str">
        <f>IF(M10FI!I42="","",M10FI!I42)</f>
        <v/>
      </c>
      <c r="Q45" s="174">
        <f>IF(M10FI!J42="","",M10FI!J42)</f>
        <v>15.5</v>
      </c>
      <c r="R45" s="174">
        <f>IF(M10FI!K42="","",M10FI!K42)</f>
        <v>14.5</v>
      </c>
      <c r="S45" s="174" t="str">
        <f>IF(M10FI!L42="","",M10FI!L42)</f>
        <v/>
      </c>
      <c r="T45" s="174">
        <f>IF(M10FI!M42="","",M10FI!M42)</f>
        <v>14.5</v>
      </c>
      <c r="U45" s="174">
        <f>IF(M10FI!N42="","",M10FI!N42)</f>
        <v>14.6</v>
      </c>
      <c r="V45" s="176" t="str">
        <f>IF(M10FI!O42="","",M10FI!O42)</f>
        <v>V</v>
      </c>
      <c r="W45" s="174">
        <f>IF('M11 final'!D42="","",'M11 final'!D42)</f>
        <v>15</v>
      </c>
      <c r="X45" s="174" t="str">
        <f>IF('M11 final'!E42="","",'M11 final'!E42)</f>
        <v/>
      </c>
      <c r="Y45" s="174">
        <f>IF('M11 final'!F42="","",'M11 final'!F42)</f>
        <v>15</v>
      </c>
      <c r="Z45" s="174">
        <f>IF('M11 final'!G42="","",'M11 final'!G42)</f>
        <v>15.75</v>
      </c>
      <c r="AA45" s="174" t="str">
        <f>IF('M11 final'!H42="","",'M11 final'!H42)</f>
        <v/>
      </c>
      <c r="AB45" s="174">
        <f>IF('M11 final'!I42="","",'M11 final'!I42)</f>
        <v>15.75</v>
      </c>
      <c r="AC45" s="174">
        <f>IF('M11 final'!J42="","",'M11 final'!J42)</f>
        <v>15.375</v>
      </c>
      <c r="AD45" s="176" t="str">
        <f>IF('M11 final'!K42="","",'M11 final'!K42)</f>
        <v>V</v>
      </c>
      <c r="AE45" s="174">
        <f>IF(M12FI!D42="","",M12FI!D42)</f>
        <v>15.5</v>
      </c>
      <c r="AF45" s="174" t="str">
        <f>IF(M12FI!E42="","",M12FI!E42)</f>
        <v/>
      </c>
      <c r="AG45" s="174">
        <f>IF(M12FI!F42="","",M12FI!F42)</f>
        <v>15.5</v>
      </c>
      <c r="AH45" s="174">
        <f>IF(M12FI!G42="","",M12FI!G42)</f>
        <v>19</v>
      </c>
      <c r="AI45" s="174" t="str">
        <f>IF(M12FI!H42="","",M12FI!H42)</f>
        <v/>
      </c>
      <c r="AJ45" s="174">
        <f>IF(M12FI!I42="","",M12FI!I42)</f>
        <v>19</v>
      </c>
      <c r="AK45" s="174">
        <f>IF(M12FI!J42="","",M12FI!J42)</f>
        <v>17.5</v>
      </c>
      <c r="AL45" s="174" t="str">
        <f>IF(M12FI!K42="","",M12FI!K42)</f>
        <v/>
      </c>
      <c r="AM45" s="174">
        <f>IF(M12FI!L42="","",M12FI!L42)</f>
        <v>17.5</v>
      </c>
      <c r="AN45" s="174">
        <f>IF(M12FI!M42="","",M12FI!M42)</f>
        <v>17.39</v>
      </c>
      <c r="AO45" s="176" t="str">
        <f>IF(M12FI!N42="","",M12FI!N42)</f>
        <v>V</v>
      </c>
      <c r="AP45" s="174">
        <f>IF(' M13 APR'!E42="","",' M13 APR'!E42)</f>
        <v>14</v>
      </c>
      <c r="AQ45" s="174" t="str">
        <f>IF(' M13 APR'!F42="","",' M13 APR'!F42)</f>
        <v/>
      </c>
      <c r="AR45" s="174">
        <f>IF(' M13 APR'!G42="","",' M13 APR'!G42)</f>
        <v>14</v>
      </c>
      <c r="AS45" s="174">
        <f>IF(' M13 APR'!H42="","",' M13 APR'!H42)</f>
        <v>18.600000000000001</v>
      </c>
      <c r="AT45" s="174" t="str">
        <f>IF(' M13 APR'!I42="","",' M13 APR'!I42)</f>
        <v/>
      </c>
      <c r="AU45" s="174">
        <f>IF(' M13 APR'!J42="","",' M13 APR'!J42)</f>
        <v>18.600000000000001</v>
      </c>
      <c r="AV45" s="174">
        <f>IF(' M13 APR'!K42="","",' M13 APR'!K42)</f>
        <v>16.024000000000001</v>
      </c>
      <c r="AW45" s="176" t="str">
        <f>IF(' M13 APR'!L42="","",' M13 APR'!L42)</f>
        <v>V</v>
      </c>
      <c r="AX45" s="176">
        <f>IF(' M14 APR'!E42="","",' M14 APR'!E42)</f>
        <v>14.4</v>
      </c>
      <c r="AY45" s="176" t="str">
        <f>IF(' M14 APR'!F42="","",' M14 APR'!F42)</f>
        <v/>
      </c>
      <c r="AZ45" s="176">
        <f>IF(' M14 APR'!G42="","",' M14 APR'!G42)</f>
        <v>14.4</v>
      </c>
      <c r="BA45" s="176">
        <f>IF(' M14 APR'!H42="","",' M14 APR'!H42)</f>
        <v>13.5</v>
      </c>
      <c r="BB45" s="176" t="str">
        <f>IF(' M14 APR'!I42="","",' M14 APR'!I42)</f>
        <v/>
      </c>
      <c r="BC45" s="176">
        <f>IF(' M14 APR'!J42="","",' M14 APR'!J42)</f>
        <v>13.5</v>
      </c>
      <c r="BD45" s="176">
        <f>IF(' M14 APR'!K42="","",' M14 APR'!K42)</f>
        <v>14.004000000000001</v>
      </c>
      <c r="BE45" s="176" t="str">
        <f>IF(' M14 APR'!L42="","",' M14 APR'!L42)</f>
        <v>V</v>
      </c>
      <c r="BF45" s="175">
        <f>IF(' M15 APR'!E42="","",' M15 APR'!E42)</f>
        <v>13.5</v>
      </c>
      <c r="BG45" s="175" t="str">
        <f>IF(' M15 APR'!F42="","",' M15 APR'!F42)</f>
        <v/>
      </c>
      <c r="BH45" s="175">
        <f>IF(' M15 APR'!G42="","",' M15 APR'!G42)</f>
        <v>13.5</v>
      </c>
      <c r="BI45" s="175">
        <f>IF(' M15 APR'!H42="","",' M15 APR'!H42)</f>
        <v>16</v>
      </c>
      <c r="BJ45" s="175" t="str">
        <f>IF(' M15 APR'!I42="","",' M15 APR'!I42)</f>
        <v/>
      </c>
      <c r="BK45" s="175">
        <f>IF(' M15 APR'!J42="","",' M15 APR'!J42)</f>
        <v>16</v>
      </c>
      <c r="BL45" s="175">
        <f>IF(' M15 APR'!K42="","",' M15 APR'!K42)</f>
        <v>15.5</v>
      </c>
      <c r="BM45" s="175" t="str">
        <f>IF(' M15 APR'!L42="","",' M15 APR'!L42)</f>
        <v>V</v>
      </c>
      <c r="BN45" s="291">
        <f>IF(' M16 APR'!E42="","",' M16 APR'!E42)</f>
        <v>15.5</v>
      </c>
      <c r="BO45" s="291" t="str">
        <f>IF(' M16 APR'!F42="","",' M16 APR'!F42)</f>
        <v/>
      </c>
      <c r="BP45" s="291">
        <f>IF(' M16 APR'!G42="","",' M16 APR'!G42)</f>
        <v>15.5</v>
      </c>
      <c r="BQ45" s="291">
        <f>IF(' M16 APR'!H42="","",' M16 APR'!H42)</f>
        <v>15.5</v>
      </c>
      <c r="BR45" s="291" t="str">
        <f>IF(' M16 APR'!I42="","",' M16 APR'!I42)</f>
        <v>V</v>
      </c>
      <c r="BS45" s="290">
        <f t="shared" si="4"/>
        <v>15.274125</v>
      </c>
      <c r="BT45" s="292" t="str">
        <f t="shared" si="5"/>
        <v>Admis(e)</v>
      </c>
      <c r="BU45" s="293" t="str">
        <f t="shared" si="6"/>
        <v>BOUHAOULI</v>
      </c>
    </row>
    <row r="46" spans="1:73">
      <c r="A46" s="301">
        <f t="shared" si="3"/>
        <v>37</v>
      </c>
      <c r="B46" s="187" t="s">
        <v>173</v>
      </c>
      <c r="C46" s="37" t="s">
        <v>174</v>
      </c>
      <c r="D46" s="174">
        <f>IF('M9 final  '!D92="","",'M9 final  '!D92)</f>
        <v>15.1</v>
      </c>
      <c r="E46" s="174" t="str">
        <f>IF('M9 final  '!E92="","",'M9 final  '!E92)</f>
        <v/>
      </c>
      <c r="F46" s="174">
        <f>IF('M9 final  '!F92="","",'M9 final  '!F92)</f>
        <v>15.1</v>
      </c>
      <c r="G46" s="174">
        <f>IF('M9 final  '!G92="","",'M9 final  '!G92)</f>
        <v>12</v>
      </c>
      <c r="H46" s="174" t="str">
        <f>IF('M9 final  '!H92="","",'M9 final  '!H92)</f>
        <v/>
      </c>
      <c r="I46" s="174">
        <f>IF('M9 final  '!I92="","",'M9 final  '!I92)</f>
        <v>12</v>
      </c>
      <c r="J46" s="174">
        <f>IF('M9 final  '!J92="","",'M9 final  '!J92)</f>
        <v>13.55</v>
      </c>
      <c r="K46" s="174" t="str">
        <f>IF('M9 final  '!K92="","",'M9 final  '!K92)</f>
        <v>V</v>
      </c>
      <c r="L46" s="174">
        <f>IF(M10FI!E92="","",M10FI!E92)</f>
        <v>13.75</v>
      </c>
      <c r="M46" s="174" t="str">
        <f>IF(M10FI!F92="","",M10FI!F92)</f>
        <v/>
      </c>
      <c r="N46" s="174">
        <f>IF(M10FI!G92="","",M10FI!G92)</f>
        <v>13.75</v>
      </c>
      <c r="O46" s="174">
        <f>IF(M10FI!H92="","",M10FI!H92)</f>
        <v>12.75</v>
      </c>
      <c r="P46" s="174" t="str">
        <f>IF(M10FI!I92="","",M10FI!I92)</f>
        <v/>
      </c>
      <c r="Q46" s="174">
        <f>IF(M10FI!J92="","",M10FI!J92)</f>
        <v>12.75</v>
      </c>
      <c r="R46" s="174">
        <f>IF(M10FI!K92="","",M10FI!K92)</f>
        <v>10.5</v>
      </c>
      <c r="S46" s="174" t="str">
        <f>IF(M10FI!L92="","",M10FI!L92)</f>
        <v/>
      </c>
      <c r="T46" s="174">
        <f>IF(M10FI!M92="","",M10FI!M92)</f>
        <v>10.5</v>
      </c>
      <c r="U46" s="174">
        <f>IF(M10FI!N92="","",M10FI!N92)</f>
        <v>12.375000000000002</v>
      </c>
      <c r="V46" s="176" t="str">
        <f>IF(M10FI!O92="","",M10FI!O92)</f>
        <v>V</v>
      </c>
      <c r="W46" s="174">
        <f>IF('M11 final'!D92="","",'M11 final'!D92)</f>
        <v>16.25</v>
      </c>
      <c r="X46" s="174" t="str">
        <f>IF('M11 final'!E92="","",'M11 final'!E92)</f>
        <v/>
      </c>
      <c r="Y46" s="174">
        <f>IF('M11 final'!F92="","",'M11 final'!F92)</f>
        <v>16.25</v>
      </c>
      <c r="Z46" s="174">
        <f>IF('M11 final'!G92="","",'M11 final'!G92)</f>
        <v>19.25</v>
      </c>
      <c r="AA46" s="174" t="str">
        <f>IF('M11 final'!H92="","",'M11 final'!H92)</f>
        <v/>
      </c>
      <c r="AB46" s="174">
        <f>IF('M11 final'!I92="","",'M11 final'!I92)</f>
        <v>19.25</v>
      </c>
      <c r="AC46" s="174">
        <f>IF('M11 final'!J92="","",'M11 final'!J92)</f>
        <v>17.75</v>
      </c>
      <c r="AD46" s="176" t="str">
        <f>IF('M11 final'!K92="","",'M11 final'!K92)</f>
        <v>V</v>
      </c>
      <c r="AE46" s="174">
        <f>IF(M12FI!D92="","",M12FI!D92)</f>
        <v>18</v>
      </c>
      <c r="AF46" s="174" t="str">
        <f>IF(M12FI!E92="","",M12FI!E92)</f>
        <v/>
      </c>
      <c r="AG46" s="174">
        <f>IF(M12FI!F92="","",M12FI!F92)</f>
        <v>18</v>
      </c>
      <c r="AH46" s="174">
        <f>IF(M12FI!G92="","",M12FI!G92)</f>
        <v>17</v>
      </c>
      <c r="AI46" s="174" t="str">
        <f>IF(M12FI!H92="","",M12FI!H92)</f>
        <v/>
      </c>
      <c r="AJ46" s="174">
        <f>IF(M12FI!I92="","",M12FI!I92)</f>
        <v>17</v>
      </c>
      <c r="AK46" s="174">
        <f>IF(M12FI!J92="","",M12FI!J92)</f>
        <v>17.5</v>
      </c>
      <c r="AL46" s="174" t="str">
        <f>IF(M12FI!K92="","",M12FI!K92)</f>
        <v/>
      </c>
      <c r="AM46" s="174">
        <f>IF(M12FI!L92="","",M12FI!L92)</f>
        <v>17.5</v>
      </c>
      <c r="AN46" s="174">
        <f>IF(M12FI!M92="","",M12FI!M92)</f>
        <v>17.5</v>
      </c>
      <c r="AO46" s="176" t="str">
        <f>IF(M12FI!N92="","",M12FI!N92)</f>
        <v>V</v>
      </c>
      <c r="AP46" s="174">
        <f>IF(' M13 APR'!E92="","",' M13 APR'!E92)</f>
        <v>12</v>
      </c>
      <c r="AQ46" s="174" t="str">
        <f>IF(' M13 APR'!F92="","",' M13 APR'!F92)</f>
        <v/>
      </c>
      <c r="AR46" s="174">
        <f>IF(' M13 APR'!G92="","",' M13 APR'!G92)</f>
        <v>12</v>
      </c>
      <c r="AS46" s="174">
        <f>IF(' M13 APR'!H92="","",' M13 APR'!H92)</f>
        <v>14</v>
      </c>
      <c r="AT46" s="174" t="str">
        <f>IF(' M13 APR'!I92="","",' M13 APR'!I92)</f>
        <v/>
      </c>
      <c r="AU46" s="174">
        <f>IF(' M13 APR'!J92="","",' M13 APR'!J92)</f>
        <v>14</v>
      </c>
      <c r="AV46" s="174">
        <f>IF(' M13 APR'!K92="","",' M13 APR'!K92)</f>
        <v>12.88</v>
      </c>
      <c r="AW46" s="176" t="str">
        <f>IF(' M13 APR'!L92="","",' M13 APR'!L92)</f>
        <v>V</v>
      </c>
      <c r="AX46" s="176">
        <f>IF(' M14 APR'!E92="","",' M14 APR'!E92)</f>
        <v>17.200000000000003</v>
      </c>
      <c r="AY46" s="176" t="str">
        <f>IF(' M14 APR'!F92="","",' M14 APR'!F92)</f>
        <v/>
      </c>
      <c r="AZ46" s="176">
        <f>IF(' M14 APR'!G92="","",' M14 APR'!G92)</f>
        <v>17.200000000000003</v>
      </c>
      <c r="BA46" s="176">
        <f>IF(' M14 APR'!H92="","",' M14 APR'!H92)</f>
        <v>14.5</v>
      </c>
      <c r="BB46" s="176" t="str">
        <f>IF(' M14 APR'!I92="","",' M14 APR'!I92)</f>
        <v/>
      </c>
      <c r="BC46" s="176">
        <f>IF(' M14 APR'!J92="","",' M14 APR'!J92)</f>
        <v>14.5</v>
      </c>
      <c r="BD46" s="176">
        <f>IF(' M14 APR'!K92="","",' M14 APR'!K92)</f>
        <v>16.012000000000004</v>
      </c>
      <c r="BE46" s="176" t="str">
        <f>IF(' M14 APR'!L92="","",' M14 APR'!L92)</f>
        <v>V</v>
      </c>
      <c r="BF46" s="175">
        <f>IF(' M15 APR'!E92="","",' M15 APR'!E92)</f>
        <v>14.5</v>
      </c>
      <c r="BG46" s="175" t="str">
        <f>IF(' M15 APR'!F92="","",' M15 APR'!F92)</f>
        <v/>
      </c>
      <c r="BH46" s="175">
        <f>IF(' M15 APR'!G92="","",' M15 APR'!G92)</f>
        <v>14.5</v>
      </c>
      <c r="BI46" s="175">
        <f>IF(' M15 APR'!H92="","",' M15 APR'!H92)</f>
        <v>16</v>
      </c>
      <c r="BJ46" s="175" t="str">
        <f>IF(' M15 APR'!I92="","",' M15 APR'!I92)</f>
        <v/>
      </c>
      <c r="BK46" s="175">
        <f>IF(' M15 APR'!J92="","",' M15 APR'!J92)</f>
        <v>16</v>
      </c>
      <c r="BL46" s="175">
        <f>IF(' M15 APR'!K92="","",' M15 APR'!K92)</f>
        <v>15.700000000000001</v>
      </c>
      <c r="BM46" s="175" t="str">
        <f>IF(' M15 APR'!L92="","",' M15 APR'!L92)</f>
        <v>V</v>
      </c>
      <c r="BN46" s="291">
        <f>IF(' M16 APR'!E92="","",' M16 APR'!E92)</f>
        <v>16.25</v>
      </c>
      <c r="BO46" s="291" t="str">
        <f>IF(' M16 APR'!F92="","",' M16 APR'!F92)</f>
        <v/>
      </c>
      <c r="BP46" s="291">
        <f>IF(' M16 APR'!G92="","",' M16 APR'!G92)</f>
        <v>16.25</v>
      </c>
      <c r="BQ46" s="291">
        <f>IF(' M16 APR'!H92="","",' M16 APR'!H92)</f>
        <v>16.25</v>
      </c>
      <c r="BR46" s="291" t="str">
        <f>IF(' M16 APR'!I92="","",' M16 APR'!I92)</f>
        <v>V</v>
      </c>
      <c r="BS46" s="290">
        <f t="shared" si="4"/>
        <v>15.252125000000001</v>
      </c>
      <c r="BT46" s="292" t="str">
        <f t="shared" si="5"/>
        <v>Admis(e)</v>
      </c>
      <c r="BU46" s="293" t="str">
        <f t="shared" si="6"/>
        <v xml:space="preserve">LAHRACH               </v>
      </c>
    </row>
    <row r="47" spans="1:73">
      <c r="A47" s="301">
        <f t="shared" si="3"/>
        <v>38</v>
      </c>
      <c r="B47" s="186" t="s">
        <v>139</v>
      </c>
      <c r="C47" s="37" t="s">
        <v>140</v>
      </c>
      <c r="D47" s="174">
        <f>IF('M9 final  '!D74="","",'M9 final  '!D74)</f>
        <v>14.1</v>
      </c>
      <c r="E47" s="174" t="str">
        <f>IF('M9 final  '!E74="","",'M9 final  '!E74)</f>
        <v/>
      </c>
      <c r="F47" s="174">
        <f>IF('M9 final  '!F74="","",'M9 final  '!F74)</f>
        <v>14.1</v>
      </c>
      <c r="G47" s="174">
        <f>IF('M9 final  '!G74="","",'M9 final  '!G74)</f>
        <v>14</v>
      </c>
      <c r="H47" s="174" t="str">
        <f>IF('M9 final  '!H74="","",'M9 final  '!H74)</f>
        <v/>
      </c>
      <c r="I47" s="174">
        <f>IF('M9 final  '!I74="","",'M9 final  '!I74)</f>
        <v>14</v>
      </c>
      <c r="J47" s="174">
        <f>IF('M9 final  '!J74="","",'M9 final  '!J74)</f>
        <v>14.05</v>
      </c>
      <c r="K47" s="174" t="str">
        <f>IF('M9 final  '!K74="","",'M9 final  '!K74)</f>
        <v>V</v>
      </c>
      <c r="L47" s="174">
        <f>IF(M10FI!E74="","",M10FI!E74)</f>
        <v>13.75</v>
      </c>
      <c r="M47" s="174" t="str">
        <f>IF(M10FI!F74="","",M10FI!F74)</f>
        <v/>
      </c>
      <c r="N47" s="174">
        <f>IF(M10FI!G74="","",M10FI!G74)</f>
        <v>13.75</v>
      </c>
      <c r="O47" s="174">
        <f>IF(M10FI!H74="","",M10FI!H74)</f>
        <v>12</v>
      </c>
      <c r="P47" s="174" t="str">
        <f>IF(M10FI!I74="","",M10FI!I74)</f>
        <v/>
      </c>
      <c r="Q47" s="174">
        <f>IF(M10FI!J74="","",M10FI!J74)</f>
        <v>12</v>
      </c>
      <c r="R47" s="174">
        <f>IF(M10FI!K74="","",M10FI!K74)</f>
        <v>11.5</v>
      </c>
      <c r="S47" s="174" t="str">
        <f>IF(M10FI!L74="","",M10FI!L74)</f>
        <v/>
      </c>
      <c r="T47" s="174">
        <f>IF(M10FI!M74="","",M10FI!M74)</f>
        <v>11.5</v>
      </c>
      <c r="U47" s="174">
        <f>IF(M10FI!N74="","",M10FI!N74)</f>
        <v>12.375</v>
      </c>
      <c r="V47" s="176" t="str">
        <f>IF(M10FI!O74="","",M10FI!O74)</f>
        <v>V</v>
      </c>
      <c r="W47" s="174">
        <f>IF('M11 final'!D74="","",'M11 final'!D74)</f>
        <v>18.25</v>
      </c>
      <c r="X47" s="174" t="str">
        <f>IF('M11 final'!E74="","",'M11 final'!E74)</f>
        <v/>
      </c>
      <c r="Y47" s="174">
        <f>IF('M11 final'!F74="","",'M11 final'!F74)</f>
        <v>18.25</v>
      </c>
      <c r="Z47" s="174">
        <f>IF('M11 final'!G74="","",'M11 final'!G74)</f>
        <v>14.75</v>
      </c>
      <c r="AA47" s="174" t="str">
        <f>IF('M11 final'!H74="","",'M11 final'!H74)</f>
        <v/>
      </c>
      <c r="AB47" s="174">
        <f>IF('M11 final'!I74="","",'M11 final'!I74)</f>
        <v>14.75</v>
      </c>
      <c r="AC47" s="174">
        <f>IF('M11 final'!J74="","",'M11 final'!J74)</f>
        <v>16.5</v>
      </c>
      <c r="AD47" s="176" t="str">
        <f>IF('M11 final'!K74="","",'M11 final'!K74)</f>
        <v>V</v>
      </c>
      <c r="AE47" s="174">
        <f>IF(M12FI!D74="","",M12FI!D74)</f>
        <v>15.5</v>
      </c>
      <c r="AF47" s="174" t="str">
        <f>IF(M12FI!E74="","",M12FI!E74)</f>
        <v/>
      </c>
      <c r="AG47" s="174">
        <f>IF(M12FI!F74="","",M12FI!F74)</f>
        <v>15.5</v>
      </c>
      <c r="AH47" s="174">
        <f>IF(M12FI!G74="","",M12FI!G74)</f>
        <v>12</v>
      </c>
      <c r="AI47" s="174" t="str">
        <f>IF(M12FI!H74="","",M12FI!H74)</f>
        <v/>
      </c>
      <c r="AJ47" s="174">
        <f>IF(M12FI!I74="","",M12FI!I74)</f>
        <v>12</v>
      </c>
      <c r="AK47" s="174">
        <f>IF(M12FI!J74="","",M12FI!J74)</f>
        <v>19</v>
      </c>
      <c r="AL47" s="174" t="str">
        <f>IF(M12FI!K74="","",M12FI!K74)</f>
        <v/>
      </c>
      <c r="AM47" s="174">
        <f>IF(M12FI!L74="","",M12FI!L74)</f>
        <v>19</v>
      </c>
      <c r="AN47" s="174">
        <f>IF(M12FI!M74="","",M12FI!M74)</f>
        <v>16.690000000000001</v>
      </c>
      <c r="AO47" s="176" t="str">
        <f>IF(M12FI!N74="","",M12FI!N74)</f>
        <v>V</v>
      </c>
      <c r="AP47" s="174">
        <f>IF(' M13 APR'!E74="","",' M13 APR'!E74)</f>
        <v>12</v>
      </c>
      <c r="AQ47" s="174" t="str">
        <f>IF(' M13 APR'!F74="","",' M13 APR'!F74)</f>
        <v/>
      </c>
      <c r="AR47" s="174">
        <f>IF(' M13 APR'!G74="","",' M13 APR'!G74)</f>
        <v>12</v>
      </c>
      <c r="AS47" s="174">
        <f>IF(' M13 APR'!H74="","",' M13 APR'!H74)</f>
        <v>17.299999999999997</v>
      </c>
      <c r="AT47" s="174" t="str">
        <f>IF(' M13 APR'!I74="","",' M13 APR'!I74)</f>
        <v/>
      </c>
      <c r="AU47" s="174">
        <f>IF(' M13 APR'!J74="","",' M13 APR'!J74)</f>
        <v>17.299999999999997</v>
      </c>
      <c r="AV47" s="174">
        <f>IF(' M13 APR'!K74="","",' M13 APR'!K74)</f>
        <v>14.332000000000001</v>
      </c>
      <c r="AW47" s="176" t="str">
        <f>IF(' M13 APR'!L74="","",' M13 APR'!L74)</f>
        <v>V</v>
      </c>
      <c r="AX47" s="176">
        <f>IF(' M14 APR'!E74="","",' M14 APR'!E74)</f>
        <v>19.200000000000003</v>
      </c>
      <c r="AY47" s="176" t="str">
        <f>IF(' M14 APR'!F74="","",' M14 APR'!F74)</f>
        <v/>
      </c>
      <c r="AZ47" s="176">
        <f>IF(' M14 APR'!G74="","",' M14 APR'!G74)</f>
        <v>19.200000000000003</v>
      </c>
      <c r="BA47" s="176">
        <f>IF(' M14 APR'!H74="","",' M14 APR'!H74)</f>
        <v>13.75</v>
      </c>
      <c r="BB47" s="176" t="str">
        <f>IF(' M14 APR'!I74="","",' M14 APR'!I74)</f>
        <v/>
      </c>
      <c r="BC47" s="176">
        <f>IF(' M14 APR'!J74="","",' M14 APR'!J74)</f>
        <v>13.75</v>
      </c>
      <c r="BD47" s="176">
        <f>IF(' M14 APR'!K74="","",' M14 APR'!K74)</f>
        <v>16.802000000000003</v>
      </c>
      <c r="BE47" s="176" t="str">
        <f>IF(' M14 APR'!L74="","",' M14 APR'!L74)</f>
        <v>V</v>
      </c>
      <c r="BF47" s="175">
        <f>IF(' M15 APR'!E74="","",' M15 APR'!E74)</f>
        <v>14.75</v>
      </c>
      <c r="BG47" s="175" t="str">
        <f>IF(' M15 APR'!F74="","",' M15 APR'!F74)</f>
        <v/>
      </c>
      <c r="BH47" s="175">
        <f>IF(' M15 APR'!G74="","",' M15 APR'!G74)</f>
        <v>14.75</v>
      </c>
      <c r="BI47" s="175">
        <f>IF(' M15 APR'!H74="","",' M15 APR'!H74)</f>
        <v>16</v>
      </c>
      <c r="BJ47" s="175" t="str">
        <f>IF(' M15 APR'!I74="","",' M15 APR'!I74)</f>
        <v/>
      </c>
      <c r="BK47" s="175">
        <f>IF(' M15 APR'!J74="","",' M15 APR'!J74)</f>
        <v>16</v>
      </c>
      <c r="BL47" s="175">
        <f>IF(' M15 APR'!K74="","",' M15 APR'!K74)</f>
        <v>15.75</v>
      </c>
      <c r="BM47" s="175" t="str">
        <f>IF(' M15 APR'!L74="","",' M15 APR'!L74)</f>
        <v>V</v>
      </c>
      <c r="BN47" s="291">
        <f>IF(' M16 APR'!E74="","",' M16 APR'!E74)</f>
        <v>15.5</v>
      </c>
      <c r="BO47" s="291" t="str">
        <f>IF(' M16 APR'!F74="","",' M16 APR'!F74)</f>
        <v/>
      </c>
      <c r="BP47" s="291">
        <f>IF(' M16 APR'!G74="","",' M16 APR'!G74)</f>
        <v>15.5</v>
      </c>
      <c r="BQ47" s="291">
        <f>IF(' M16 APR'!H74="","",' M16 APR'!H74)</f>
        <v>15.5</v>
      </c>
      <c r="BR47" s="291" t="str">
        <f>IF(' M16 APR'!I74="","",' M16 APR'!I74)</f>
        <v>V</v>
      </c>
      <c r="BS47" s="290">
        <f t="shared" si="4"/>
        <v>15.249875000000001</v>
      </c>
      <c r="BT47" s="292" t="str">
        <f t="shared" si="5"/>
        <v>Admis(e)</v>
      </c>
      <c r="BU47" s="293" t="str">
        <f t="shared" si="6"/>
        <v xml:space="preserve">ESSKHEIFI             </v>
      </c>
    </row>
    <row r="48" spans="1:73">
      <c r="A48" s="301">
        <f t="shared" si="3"/>
        <v>39</v>
      </c>
      <c r="B48" s="187" t="s">
        <v>160</v>
      </c>
      <c r="C48" s="37" t="s">
        <v>159</v>
      </c>
      <c r="D48" s="174">
        <f>IF('M9 final  '!D85="","",'M9 final  '!D85)</f>
        <v>14.600000000000001</v>
      </c>
      <c r="E48" s="174" t="str">
        <f>IF('M9 final  '!E85="","",'M9 final  '!E85)</f>
        <v/>
      </c>
      <c r="F48" s="174">
        <f>IF('M9 final  '!F85="","",'M9 final  '!F85)</f>
        <v>14.600000000000001</v>
      </c>
      <c r="G48" s="174">
        <f>IF('M9 final  '!G85="","",'M9 final  '!G85)</f>
        <v>14.5</v>
      </c>
      <c r="H48" s="174" t="str">
        <f>IF('M9 final  '!H85="","",'M9 final  '!H85)</f>
        <v/>
      </c>
      <c r="I48" s="174">
        <f>IF('M9 final  '!I85="","",'M9 final  '!I85)</f>
        <v>14.5</v>
      </c>
      <c r="J48" s="174">
        <f>IF('M9 final  '!J85="","",'M9 final  '!J85)</f>
        <v>14.55</v>
      </c>
      <c r="K48" s="174" t="str">
        <f>IF('M9 final  '!K85="","",'M9 final  '!K85)</f>
        <v>V</v>
      </c>
      <c r="L48" s="174">
        <f>IF(M10FI!E85="","",M10FI!E85)</f>
        <v>14</v>
      </c>
      <c r="M48" s="174" t="str">
        <f>IF(M10FI!F85="","",M10FI!F85)</f>
        <v/>
      </c>
      <c r="N48" s="174">
        <f>IF(M10FI!G85="","",M10FI!G85)</f>
        <v>14</v>
      </c>
      <c r="O48" s="174">
        <f>IF(M10FI!H85="","",M10FI!H85)</f>
        <v>13.5</v>
      </c>
      <c r="P48" s="174" t="str">
        <f>IF(M10FI!I85="","",M10FI!I85)</f>
        <v/>
      </c>
      <c r="Q48" s="174">
        <f>IF(M10FI!J85="","",M10FI!J85)</f>
        <v>13.5</v>
      </c>
      <c r="R48" s="174">
        <f>IF(M10FI!K85="","",M10FI!K85)</f>
        <v>12.5</v>
      </c>
      <c r="S48" s="174" t="str">
        <f>IF(M10FI!L85="","",M10FI!L85)</f>
        <v/>
      </c>
      <c r="T48" s="174">
        <f>IF(M10FI!M85="","",M10FI!M85)</f>
        <v>12.5</v>
      </c>
      <c r="U48" s="174">
        <f>IF(M10FI!N85="","",M10FI!N85)</f>
        <v>13.350000000000001</v>
      </c>
      <c r="V48" s="176" t="str">
        <f>IF(M10FI!O85="","",M10FI!O85)</f>
        <v>V</v>
      </c>
      <c r="W48" s="174">
        <f>IF('M11 final'!D85="","",'M11 final'!D85)</f>
        <v>14.25</v>
      </c>
      <c r="X48" s="174" t="str">
        <f>IF('M11 final'!E85="","",'M11 final'!E85)</f>
        <v/>
      </c>
      <c r="Y48" s="174">
        <f>IF('M11 final'!F85="","",'M11 final'!F85)</f>
        <v>14.25</v>
      </c>
      <c r="Z48" s="174">
        <f>IF('M11 final'!G85="","",'M11 final'!G85)</f>
        <v>10.75</v>
      </c>
      <c r="AA48" s="174" t="str">
        <f>IF('M11 final'!H85="","",'M11 final'!H85)</f>
        <v/>
      </c>
      <c r="AB48" s="174">
        <f>IF('M11 final'!I85="","",'M11 final'!I85)</f>
        <v>10.75</v>
      </c>
      <c r="AC48" s="174">
        <f>IF('M11 final'!J85="","",'M11 final'!J85)</f>
        <v>12.5</v>
      </c>
      <c r="AD48" s="176" t="str">
        <f>IF('M11 final'!K85="","",'M11 final'!K85)</f>
        <v>V</v>
      </c>
      <c r="AE48" s="174">
        <f>IF(M12FI!D85="","",M12FI!D85)</f>
        <v>13.5</v>
      </c>
      <c r="AF48" s="174" t="str">
        <f>IF(M12FI!E85="","",M12FI!E85)</f>
        <v/>
      </c>
      <c r="AG48" s="174">
        <f>IF(M12FI!F85="","",M12FI!F85)</f>
        <v>13.5</v>
      </c>
      <c r="AH48" s="174">
        <f>IF(M12FI!G85="","",M12FI!G85)</f>
        <v>18</v>
      </c>
      <c r="AI48" s="174" t="str">
        <f>IF(M12FI!H85="","",M12FI!H85)</f>
        <v/>
      </c>
      <c r="AJ48" s="174">
        <f>IF(M12FI!I85="","",M12FI!I85)</f>
        <v>18</v>
      </c>
      <c r="AK48" s="174">
        <f>IF(M12FI!J85="","",M12FI!J85)</f>
        <v>16.5</v>
      </c>
      <c r="AL48" s="174" t="str">
        <f>IF(M12FI!K85="","",M12FI!K85)</f>
        <v/>
      </c>
      <c r="AM48" s="174">
        <f>IF(M12FI!L85="","",M12FI!L85)</f>
        <v>16.5</v>
      </c>
      <c r="AN48" s="174">
        <f>IF(M12FI!M85="","",M12FI!M85)</f>
        <v>16.170000000000002</v>
      </c>
      <c r="AO48" s="176" t="str">
        <f>IF(M12FI!N85="","",M12FI!N85)</f>
        <v>V</v>
      </c>
      <c r="AP48" s="174">
        <f>IF(' M13 APR'!E85="","",' M13 APR'!E85)</f>
        <v>16</v>
      </c>
      <c r="AQ48" s="174" t="str">
        <f>IF(' M13 APR'!F85="","",' M13 APR'!F85)</f>
        <v/>
      </c>
      <c r="AR48" s="174">
        <f>IF(' M13 APR'!G85="","",' M13 APR'!G85)</f>
        <v>16</v>
      </c>
      <c r="AS48" s="174">
        <f>IF(' M13 APR'!H85="","",' M13 APR'!H85)</f>
        <v>16.2</v>
      </c>
      <c r="AT48" s="174" t="str">
        <f>IF(' M13 APR'!I85="","",' M13 APR'!I85)</f>
        <v/>
      </c>
      <c r="AU48" s="174">
        <f>IF(' M13 APR'!J85="","",' M13 APR'!J85)</f>
        <v>16.2</v>
      </c>
      <c r="AV48" s="174">
        <f>IF(' M13 APR'!K85="","",' M13 APR'!K85)</f>
        <v>16.088000000000001</v>
      </c>
      <c r="AW48" s="176" t="str">
        <f>IF(' M13 APR'!L85="","",' M13 APR'!L85)</f>
        <v>V</v>
      </c>
      <c r="AX48" s="176">
        <f>IF(' M14 APR'!E85="","",' M14 APR'!E85)</f>
        <v>18</v>
      </c>
      <c r="AY48" s="176" t="str">
        <f>IF(' M14 APR'!F85="","",' M14 APR'!F85)</f>
        <v/>
      </c>
      <c r="AZ48" s="176">
        <f>IF(' M14 APR'!G85="","",' M14 APR'!G85)</f>
        <v>18</v>
      </c>
      <c r="BA48" s="176">
        <f>IF(' M14 APR'!H85="","",' M14 APR'!H85)</f>
        <v>14</v>
      </c>
      <c r="BB48" s="176" t="str">
        <f>IF(' M14 APR'!I85="","",' M14 APR'!I85)</f>
        <v/>
      </c>
      <c r="BC48" s="176">
        <f>IF(' M14 APR'!J85="","",' M14 APR'!J85)</f>
        <v>14</v>
      </c>
      <c r="BD48" s="176">
        <f>IF(' M14 APR'!K85="","",' M14 APR'!K85)</f>
        <v>16.240000000000002</v>
      </c>
      <c r="BE48" s="176" t="str">
        <f>IF(' M14 APR'!L85="","",' M14 APR'!L85)</f>
        <v>V</v>
      </c>
      <c r="BF48" s="175">
        <f>IF(' M15 APR'!E85="","",' M15 APR'!E85)</f>
        <v>15</v>
      </c>
      <c r="BG48" s="175" t="str">
        <f>IF(' M15 APR'!F85="","",' M15 APR'!F85)</f>
        <v/>
      </c>
      <c r="BH48" s="175">
        <f>IF(' M15 APR'!G85="","",' M15 APR'!G85)</f>
        <v>15</v>
      </c>
      <c r="BI48" s="175">
        <f>IF(' M15 APR'!H85="","",' M15 APR'!H85)</f>
        <v>16.5</v>
      </c>
      <c r="BJ48" s="175" t="str">
        <f>IF(' M15 APR'!I85="","",' M15 APR'!I85)</f>
        <v/>
      </c>
      <c r="BK48" s="175">
        <f>IF(' M15 APR'!J85="","",' M15 APR'!J85)</f>
        <v>16.5</v>
      </c>
      <c r="BL48" s="175">
        <f>IF(' M15 APR'!K85="","",' M15 APR'!K85)</f>
        <v>16.200000000000003</v>
      </c>
      <c r="BM48" s="175" t="str">
        <f>IF(' M15 APR'!L85="","",' M15 APR'!L85)</f>
        <v>V</v>
      </c>
      <c r="BN48" s="291">
        <f>IF(' M16 APR'!E85="","",' M16 APR'!E85)</f>
        <v>16.5</v>
      </c>
      <c r="BO48" s="291" t="str">
        <f>IF(' M16 APR'!F85="","",' M16 APR'!F85)</f>
        <v/>
      </c>
      <c r="BP48" s="291">
        <f>IF(' M16 APR'!G85="","",' M16 APR'!G85)</f>
        <v>16.5</v>
      </c>
      <c r="BQ48" s="291">
        <f>IF(' M16 APR'!H85="","",' M16 APR'!H85)</f>
        <v>16.5</v>
      </c>
      <c r="BR48" s="291" t="str">
        <f>IF(' M16 APR'!I85="","",' M16 APR'!I85)</f>
        <v>V</v>
      </c>
      <c r="BS48" s="290">
        <f t="shared" si="4"/>
        <v>15.199750000000003</v>
      </c>
      <c r="BT48" s="292" t="str">
        <f t="shared" si="5"/>
        <v>Admis(e)</v>
      </c>
      <c r="BU48" s="293" t="str">
        <f t="shared" si="6"/>
        <v xml:space="preserve">LACHBI               </v>
      </c>
    </row>
    <row r="49" spans="1:73">
      <c r="A49" s="301">
        <f t="shared" si="3"/>
        <v>40</v>
      </c>
      <c r="B49" s="187" t="s">
        <v>154</v>
      </c>
      <c r="C49" s="37" t="s">
        <v>155</v>
      </c>
      <c r="D49" s="174">
        <f>IF('M9 final  '!D82="","",'M9 final  '!D82)</f>
        <v>14.600000000000001</v>
      </c>
      <c r="E49" s="174" t="str">
        <f>IF('M9 final  '!E82="","",'M9 final  '!E82)</f>
        <v/>
      </c>
      <c r="F49" s="174">
        <f>IF('M9 final  '!F82="","",'M9 final  '!F82)</f>
        <v>14.600000000000001</v>
      </c>
      <c r="G49" s="174">
        <f>IF('M9 final  '!G82="","",'M9 final  '!G82)</f>
        <v>13.5</v>
      </c>
      <c r="H49" s="174" t="str">
        <f>IF('M9 final  '!H82="","",'M9 final  '!H82)</f>
        <v/>
      </c>
      <c r="I49" s="174">
        <f>IF('M9 final  '!I82="","",'M9 final  '!I82)</f>
        <v>13.5</v>
      </c>
      <c r="J49" s="174">
        <f>IF('M9 final  '!J82="","",'M9 final  '!J82)</f>
        <v>14.05</v>
      </c>
      <c r="K49" s="174" t="str">
        <f>IF('M9 final  '!K82="","",'M9 final  '!K82)</f>
        <v>V</v>
      </c>
      <c r="L49" s="174">
        <f>IF(M10FI!E82="","",M10FI!E82)</f>
        <v>14.25</v>
      </c>
      <c r="M49" s="174" t="str">
        <f>IF(M10FI!F82="","",M10FI!F82)</f>
        <v/>
      </c>
      <c r="N49" s="174">
        <f>IF(M10FI!G82="","",M10FI!G82)</f>
        <v>14.25</v>
      </c>
      <c r="O49" s="174">
        <f>IF(M10FI!H82="","",M10FI!H82)</f>
        <v>14.75</v>
      </c>
      <c r="P49" s="174" t="str">
        <f>IF(M10FI!I82="","",M10FI!I82)</f>
        <v/>
      </c>
      <c r="Q49" s="174">
        <f>IF(M10FI!J82="","",M10FI!J82)</f>
        <v>14.75</v>
      </c>
      <c r="R49" s="174">
        <f>IF(M10FI!K82="","",M10FI!K82)</f>
        <v>11.5</v>
      </c>
      <c r="S49" s="174" t="str">
        <f>IF(M10FI!L82="","",M10FI!L82)</f>
        <v/>
      </c>
      <c r="T49" s="174">
        <f>IF(M10FI!M82="","",M10FI!M82)</f>
        <v>11.5</v>
      </c>
      <c r="U49" s="174">
        <f>IF(M10FI!N82="","",M10FI!N82)</f>
        <v>13.625</v>
      </c>
      <c r="V49" s="176" t="str">
        <f>IF(M10FI!O82="","",M10FI!O82)</f>
        <v>V</v>
      </c>
      <c r="W49" s="174">
        <f>IF('M11 final'!D82="","",'M11 final'!D82)</f>
        <v>15.5</v>
      </c>
      <c r="X49" s="174" t="str">
        <f>IF('M11 final'!E82="","",'M11 final'!E82)</f>
        <v/>
      </c>
      <c r="Y49" s="174">
        <f>IF('M11 final'!F82="","",'M11 final'!F82)</f>
        <v>15.5</v>
      </c>
      <c r="Z49" s="174">
        <f>IF('M11 final'!G82="","",'M11 final'!G82)</f>
        <v>13</v>
      </c>
      <c r="AA49" s="174" t="str">
        <f>IF('M11 final'!H82="","",'M11 final'!H82)</f>
        <v/>
      </c>
      <c r="AB49" s="174">
        <f>IF('M11 final'!I82="","",'M11 final'!I82)</f>
        <v>13</v>
      </c>
      <c r="AC49" s="174">
        <f>IF('M11 final'!J82="","",'M11 final'!J82)</f>
        <v>14.25</v>
      </c>
      <c r="AD49" s="176" t="str">
        <f>IF('M11 final'!K82="","",'M11 final'!K82)</f>
        <v>V</v>
      </c>
      <c r="AE49" s="174">
        <f>IF(M12FI!D82="","",M12FI!D82)</f>
        <v>17.5</v>
      </c>
      <c r="AF49" s="174" t="str">
        <f>IF(M12FI!E82="","",M12FI!E82)</f>
        <v/>
      </c>
      <c r="AG49" s="174">
        <f>IF(M12FI!F82="","",M12FI!F82)</f>
        <v>17.5</v>
      </c>
      <c r="AH49" s="174">
        <f>IF(M12FI!G82="","",M12FI!G82)</f>
        <v>17</v>
      </c>
      <c r="AI49" s="174" t="str">
        <f>IF(M12FI!H82="","",M12FI!H82)</f>
        <v/>
      </c>
      <c r="AJ49" s="174">
        <f>IF(M12FI!I82="","",M12FI!I82)</f>
        <v>17</v>
      </c>
      <c r="AK49" s="174">
        <f>IF(M12FI!J82="","",M12FI!J82)</f>
        <v>17</v>
      </c>
      <c r="AL49" s="174" t="str">
        <f>IF(M12FI!K82="","",M12FI!K82)</f>
        <v/>
      </c>
      <c r="AM49" s="174">
        <f>IF(M12FI!L82="","",M12FI!L82)</f>
        <v>17</v>
      </c>
      <c r="AN49" s="174">
        <f>IF(M12FI!M82="","",M12FI!M82)</f>
        <v>17.11</v>
      </c>
      <c r="AO49" s="176" t="str">
        <f>IF(M12FI!N82="","",M12FI!N82)</f>
        <v>V</v>
      </c>
      <c r="AP49" s="174">
        <f>IF(' M13 APR'!E82="","",' M13 APR'!E82)</f>
        <v>16</v>
      </c>
      <c r="AQ49" s="174" t="str">
        <f>IF(' M13 APR'!F82="","",' M13 APR'!F82)</f>
        <v/>
      </c>
      <c r="AR49" s="174">
        <f>IF(' M13 APR'!G82="","",' M13 APR'!G82)</f>
        <v>16</v>
      </c>
      <c r="AS49" s="174">
        <f>IF(' M13 APR'!H82="","",' M13 APR'!H82)</f>
        <v>17.375</v>
      </c>
      <c r="AT49" s="174" t="str">
        <f>IF(' M13 APR'!I82="","",' M13 APR'!I82)</f>
        <v/>
      </c>
      <c r="AU49" s="174">
        <f>IF(' M13 APR'!J82="","",' M13 APR'!J82)</f>
        <v>17.375</v>
      </c>
      <c r="AV49" s="174">
        <f>IF(' M13 APR'!K82="","",' M13 APR'!K82)</f>
        <v>16.605</v>
      </c>
      <c r="AW49" s="176" t="str">
        <f>IF(' M13 APR'!L82="","",' M13 APR'!L82)</f>
        <v>V</v>
      </c>
      <c r="AX49" s="176">
        <f>IF(' M14 APR'!E82="","",' M14 APR'!E82)</f>
        <v>15.600000000000001</v>
      </c>
      <c r="AY49" s="176" t="str">
        <f>IF(' M14 APR'!F82="","",' M14 APR'!F82)</f>
        <v/>
      </c>
      <c r="AZ49" s="176">
        <f>IF(' M14 APR'!G82="","",' M14 APR'!G82)</f>
        <v>15.600000000000001</v>
      </c>
      <c r="BA49" s="176">
        <f>IF(' M14 APR'!H82="","",' M14 APR'!H82)</f>
        <v>13</v>
      </c>
      <c r="BB49" s="176" t="str">
        <f>IF(' M14 APR'!I82="","",' M14 APR'!I82)</f>
        <v/>
      </c>
      <c r="BC49" s="176">
        <f>IF(' M14 APR'!J82="","",' M14 APR'!J82)</f>
        <v>13</v>
      </c>
      <c r="BD49" s="176">
        <f>IF(' M14 APR'!K82="","",' M14 APR'!K82)</f>
        <v>14.456000000000003</v>
      </c>
      <c r="BE49" s="176" t="str">
        <f>IF(' M14 APR'!L82="","",' M14 APR'!L82)</f>
        <v>V</v>
      </c>
      <c r="BF49" s="175">
        <f>IF(' M15 APR'!E82="","",' M15 APR'!E82)</f>
        <v>12</v>
      </c>
      <c r="BG49" s="175" t="str">
        <f>IF(' M15 APR'!F82="","",' M15 APR'!F82)</f>
        <v/>
      </c>
      <c r="BH49" s="175">
        <f>IF(' M15 APR'!G82="","",' M15 APR'!G82)</f>
        <v>12</v>
      </c>
      <c r="BI49" s="175">
        <f>IF(' M15 APR'!H82="","",' M15 APR'!H82)</f>
        <v>15.5</v>
      </c>
      <c r="BJ49" s="175" t="str">
        <f>IF(' M15 APR'!I82="","",' M15 APR'!I82)</f>
        <v/>
      </c>
      <c r="BK49" s="175">
        <f>IF(' M15 APR'!J82="","",' M15 APR'!J82)</f>
        <v>15.5</v>
      </c>
      <c r="BL49" s="175">
        <f>IF(' M15 APR'!K82="","",' M15 APR'!K82)</f>
        <v>14.8</v>
      </c>
      <c r="BM49" s="175" t="str">
        <f>IF(' M15 APR'!L82="","",' M15 APR'!L82)</f>
        <v>V</v>
      </c>
      <c r="BN49" s="291">
        <f>IF(' M16 APR'!E82="","",' M16 APR'!E82)</f>
        <v>16.5</v>
      </c>
      <c r="BO49" s="291" t="str">
        <f>IF(' M16 APR'!F82="","",' M16 APR'!F82)</f>
        <v/>
      </c>
      <c r="BP49" s="291">
        <f>IF(' M16 APR'!G82="","",' M16 APR'!G82)</f>
        <v>16.5</v>
      </c>
      <c r="BQ49" s="291">
        <f>IF(' M16 APR'!H82="","",' M16 APR'!H82)</f>
        <v>16.5</v>
      </c>
      <c r="BR49" s="291" t="str">
        <f>IF(' M16 APR'!I82="","",' M16 APR'!I82)</f>
        <v>V</v>
      </c>
      <c r="BS49" s="290">
        <f t="shared" si="4"/>
        <v>15.1745</v>
      </c>
      <c r="BT49" s="292" t="str">
        <f t="shared" si="5"/>
        <v>Admis(e)</v>
      </c>
      <c r="BU49" s="293" t="str">
        <f t="shared" si="6"/>
        <v xml:space="preserve">KARROUCH </v>
      </c>
    </row>
    <row r="50" spans="1:73">
      <c r="A50" s="301">
        <f t="shared" si="3"/>
        <v>41</v>
      </c>
      <c r="B50" s="181" t="s">
        <v>50</v>
      </c>
      <c r="C50" s="182" t="s">
        <v>51</v>
      </c>
      <c r="D50" s="174">
        <f>IF('M9 final  '!D26="","",'M9 final  '!D26)</f>
        <v>14.600000000000001</v>
      </c>
      <c r="E50" s="174" t="str">
        <f>IF('M9 final  '!E26="","",'M9 final  '!E26)</f>
        <v/>
      </c>
      <c r="F50" s="174">
        <f>IF('M9 final  '!F26="","",'M9 final  '!F26)</f>
        <v>14.600000000000001</v>
      </c>
      <c r="G50" s="174">
        <f>IF('M9 final  '!G26="","",'M9 final  '!G26)</f>
        <v>14.5</v>
      </c>
      <c r="H50" s="174" t="str">
        <f>IF('M9 final  '!H26="","",'M9 final  '!H26)</f>
        <v/>
      </c>
      <c r="I50" s="174">
        <f>IF('M9 final  '!I26="","",'M9 final  '!I26)</f>
        <v>14.5</v>
      </c>
      <c r="J50" s="174">
        <f>IF('M9 final  '!J26="","",'M9 final  '!J26)</f>
        <v>14.55</v>
      </c>
      <c r="K50" s="174" t="str">
        <f>IF('M9 final  '!K26="","",'M9 final  '!K26)</f>
        <v>V</v>
      </c>
      <c r="L50" s="174">
        <f>IF(M10FI!E26="","",M10FI!E26)</f>
        <v>14.875</v>
      </c>
      <c r="M50" s="174" t="str">
        <f>IF(M10FI!F26="","",M10FI!F26)</f>
        <v/>
      </c>
      <c r="N50" s="174">
        <f>IF(M10FI!G26="","",M10FI!G26)</f>
        <v>14.875</v>
      </c>
      <c r="O50" s="174">
        <f>IF(M10FI!H26="","",M10FI!H26)</f>
        <v>15.5</v>
      </c>
      <c r="P50" s="174" t="str">
        <f>IF(M10FI!I26="","",M10FI!I26)</f>
        <v/>
      </c>
      <c r="Q50" s="174">
        <f>IF(M10FI!J26="","",M10FI!J26)</f>
        <v>15.5</v>
      </c>
      <c r="R50" s="174">
        <f>IF(M10FI!K26="","",M10FI!K26)</f>
        <v>12.5</v>
      </c>
      <c r="S50" s="174" t="str">
        <f>IF(M10FI!L26="","",M10FI!L26)</f>
        <v/>
      </c>
      <c r="T50" s="174">
        <f>IF(M10FI!M26="","",M10FI!M26)</f>
        <v>12.5</v>
      </c>
      <c r="U50" s="174">
        <f>IF(M10FI!N26="","",M10FI!N26)</f>
        <v>14.4125</v>
      </c>
      <c r="V50" s="176" t="str">
        <f>IF(M10FI!O26="","",M10FI!O26)</f>
        <v>V</v>
      </c>
      <c r="W50" s="174">
        <f>IF('M11 final'!D26="","",'M11 final'!D26)</f>
        <v>12.75</v>
      </c>
      <c r="X50" s="174" t="str">
        <f>IF('M11 final'!E26="","",'M11 final'!E26)</f>
        <v/>
      </c>
      <c r="Y50" s="174">
        <f>IF('M11 final'!F26="","",'M11 final'!F26)</f>
        <v>12.75</v>
      </c>
      <c r="Z50" s="174">
        <f>IF('M11 final'!G26="","",'M11 final'!G26)</f>
        <v>18.5</v>
      </c>
      <c r="AA50" s="174" t="str">
        <f>IF('M11 final'!H26="","",'M11 final'!H26)</f>
        <v/>
      </c>
      <c r="AB50" s="174">
        <f>IF('M11 final'!I26="","",'M11 final'!I26)</f>
        <v>18.5</v>
      </c>
      <c r="AC50" s="174">
        <f>IF('M11 final'!J26="","",'M11 final'!J26)</f>
        <v>15.625</v>
      </c>
      <c r="AD50" s="176" t="str">
        <f>IF('M11 final'!K26="","",'M11 final'!K26)</f>
        <v>V</v>
      </c>
      <c r="AE50" s="174">
        <f>IF(M12FI!D26="","",M12FI!D26)</f>
        <v>13.5</v>
      </c>
      <c r="AF50" s="174" t="str">
        <f>IF(M12FI!E26="","",M12FI!E26)</f>
        <v/>
      </c>
      <c r="AG50" s="174">
        <f>IF(M12FI!F26="","",M12FI!F26)</f>
        <v>13.5</v>
      </c>
      <c r="AH50" s="174">
        <f>IF(M12FI!G26="","",M12FI!G26)</f>
        <v>17</v>
      </c>
      <c r="AI50" s="174" t="str">
        <f>IF(M12FI!H26="","",M12FI!H26)</f>
        <v/>
      </c>
      <c r="AJ50" s="174">
        <f>IF(M12FI!I26="","",M12FI!I26)</f>
        <v>17</v>
      </c>
      <c r="AK50" s="174">
        <f>IF(M12FI!J26="","",M12FI!J26)</f>
        <v>15.75</v>
      </c>
      <c r="AL50" s="174" t="str">
        <f>IF(M12FI!K26="","",M12FI!K26)</f>
        <v/>
      </c>
      <c r="AM50" s="174">
        <f>IF(M12FI!L26="","",M12FI!L26)</f>
        <v>15.75</v>
      </c>
      <c r="AN50" s="174">
        <f>IF(M12FI!M26="","",M12FI!M26)</f>
        <v>15.530000000000001</v>
      </c>
      <c r="AO50" s="176" t="str">
        <f>IF(M12FI!N26="","",M12FI!N26)</f>
        <v>V</v>
      </c>
      <c r="AP50" s="174">
        <f>IF(' M13 APR'!E26="","",' M13 APR'!E26)</f>
        <v>11</v>
      </c>
      <c r="AQ50" s="174" t="str">
        <f>IF(' M13 APR'!F26="","",' M13 APR'!F26)</f>
        <v/>
      </c>
      <c r="AR50" s="174">
        <f>IF(' M13 APR'!G26="","",' M13 APR'!G26)</f>
        <v>11</v>
      </c>
      <c r="AS50" s="174">
        <f>IF(' M13 APR'!H26="","",' M13 APR'!H26)</f>
        <v>15.549999999999999</v>
      </c>
      <c r="AT50" s="174" t="str">
        <f>IF(' M13 APR'!I26="","",' M13 APR'!I26)</f>
        <v/>
      </c>
      <c r="AU50" s="174">
        <f>IF(' M13 APR'!J26="","",' M13 APR'!J26)</f>
        <v>15.549999999999999</v>
      </c>
      <c r="AV50" s="174">
        <f>IF(' M13 APR'!K26="","",' M13 APR'!K26)</f>
        <v>13.001999999999999</v>
      </c>
      <c r="AW50" s="176" t="str">
        <f>IF(' M13 APR'!L26="","",' M13 APR'!L26)</f>
        <v>V</v>
      </c>
      <c r="AX50" s="176">
        <f>IF(' M14 APR'!E26="","",' M14 APR'!E26)</f>
        <v>18.399999999999999</v>
      </c>
      <c r="AY50" s="176" t="str">
        <f>IF(' M14 APR'!F26="","",' M14 APR'!F26)</f>
        <v/>
      </c>
      <c r="AZ50" s="176">
        <f>IF(' M14 APR'!G26="","",' M14 APR'!G26)</f>
        <v>18.399999999999999</v>
      </c>
      <c r="BA50" s="176">
        <f>IF(' M14 APR'!H26="","",' M14 APR'!H26)</f>
        <v>14.5</v>
      </c>
      <c r="BB50" s="176" t="str">
        <f>IF(' M14 APR'!I26="","",' M14 APR'!I26)</f>
        <v/>
      </c>
      <c r="BC50" s="176">
        <f>IF(' M14 APR'!J26="","",' M14 APR'!J26)</f>
        <v>14.5</v>
      </c>
      <c r="BD50" s="176">
        <f>IF(' M14 APR'!K26="","",' M14 APR'!K26)</f>
        <v>16.684000000000001</v>
      </c>
      <c r="BE50" s="176" t="str">
        <f>IF(' M14 APR'!L26="","",' M14 APR'!L26)</f>
        <v>V</v>
      </c>
      <c r="BF50" s="175">
        <f>IF(' M15 APR'!E26="","",' M15 APR'!E26)</f>
        <v>14.5</v>
      </c>
      <c r="BG50" s="175" t="str">
        <f>IF(' M15 APR'!F26="","",' M15 APR'!F26)</f>
        <v/>
      </c>
      <c r="BH50" s="175">
        <f>IF(' M15 APR'!G26="","",' M15 APR'!G26)</f>
        <v>14.5</v>
      </c>
      <c r="BI50" s="175">
        <f>IF(' M15 APR'!H26="","",' M15 APR'!H26)</f>
        <v>16</v>
      </c>
      <c r="BJ50" s="175" t="str">
        <f>IF(' M15 APR'!I26="","",' M15 APR'!I26)</f>
        <v/>
      </c>
      <c r="BK50" s="175">
        <f>IF(' M15 APR'!J26="","",' M15 APR'!J26)</f>
        <v>16</v>
      </c>
      <c r="BL50" s="175">
        <f>IF(' M15 APR'!K26="","",' M15 APR'!K26)</f>
        <v>15.700000000000001</v>
      </c>
      <c r="BM50" s="175" t="str">
        <f>IF(' M15 APR'!L26="","",' M15 APR'!L26)</f>
        <v>V</v>
      </c>
      <c r="BN50" s="291">
        <f>IF(' M16 APR'!E26="","",' M16 APR'!E26)</f>
        <v>15.5</v>
      </c>
      <c r="BO50" s="291" t="str">
        <f>IF(' M16 APR'!F26="","",' M16 APR'!F26)</f>
        <v/>
      </c>
      <c r="BP50" s="291">
        <f>IF(' M16 APR'!G26="","",' M16 APR'!G26)</f>
        <v>15.5</v>
      </c>
      <c r="BQ50" s="291">
        <f>IF(' M16 APR'!H26="","",' M16 APR'!H26)</f>
        <v>15.5</v>
      </c>
      <c r="BR50" s="291" t="str">
        <f>IF(' M16 APR'!I26="","",' M16 APR'!I26)</f>
        <v>V</v>
      </c>
      <c r="BS50" s="290">
        <f t="shared" si="4"/>
        <v>15.1254375</v>
      </c>
      <c r="BT50" s="292" t="str">
        <f t="shared" si="5"/>
        <v>Admis(e)</v>
      </c>
      <c r="BU50" s="293" t="str">
        <f t="shared" si="6"/>
        <v xml:space="preserve">BELEGCHOUR </v>
      </c>
    </row>
    <row r="51" spans="1:73">
      <c r="A51" s="301">
        <f t="shared" si="3"/>
        <v>42</v>
      </c>
      <c r="B51" s="187" t="s">
        <v>167</v>
      </c>
      <c r="C51" s="37" t="s">
        <v>168</v>
      </c>
      <c r="D51" s="174">
        <f>IF('M9 final  '!D89="","",'M9 final  '!D89)</f>
        <v>15.1</v>
      </c>
      <c r="E51" s="174" t="str">
        <f>IF('M9 final  '!E89="","",'M9 final  '!E89)</f>
        <v/>
      </c>
      <c r="F51" s="174">
        <f>IF('M9 final  '!F89="","",'M9 final  '!F89)</f>
        <v>15.1</v>
      </c>
      <c r="G51" s="174">
        <f>IF('M9 final  '!G89="","",'M9 final  '!G89)</f>
        <v>13</v>
      </c>
      <c r="H51" s="174" t="str">
        <f>IF('M9 final  '!H89="","",'M9 final  '!H89)</f>
        <v/>
      </c>
      <c r="I51" s="174">
        <f>IF('M9 final  '!I89="","",'M9 final  '!I89)</f>
        <v>13</v>
      </c>
      <c r="J51" s="174">
        <f>IF('M9 final  '!J89="","",'M9 final  '!J89)</f>
        <v>14.05</v>
      </c>
      <c r="K51" s="174" t="str">
        <f>IF('M9 final  '!K89="","",'M9 final  '!K89)</f>
        <v>V</v>
      </c>
      <c r="L51" s="174">
        <f>IF(M10FI!E89="","",M10FI!E89)</f>
        <v>12</v>
      </c>
      <c r="M51" s="174" t="str">
        <f>IF(M10FI!F89="","",M10FI!F89)</f>
        <v/>
      </c>
      <c r="N51" s="174">
        <f>IF(M10FI!G89="","",M10FI!G89)</f>
        <v>12</v>
      </c>
      <c r="O51" s="174">
        <f>IF(M10FI!H89="","",M10FI!H89)</f>
        <v>12.75</v>
      </c>
      <c r="P51" s="174" t="str">
        <f>IF(M10FI!I89="","",M10FI!I89)</f>
        <v/>
      </c>
      <c r="Q51" s="174">
        <f>IF(M10FI!J89="","",M10FI!J89)</f>
        <v>12.75</v>
      </c>
      <c r="R51" s="174">
        <f>IF(M10FI!K89="","",M10FI!K89)</f>
        <v>11.5</v>
      </c>
      <c r="S51" s="174" t="str">
        <f>IF(M10FI!L89="","",M10FI!L89)</f>
        <v/>
      </c>
      <c r="T51" s="174">
        <f>IF(M10FI!M89="","",M10FI!M89)</f>
        <v>11.5</v>
      </c>
      <c r="U51" s="174">
        <f>IF(M10FI!N89="","",M10FI!N89)</f>
        <v>12.149999999999999</v>
      </c>
      <c r="V51" s="176" t="str">
        <f>IF(M10FI!O89="","",M10FI!O89)</f>
        <v>V</v>
      </c>
      <c r="W51" s="174">
        <f>IF('M11 final'!D89="","",'M11 final'!D89)</f>
        <v>15.75</v>
      </c>
      <c r="X51" s="174" t="str">
        <f>IF('M11 final'!E89="","",'M11 final'!E89)</f>
        <v/>
      </c>
      <c r="Y51" s="174">
        <f>IF('M11 final'!F89="","",'M11 final'!F89)</f>
        <v>15.75</v>
      </c>
      <c r="Z51" s="174">
        <f>IF('M11 final'!G89="","",'M11 final'!G89)</f>
        <v>14.25</v>
      </c>
      <c r="AA51" s="174" t="str">
        <f>IF('M11 final'!H89="","",'M11 final'!H89)</f>
        <v/>
      </c>
      <c r="AB51" s="174">
        <f>IF('M11 final'!I89="","",'M11 final'!I89)</f>
        <v>14.25</v>
      </c>
      <c r="AC51" s="174">
        <f>IF('M11 final'!J89="","",'M11 final'!J89)</f>
        <v>15</v>
      </c>
      <c r="AD51" s="176" t="str">
        <f>IF('M11 final'!K89="","",'M11 final'!K89)</f>
        <v>V</v>
      </c>
      <c r="AE51" s="174">
        <f>IF(M12FI!D89="","",M12FI!D89)</f>
        <v>16.5</v>
      </c>
      <c r="AF51" s="174" t="str">
        <f>IF(M12FI!E89="","",M12FI!E89)</f>
        <v/>
      </c>
      <c r="AG51" s="174">
        <f>IF(M12FI!F89="","",M12FI!F89)</f>
        <v>16.5</v>
      </c>
      <c r="AH51" s="174">
        <f>IF(M12FI!G89="","",M12FI!G89)</f>
        <v>18</v>
      </c>
      <c r="AI51" s="174" t="str">
        <f>IF(M12FI!H89="","",M12FI!H89)</f>
        <v/>
      </c>
      <c r="AJ51" s="174">
        <f>IF(M12FI!I89="","",M12FI!I89)</f>
        <v>18</v>
      </c>
      <c r="AK51" s="174">
        <f>IF(M12FI!J89="","",M12FI!J89)</f>
        <v>19</v>
      </c>
      <c r="AL51" s="174" t="str">
        <f>IF(M12FI!K89="","",M12FI!K89)</f>
        <v/>
      </c>
      <c r="AM51" s="174">
        <f>IF(M12FI!L89="","",M12FI!L89)</f>
        <v>19</v>
      </c>
      <c r="AN51" s="174">
        <f>IF(M12FI!M89="","",M12FI!M89)</f>
        <v>18.23</v>
      </c>
      <c r="AO51" s="176" t="str">
        <f>IF(M12FI!N89="","",M12FI!N89)</f>
        <v>V</v>
      </c>
      <c r="AP51" s="174">
        <f>IF(' M13 APR'!E89="","",' M13 APR'!E89)</f>
        <v>12</v>
      </c>
      <c r="AQ51" s="174" t="str">
        <f>IF(' M13 APR'!F89="","",' M13 APR'!F89)</f>
        <v/>
      </c>
      <c r="AR51" s="174">
        <f>IF(' M13 APR'!G89="","",' M13 APR'!G89)</f>
        <v>12</v>
      </c>
      <c r="AS51" s="174">
        <f>IF(' M13 APR'!H89="","",' M13 APR'!H89)</f>
        <v>14.649999999999999</v>
      </c>
      <c r="AT51" s="174" t="str">
        <f>IF(' M13 APR'!I89="","",' M13 APR'!I89)</f>
        <v/>
      </c>
      <c r="AU51" s="174">
        <f>IF(' M13 APR'!J89="","",' M13 APR'!J89)</f>
        <v>14.649999999999999</v>
      </c>
      <c r="AV51" s="174">
        <f>IF(' M13 APR'!K89="","",' M13 APR'!K89)</f>
        <v>13.166</v>
      </c>
      <c r="AW51" s="176" t="str">
        <f>IF(' M13 APR'!L89="","",' M13 APR'!L89)</f>
        <v>V</v>
      </c>
      <c r="AX51" s="176">
        <f>IF(' M14 APR'!E89="","",' M14 APR'!E89)</f>
        <v>17.600000000000001</v>
      </c>
      <c r="AY51" s="176" t="str">
        <f>IF(' M14 APR'!F89="","",' M14 APR'!F89)</f>
        <v/>
      </c>
      <c r="AZ51" s="176">
        <f>IF(' M14 APR'!G89="","",' M14 APR'!G89)</f>
        <v>17.600000000000001</v>
      </c>
      <c r="BA51" s="176">
        <f>IF(' M14 APR'!H89="","",' M14 APR'!H89)</f>
        <v>14.5</v>
      </c>
      <c r="BB51" s="176" t="str">
        <f>IF(' M14 APR'!I89="","",' M14 APR'!I89)</f>
        <v/>
      </c>
      <c r="BC51" s="176">
        <f>IF(' M14 APR'!J89="","",' M14 APR'!J89)</f>
        <v>14.5</v>
      </c>
      <c r="BD51" s="176">
        <f>IF(' M14 APR'!K89="","",' M14 APR'!K89)</f>
        <v>16.236000000000001</v>
      </c>
      <c r="BE51" s="176" t="str">
        <f>IF(' M14 APR'!L89="","",' M14 APR'!L89)</f>
        <v>V</v>
      </c>
      <c r="BF51" s="175">
        <f>IF(' M15 APR'!E89="","",' M15 APR'!E89)</f>
        <v>15</v>
      </c>
      <c r="BG51" s="175" t="str">
        <f>IF(' M15 APR'!F89="","",' M15 APR'!F89)</f>
        <v/>
      </c>
      <c r="BH51" s="175">
        <f>IF(' M15 APR'!G89="","",' M15 APR'!G89)</f>
        <v>15</v>
      </c>
      <c r="BI51" s="175">
        <f>IF(' M15 APR'!H89="","",' M15 APR'!H89)</f>
        <v>16</v>
      </c>
      <c r="BJ51" s="175" t="str">
        <f>IF(' M15 APR'!I89="","",' M15 APR'!I89)</f>
        <v/>
      </c>
      <c r="BK51" s="175">
        <f>IF(' M15 APR'!J89="","",' M15 APR'!J89)</f>
        <v>16</v>
      </c>
      <c r="BL51" s="175">
        <f>IF(' M15 APR'!K89="","",' M15 APR'!K89)</f>
        <v>15.8</v>
      </c>
      <c r="BM51" s="175" t="str">
        <f>IF(' M15 APR'!L89="","",' M15 APR'!L89)</f>
        <v>V</v>
      </c>
      <c r="BN51" s="291">
        <f>IF(' M16 APR'!E89="","",' M16 APR'!E89)</f>
        <v>16.25</v>
      </c>
      <c r="BO51" s="291" t="str">
        <f>IF(' M16 APR'!F89="","",' M16 APR'!F89)</f>
        <v/>
      </c>
      <c r="BP51" s="291">
        <f>IF(' M16 APR'!G89="","",' M16 APR'!G89)</f>
        <v>16.25</v>
      </c>
      <c r="BQ51" s="291">
        <f>IF(' M16 APR'!H89="","",' M16 APR'!H89)</f>
        <v>16.25</v>
      </c>
      <c r="BR51" s="291" t="str">
        <f>IF(' M16 APR'!I89="","",' M16 APR'!I89)</f>
        <v>V</v>
      </c>
      <c r="BS51" s="290">
        <f t="shared" si="4"/>
        <v>15.110250000000001</v>
      </c>
      <c r="BT51" s="292" t="str">
        <f t="shared" si="5"/>
        <v>Admis(e)</v>
      </c>
      <c r="BU51" s="293" t="str">
        <f t="shared" si="6"/>
        <v xml:space="preserve">LAHLALI        </v>
      </c>
    </row>
    <row r="52" spans="1:73">
      <c r="A52" s="301">
        <f t="shared" si="3"/>
        <v>43</v>
      </c>
      <c r="B52" s="181" t="s">
        <v>111</v>
      </c>
      <c r="C52" s="182" t="s">
        <v>112</v>
      </c>
      <c r="D52" s="174">
        <f>IF('M9 final  '!D60="","",'M9 final  '!D60)</f>
        <v>17.3</v>
      </c>
      <c r="E52" s="174" t="str">
        <f>IF('M9 final  '!E60="","",'M9 final  '!E60)</f>
        <v/>
      </c>
      <c r="F52" s="174">
        <f>IF('M9 final  '!F60="","",'M9 final  '!F60)</f>
        <v>17.3</v>
      </c>
      <c r="G52" s="174">
        <f>IF('M9 final  '!G60="","",'M9 final  '!G60)</f>
        <v>14.5</v>
      </c>
      <c r="H52" s="174" t="str">
        <f>IF('M9 final  '!H60="","",'M9 final  '!H60)</f>
        <v/>
      </c>
      <c r="I52" s="174">
        <f>IF('M9 final  '!I60="","",'M9 final  '!I60)</f>
        <v>14.5</v>
      </c>
      <c r="J52" s="174">
        <f>IF('M9 final  '!J60="","",'M9 final  '!J60)</f>
        <v>15.9</v>
      </c>
      <c r="K52" s="174" t="str">
        <f>IF('M9 final  '!K60="","",'M9 final  '!K60)</f>
        <v>V</v>
      </c>
      <c r="L52" s="174">
        <f>IF(M10FI!E60="","",M10FI!E60)</f>
        <v>12.375</v>
      </c>
      <c r="M52" s="174" t="str">
        <f>IF(M10FI!F60="","",M10FI!F60)</f>
        <v/>
      </c>
      <c r="N52" s="174">
        <f>IF(M10FI!G60="","",M10FI!G60)</f>
        <v>12.375</v>
      </c>
      <c r="O52" s="174">
        <f>IF(M10FI!H60="","",M10FI!H60)</f>
        <v>11.25</v>
      </c>
      <c r="P52" s="174">
        <f>IF(M10FI!I60="","",M10FI!I60)</f>
        <v>12</v>
      </c>
      <c r="Q52" s="174">
        <f>IF(M10FI!J60="","",M10FI!J60)</f>
        <v>12</v>
      </c>
      <c r="R52" s="174">
        <f>IF(M10FI!K60="","",M10FI!K60)</f>
        <v>12</v>
      </c>
      <c r="S52" s="174" t="str">
        <f>IF(M10FI!L60="","",M10FI!L60)</f>
        <v/>
      </c>
      <c r="T52" s="174">
        <f>IF(M10FI!M60="","",M10FI!M60)</f>
        <v>12</v>
      </c>
      <c r="U52" s="174">
        <f>IF(M10FI!N60="","",M10FI!N60)</f>
        <v>12.112500000000001</v>
      </c>
      <c r="V52" s="176" t="str">
        <f>IF(M10FI!O60="","",M10FI!O60)</f>
        <v>VAR</v>
      </c>
      <c r="W52" s="174">
        <f>IF('M11 final'!D60="","",'M11 final'!D60)</f>
        <v>16</v>
      </c>
      <c r="X52" s="174" t="str">
        <f>IF('M11 final'!E60="","",'M11 final'!E60)</f>
        <v/>
      </c>
      <c r="Y52" s="174">
        <f>IF('M11 final'!F60="","",'M11 final'!F60)</f>
        <v>16</v>
      </c>
      <c r="Z52" s="174">
        <f>IF('M11 final'!G60="","",'M11 final'!G60)</f>
        <v>16.75</v>
      </c>
      <c r="AA52" s="174" t="str">
        <f>IF('M11 final'!H60="","",'M11 final'!H60)</f>
        <v/>
      </c>
      <c r="AB52" s="174">
        <f>IF('M11 final'!I60="","",'M11 final'!I60)</f>
        <v>16.75</v>
      </c>
      <c r="AC52" s="174">
        <f>IF('M11 final'!J60="","",'M11 final'!J60)</f>
        <v>16.375</v>
      </c>
      <c r="AD52" s="176" t="str">
        <f>IF('M11 final'!K60="","",'M11 final'!K60)</f>
        <v>V</v>
      </c>
      <c r="AE52" s="174">
        <f>IF(M12FI!D60="","",M12FI!D60)</f>
        <v>13</v>
      </c>
      <c r="AF52" s="174" t="str">
        <f>IF(M12FI!E60="","",M12FI!E60)</f>
        <v/>
      </c>
      <c r="AG52" s="174">
        <f>IF(M12FI!F60="","",M12FI!F60)</f>
        <v>13</v>
      </c>
      <c r="AH52" s="174">
        <f>IF(M12FI!G60="","",M12FI!G60)</f>
        <v>14</v>
      </c>
      <c r="AI52" s="174" t="str">
        <f>IF(M12FI!H60="","",M12FI!H60)</f>
        <v/>
      </c>
      <c r="AJ52" s="174">
        <f>IF(M12FI!I60="","",M12FI!I60)</f>
        <v>14</v>
      </c>
      <c r="AK52" s="174">
        <f>IF(M12FI!J60="","",M12FI!J60)</f>
        <v>16</v>
      </c>
      <c r="AL52" s="174" t="str">
        <f>IF(M12FI!K60="","",M12FI!K60)</f>
        <v/>
      </c>
      <c r="AM52" s="174">
        <f>IF(M12FI!L60="","",M12FI!L60)</f>
        <v>16</v>
      </c>
      <c r="AN52" s="174">
        <f>IF(M12FI!M60="","",M12FI!M60)</f>
        <v>14.9</v>
      </c>
      <c r="AO52" s="176" t="str">
        <f>IF(M12FI!N60="","",M12FI!N60)</f>
        <v>V</v>
      </c>
      <c r="AP52" s="174">
        <f>IF(' M13 APR'!E60="","",' M13 APR'!E60)</f>
        <v>12</v>
      </c>
      <c r="AQ52" s="174" t="str">
        <f>IF(' M13 APR'!F60="","",' M13 APR'!F60)</f>
        <v/>
      </c>
      <c r="AR52" s="174">
        <f>IF(' M13 APR'!G60="","",' M13 APR'!G60)</f>
        <v>12</v>
      </c>
      <c r="AS52" s="174">
        <f>IF(' M13 APR'!H60="","",' M13 APR'!H60)</f>
        <v>17.774999999999999</v>
      </c>
      <c r="AT52" s="174" t="str">
        <f>IF(' M13 APR'!I60="","",' M13 APR'!I60)</f>
        <v/>
      </c>
      <c r="AU52" s="174">
        <f>IF(' M13 APR'!J60="","",' M13 APR'!J60)</f>
        <v>17.774999999999999</v>
      </c>
      <c r="AV52" s="174">
        <f>IF(' M13 APR'!K60="","",' M13 APR'!K60)</f>
        <v>14.541</v>
      </c>
      <c r="AW52" s="176" t="str">
        <f>IF(' M13 APR'!L60="","",' M13 APR'!L60)</f>
        <v>V</v>
      </c>
      <c r="AX52" s="176">
        <f>IF(' M14 APR'!E60="","",' M14 APR'!E60)</f>
        <v>14.4</v>
      </c>
      <c r="AY52" s="176" t="str">
        <f>IF(' M14 APR'!F60="","",' M14 APR'!F60)</f>
        <v/>
      </c>
      <c r="AZ52" s="176">
        <f>IF(' M14 APR'!G60="","",' M14 APR'!G60)</f>
        <v>14.4</v>
      </c>
      <c r="BA52" s="176">
        <f>IF(' M14 APR'!H60="","",' M14 APR'!H60)</f>
        <v>13.5</v>
      </c>
      <c r="BB52" s="176" t="str">
        <f>IF(' M14 APR'!I60="","",' M14 APR'!I60)</f>
        <v/>
      </c>
      <c r="BC52" s="176">
        <f>IF(' M14 APR'!J60="","",' M14 APR'!J60)</f>
        <v>13.5</v>
      </c>
      <c r="BD52" s="176">
        <f>IF(' M14 APR'!K60="","",' M14 APR'!K60)</f>
        <v>14.004000000000001</v>
      </c>
      <c r="BE52" s="176" t="str">
        <f>IF(' M14 APR'!L60="","",' M14 APR'!L60)</f>
        <v>V</v>
      </c>
      <c r="BF52" s="175">
        <f>IF(' M15 APR'!E60="","",' M15 APR'!E60)</f>
        <v>15.75</v>
      </c>
      <c r="BG52" s="175" t="str">
        <f>IF(' M15 APR'!F60="","",' M15 APR'!F60)</f>
        <v/>
      </c>
      <c r="BH52" s="175">
        <f>IF(' M15 APR'!G60="","",' M15 APR'!G60)</f>
        <v>15.75</v>
      </c>
      <c r="BI52" s="175">
        <f>IF(' M15 APR'!H60="","",' M15 APR'!H60)</f>
        <v>16</v>
      </c>
      <c r="BJ52" s="175" t="str">
        <f>IF(' M15 APR'!I60="","",' M15 APR'!I60)</f>
        <v/>
      </c>
      <c r="BK52" s="175">
        <f>IF(' M15 APR'!J60="","",' M15 APR'!J60)</f>
        <v>16</v>
      </c>
      <c r="BL52" s="175">
        <f>IF(' M15 APR'!K60="","",' M15 APR'!K60)</f>
        <v>15.950000000000001</v>
      </c>
      <c r="BM52" s="175" t="str">
        <f>IF(' M15 APR'!L60="","",' M15 APR'!L60)</f>
        <v>V</v>
      </c>
      <c r="BN52" s="291">
        <f>IF(' M16 APR'!E60="","",' M16 APR'!E60)</f>
        <v>17</v>
      </c>
      <c r="BO52" s="291" t="str">
        <f>IF(' M16 APR'!F60="","",' M16 APR'!F60)</f>
        <v/>
      </c>
      <c r="BP52" s="291">
        <f>IF(' M16 APR'!G60="","",' M16 APR'!G60)</f>
        <v>17</v>
      </c>
      <c r="BQ52" s="291">
        <f>IF(' M16 APR'!H60="","",' M16 APR'!H60)</f>
        <v>17</v>
      </c>
      <c r="BR52" s="291" t="str">
        <f>IF(' M16 APR'!I60="","",' M16 APR'!I60)</f>
        <v>V</v>
      </c>
      <c r="BS52" s="290">
        <f t="shared" si="4"/>
        <v>15.097812500000002</v>
      </c>
      <c r="BT52" s="292" t="str">
        <f t="shared" si="5"/>
        <v>Admis(e)</v>
      </c>
      <c r="BU52" s="293" t="str">
        <f t="shared" si="6"/>
        <v xml:space="preserve">ELASMAI     </v>
      </c>
    </row>
    <row r="53" spans="1:73" s="110" customFormat="1">
      <c r="A53" s="301">
        <f t="shared" si="3"/>
        <v>44</v>
      </c>
      <c r="B53" s="183" t="s">
        <v>115</v>
      </c>
      <c r="C53" s="182" t="s">
        <v>116</v>
      </c>
      <c r="D53" s="174">
        <f>IF('M9 final  '!D62="","",'M9 final  '!D62)</f>
        <v>13.600000000000001</v>
      </c>
      <c r="E53" s="174" t="str">
        <f>IF('M9 final  '!E62="","",'M9 final  '!E62)</f>
        <v/>
      </c>
      <c r="F53" s="174">
        <f>IF('M9 final  '!F62="","",'M9 final  '!F62)</f>
        <v>13.600000000000001</v>
      </c>
      <c r="G53" s="174">
        <f>IF('M9 final  '!G62="","",'M9 final  '!G62)</f>
        <v>12</v>
      </c>
      <c r="H53" s="174" t="str">
        <f>IF('M9 final  '!H62="","",'M9 final  '!H62)</f>
        <v/>
      </c>
      <c r="I53" s="174">
        <f>IF('M9 final  '!I62="","",'M9 final  '!I62)</f>
        <v>12</v>
      </c>
      <c r="J53" s="174">
        <f>IF('M9 final  '!J62="","",'M9 final  '!J62)</f>
        <v>12.8</v>
      </c>
      <c r="K53" s="174" t="str">
        <f>IF('M9 final  '!K62="","",'M9 final  '!K62)</f>
        <v>V</v>
      </c>
      <c r="L53" s="174">
        <f>IF(M10FI!E62="","",M10FI!E62)</f>
        <v>15.125</v>
      </c>
      <c r="M53" s="174" t="str">
        <f>IF(M10FI!F62="","",M10FI!F62)</f>
        <v/>
      </c>
      <c r="N53" s="174">
        <f>IF(M10FI!G62="","",M10FI!G62)</f>
        <v>15.125</v>
      </c>
      <c r="O53" s="174">
        <f>IF(M10FI!H62="","",M10FI!H62)</f>
        <v>15</v>
      </c>
      <c r="P53" s="174" t="str">
        <f>IF(M10FI!I62="","",M10FI!I62)</f>
        <v/>
      </c>
      <c r="Q53" s="174">
        <f>IF(M10FI!J62="","",M10FI!J62)</f>
        <v>15</v>
      </c>
      <c r="R53" s="174">
        <f>IF(M10FI!K62="","",M10FI!K62)</f>
        <v>13</v>
      </c>
      <c r="S53" s="174" t="str">
        <f>IF(M10FI!L62="","",M10FI!L62)</f>
        <v/>
      </c>
      <c r="T53" s="174">
        <f>IF(M10FI!M62="","",M10FI!M62)</f>
        <v>13</v>
      </c>
      <c r="U53" s="174">
        <f>IF(M10FI!N62="","",M10FI!N62)</f>
        <v>14.4375</v>
      </c>
      <c r="V53" s="176" t="str">
        <f>IF(M10FI!O62="","",M10FI!O62)</f>
        <v>V</v>
      </c>
      <c r="W53" s="174">
        <f>IF('M11 final'!D62="","",'M11 final'!D62)</f>
        <v>15.75</v>
      </c>
      <c r="X53" s="174" t="str">
        <f>IF('M11 final'!E62="","",'M11 final'!E62)</f>
        <v/>
      </c>
      <c r="Y53" s="174">
        <f>IF('M11 final'!F62="","",'M11 final'!F62)</f>
        <v>15.75</v>
      </c>
      <c r="Z53" s="174">
        <f>IF('M11 final'!G62="","",'M11 final'!G62)</f>
        <v>17.5</v>
      </c>
      <c r="AA53" s="174" t="str">
        <f>IF('M11 final'!H62="","",'M11 final'!H62)</f>
        <v/>
      </c>
      <c r="AB53" s="174">
        <f>IF('M11 final'!I62="","",'M11 final'!I62)</f>
        <v>17.5</v>
      </c>
      <c r="AC53" s="174">
        <f>IF('M11 final'!J62="","",'M11 final'!J62)</f>
        <v>16.625</v>
      </c>
      <c r="AD53" s="176" t="str">
        <f>IF('M11 final'!K62="","",'M11 final'!K62)</f>
        <v>V</v>
      </c>
      <c r="AE53" s="174">
        <f>IF(M12FI!D62="","",M12FI!D62)</f>
        <v>16.5</v>
      </c>
      <c r="AF53" s="174" t="str">
        <f>IF(M12FI!E62="","",M12FI!E62)</f>
        <v/>
      </c>
      <c r="AG53" s="174">
        <f>IF(M12FI!F62="","",M12FI!F62)</f>
        <v>16.5</v>
      </c>
      <c r="AH53" s="174">
        <f>IF(M12FI!G62="","",M12FI!G62)</f>
        <v>16</v>
      </c>
      <c r="AI53" s="174" t="str">
        <f>IF(M12FI!H62="","",M12FI!H62)</f>
        <v/>
      </c>
      <c r="AJ53" s="174">
        <f>IF(M12FI!I62="","",M12FI!I62)</f>
        <v>16</v>
      </c>
      <c r="AK53" s="174">
        <f>IF(M12FI!J62="","",M12FI!J62)</f>
        <v>18</v>
      </c>
      <c r="AL53" s="174" t="str">
        <f>IF(M12FI!K62="","",M12FI!K62)</f>
        <v/>
      </c>
      <c r="AM53" s="174">
        <f>IF(M12FI!L62="","",M12FI!L62)</f>
        <v>18</v>
      </c>
      <c r="AN53" s="174">
        <f>IF(M12FI!M62="","",M12FI!M62)</f>
        <v>17.230000000000004</v>
      </c>
      <c r="AO53" s="176" t="str">
        <f>IF(M12FI!N62="","",M12FI!N62)</f>
        <v>V</v>
      </c>
      <c r="AP53" s="174">
        <f>IF(' M13 APR'!E62="","",' M13 APR'!E62)</f>
        <v>12</v>
      </c>
      <c r="AQ53" s="174" t="str">
        <f>IF(' M13 APR'!F62="","",' M13 APR'!F62)</f>
        <v/>
      </c>
      <c r="AR53" s="174">
        <f>IF(' M13 APR'!G62="","",' M13 APR'!G62)</f>
        <v>12</v>
      </c>
      <c r="AS53" s="174">
        <f>IF(' M13 APR'!H62="","",' M13 APR'!H62)</f>
        <v>16.875</v>
      </c>
      <c r="AT53" s="174" t="str">
        <f>IF(' M13 APR'!I62="","",' M13 APR'!I62)</f>
        <v/>
      </c>
      <c r="AU53" s="174">
        <f>IF(' M13 APR'!J62="","",' M13 APR'!J62)</f>
        <v>16.875</v>
      </c>
      <c r="AV53" s="174">
        <f>IF(' M13 APR'!K62="","",' M13 APR'!K62)</f>
        <v>14.145</v>
      </c>
      <c r="AW53" s="176" t="str">
        <f>IF(' M13 APR'!L62="","",' M13 APR'!L62)</f>
        <v>V</v>
      </c>
      <c r="AX53" s="176">
        <f>IF(' M14 APR'!E62="","",' M14 APR'!E62)</f>
        <v>16.399999999999999</v>
      </c>
      <c r="AY53" s="176" t="str">
        <f>IF(' M14 APR'!F62="","",' M14 APR'!F62)</f>
        <v/>
      </c>
      <c r="AZ53" s="176">
        <f>IF(' M14 APR'!G62="","",' M14 APR'!G62)</f>
        <v>16.399999999999999</v>
      </c>
      <c r="BA53" s="176">
        <f>IF(' M14 APR'!H62="","",' M14 APR'!H62)</f>
        <v>13</v>
      </c>
      <c r="BB53" s="176" t="str">
        <f>IF(' M14 APR'!I62="","",' M14 APR'!I62)</f>
        <v/>
      </c>
      <c r="BC53" s="176">
        <f>IF(' M14 APR'!J62="","",' M14 APR'!J62)</f>
        <v>13</v>
      </c>
      <c r="BD53" s="176">
        <f>IF(' M14 APR'!K62="","",' M14 APR'!K62)</f>
        <v>14.904</v>
      </c>
      <c r="BE53" s="176" t="str">
        <f>IF(' M14 APR'!L62="","",' M14 APR'!L62)</f>
        <v>V</v>
      </c>
      <c r="BF53" s="175">
        <f>IF(' M15 APR'!E62="","",' M15 APR'!E62)</f>
        <v>14</v>
      </c>
      <c r="BG53" s="175" t="str">
        <f>IF(' M15 APR'!F62="","",' M15 APR'!F62)</f>
        <v/>
      </c>
      <c r="BH53" s="175">
        <f>IF(' M15 APR'!G62="","",' M15 APR'!G62)</f>
        <v>14</v>
      </c>
      <c r="BI53" s="175">
        <f>IF(' M15 APR'!H62="","",' M15 APR'!H62)</f>
        <v>15</v>
      </c>
      <c r="BJ53" s="175" t="str">
        <f>IF(' M15 APR'!I62="","",' M15 APR'!I62)</f>
        <v/>
      </c>
      <c r="BK53" s="175">
        <f>IF(' M15 APR'!J62="","",' M15 APR'!J62)</f>
        <v>15</v>
      </c>
      <c r="BL53" s="175">
        <f>IF(' M15 APR'!K62="","",' M15 APR'!K62)</f>
        <v>14.8</v>
      </c>
      <c r="BM53" s="175" t="str">
        <f>IF(' M15 APR'!L62="","",' M15 APR'!L62)</f>
        <v>V</v>
      </c>
      <c r="BN53" s="291">
        <f>IF(' M16 APR'!E62="","",' M16 APR'!E62)</f>
        <v>15.5</v>
      </c>
      <c r="BO53" s="291" t="str">
        <f>IF(' M16 APR'!F62="","",' M16 APR'!F62)</f>
        <v/>
      </c>
      <c r="BP53" s="291">
        <f>IF(' M16 APR'!G62="","",' M16 APR'!G62)</f>
        <v>15.5</v>
      </c>
      <c r="BQ53" s="291">
        <f>IF(' M16 APR'!H62="","",' M16 APR'!H62)</f>
        <v>15.5</v>
      </c>
      <c r="BR53" s="291" t="str">
        <f>IF(' M16 APR'!I62="","",' M16 APR'!I62)</f>
        <v>V</v>
      </c>
      <c r="BS53" s="290">
        <f t="shared" si="4"/>
        <v>15.055187499999999</v>
      </c>
      <c r="BT53" s="292" t="str">
        <f t="shared" si="5"/>
        <v>Admis(e)</v>
      </c>
      <c r="BU53" s="293" t="str">
        <f t="shared" si="6"/>
        <v xml:space="preserve">ELGOURI      </v>
      </c>
    </row>
    <row r="54" spans="1:73">
      <c r="A54" s="301">
        <f t="shared" si="3"/>
        <v>45</v>
      </c>
      <c r="B54" s="183" t="s">
        <v>24</v>
      </c>
      <c r="C54" s="182" t="s">
        <v>25</v>
      </c>
      <c r="D54" s="174">
        <f>IF('M9 final  '!D13="","",'M9 final  '!D13)</f>
        <v>16.8</v>
      </c>
      <c r="E54" s="174" t="str">
        <f>IF('M9 final  '!E13="","",'M9 final  '!E13)</f>
        <v/>
      </c>
      <c r="F54" s="174">
        <f>IF('M9 final  '!F13="","",'M9 final  '!F13)</f>
        <v>16.8</v>
      </c>
      <c r="G54" s="174">
        <f>IF('M9 final  '!G13="","",'M9 final  '!G13)</f>
        <v>17</v>
      </c>
      <c r="H54" s="174" t="str">
        <f>IF('M9 final  '!H13="","",'M9 final  '!H13)</f>
        <v/>
      </c>
      <c r="I54" s="174">
        <f>IF('M9 final  '!I13="","",'M9 final  '!I13)</f>
        <v>17</v>
      </c>
      <c r="J54" s="174">
        <f>IF('M9 final  '!J13="","",'M9 final  '!J13)</f>
        <v>16.899999999999999</v>
      </c>
      <c r="K54" s="174" t="str">
        <f>IF('M9 final  '!K13="","",'M9 final  '!K13)</f>
        <v>V</v>
      </c>
      <c r="L54" s="174">
        <f>IF(M10FI!E13="","",M10FI!E13)</f>
        <v>13.625</v>
      </c>
      <c r="M54" s="174" t="str">
        <f>IF(M10FI!F13="","",M10FI!F13)</f>
        <v/>
      </c>
      <c r="N54" s="174">
        <f>IF(M10FI!G13="","",M10FI!G13)</f>
        <v>13.625</v>
      </c>
      <c r="O54" s="174">
        <f>IF(M10FI!H13="","",M10FI!H13)</f>
        <v>15</v>
      </c>
      <c r="P54" s="174" t="str">
        <f>IF(M10FI!I13="","",M10FI!I13)</f>
        <v/>
      </c>
      <c r="Q54" s="174">
        <f>IF(M10FI!J13="","",M10FI!J13)</f>
        <v>15</v>
      </c>
      <c r="R54" s="174">
        <f>IF(M10FI!K13="","",M10FI!K13)</f>
        <v>12</v>
      </c>
      <c r="S54" s="174" t="str">
        <f>IF(M10FI!L13="","",M10FI!L13)</f>
        <v/>
      </c>
      <c r="T54" s="174">
        <f>IF(M10FI!M13="","",M10FI!M13)</f>
        <v>12</v>
      </c>
      <c r="U54" s="174">
        <f>IF(M10FI!N13="","",M10FI!N13)</f>
        <v>13.687499999999998</v>
      </c>
      <c r="V54" s="176" t="str">
        <f>IF(M10FI!O13="","",M10FI!O13)</f>
        <v>V</v>
      </c>
      <c r="W54" s="174">
        <f>IF('M11 final'!D13="","",'M11 final'!D13)</f>
        <v>13</v>
      </c>
      <c r="X54" s="174" t="str">
        <f>IF('M11 final'!E13="","",'M11 final'!E13)</f>
        <v/>
      </c>
      <c r="Y54" s="174">
        <f>IF('M11 final'!F13="","",'M11 final'!F13)</f>
        <v>13</v>
      </c>
      <c r="Z54" s="174">
        <f>IF('M11 final'!G13="","",'M11 final'!G13)</f>
        <v>17.25</v>
      </c>
      <c r="AA54" s="174" t="str">
        <f>IF('M11 final'!H13="","",'M11 final'!H13)</f>
        <v/>
      </c>
      <c r="AB54" s="174">
        <f>IF('M11 final'!I13="","",'M11 final'!I13)</f>
        <v>17.25</v>
      </c>
      <c r="AC54" s="174">
        <f>IF('M11 final'!J13="","",'M11 final'!J13)</f>
        <v>15.125</v>
      </c>
      <c r="AD54" s="176" t="str">
        <f>IF('M11 final'!K13="","",'M11 final'!K13)</f>
        <v>V</v>
      </c>
      <c r="AE54" s="174">
        <f>IF(M12FI!D13="","",M12FI!D13)</f>
        <v>18</v>
      </c>
      <c r="AF54" s="174" t="str">
        <f>IF(M12FI!E13="","",M12FI!E13)</f>
        <v/>
      </c>
      <c r="AG54" s="174">
        <f>IF(M12FI!F13="","",M12FI!F13)</f>
        <v>18</v>
      </c>
      <c r="AH54" s="174">
        <f>IF(M12FI!G13="","",M12FI!G13)</f>
        <v>20</v>
      </c>
      <c r="AI54" s="174" t="str">
        <f>IF(M12FI!H13="","",M12FI!H13)</f>
        <v/>
      </c>
      <c r="AJ54" s="174">
        <f>IF(M12FI!I13="","",M12FI!I13)</f>
        <v>20</v>
      </c>
      <c r="AK54" s="174">
        <f>IF(M12FI!J13="","",M12FI!J13)</f>
        <v>10.25</v>
      </c>
      <c r="AL54" s="174" t="str">
        <f>IF(M12FI!K13="","",M12FI!K13)</f>
        <v/>
      </c>
      <c r="AM54" s="174">
        <f>IF(M12FI!L13="","",M12FI!L13)</f>
        <v>10.25</v>
      </c>
      <c r="AN54" s="174">
        <f>IF(M12FI!M13="","",M12FI!M13)</f>
        <v>14.1</v>
      </c>
      <c r="AO54" s="176" t="str">
        <f>IF(M12FI!N13="","",M12FI!N13)</f>
        <v>V</v>
      </c>
      <c r="AP54" s="174">
        <f>IF(' M13 APR'!E13="","",' M13 APR'!E13)</f>
        <v>18</v>
      </c>
      <c r="AQ54" s="174" t="str">
        <f>IF(' M13 APR'!F13="","",' M13 APR'!F13)</f>
        <v/>
      </c>
      <c r="AR54" s="174">
        <f>IF(' M13 APR'!G13="","",' M13 APR'!G13)</f>
        <v>18</v>
      </c>
      <c r="AS54" s="174">
        <f>IF(' M13 APR'!H13="","",' M13 APR'!H13)</f>
        <v>15.399999999999999</v>
      </c>
      <c r="AT54" s="174" t="str">
        <f>IF(' M13 APR'!I13="","",' M13 APR'!I13)</f>
        <v/>
      </c>
      <c r="AU54" s="174">
        <f>IF(' M13 APR'!J13="","",' M13 APR'!J13)</f>
        <v>15.399999999999999</v>
      </c>
      <c r="AV54" s="174">
        <f>IF(' M13 APR'!K13="","",' M13 APR'!K13)</f>
        <v>16.856000000000002</v>
      </c>
      <c r="AW54" s="176" t="str">
        <f>IF(' M13 APR'!L13="","",' M13 APR'!L13)</f>
        <v>V</v>
      </c>
      <c r="AX54" s="176">
        <f>IF(' M14 APR'!E13="","",' M14 APR'!E13)</f>
        <v>12</v>
      </c>
      <c r="AY54" s="176" t="str">
        <f>IF(' M14 APR'!F13="","",' M14 APR'!F13)</f>
        <v/>
      </c>
      <c r="AZ54" s="176">
        <f>IF(' M14 APR'!G13="","",' M14 APR'!G13)</f>
        <v>12</v>
      </c>
      <c r="BA54" s="176">
        <f>IF(' M14 APR'!H13="","",' M14 APR'!H13)</f>
        <v>12</v>
      </c>
      <c r="BB54" s="176" t="str">
        <f>IF(' M14 APR'!I13="","",' M14 APR'!I13)</f>
        <v/>
      </c>
      <c r="BC54" s="176">
        <f>IF(' M14 APR'!J13="","",' M14 APR'!J13)</f>
        <v>12</v>
      </c>
      <c r="BD54" s="176">
        <f>IF(' M14 APR'!K13="","",' M14 APR'!K13)</f>
        <v>12</v>
      </c>
      <c r="BE54" s="176" t="str">
        <f>IF(' M14 APR'!L13="","",' M14 APR'!L13)</f>
        <v>V</v>
      </c>
      <c r="BF54" s="175">
        <f>IF(' M15 APR'!E13="","",' M15 APR'!E13)</f>
        <v>15.5</v>
      </c>
      <c r="BG54" s="175" t="str">
        <f>IF(' M15 APR'!F13="","",' M15 APR'!F13)</f>
        <v/>
      </c>
      <c r="BH54" s="175">
        <f>IF(' M15 APR'!G13="","",' M15 APR'!G13)</f>
        <v>15.5</v>
      </c>
      <c r="BI54" s="175">
        <f>IF(' M15 APR'!H13="","",' M15 APR'!H13)</f>
        <v>16</v>
      </c>
      <c r="BJ54" s="175" t="str">
        <f>IF(' M15 APR'!I13="","",' M15 APR'!I13)</f>
        <v/>
      </c>
      <c r="BK54" s="175">
        <f>IF(' M15 APR'!J13="","",' M15 APR'!J13)</f>
        <v>16</v>
      </c>
      <c r="BL54" s="175">
        <f>IF(' M15 APR'!K13="","",' M15 APR'!K13)</f>
        <v>15.9</v>
      </c>
      <c r="BM54" s="175" t="str">
        <f>IF(' M15 APR'!L13="","",' M15 APR'!L13)</f>
        <v>V</v>
      </c>
      <c r="BN54" s="291">
        <f>IF(' M16 APR'!E13="","",' M16 APR'!E13)</f>
        <v>15</v>
      </c>
      <c r="BO54" s="291" t="str">
        <f>IF(' M16 APR'!F13="","",' M16 APR'!F13)</f>
        <v/>
      </c>
      <c r="BP54" s="291">
        <f>IF(' M16 APR'!G13="","",' M16 APR'!G13)</f>
        <v>15</v>
      </c>
      <c r="BQ54" s="291">
        <f>IF(' M16 APR'!H13="","",' M16 APR'!H13)</f>
        <v>15</v>
      </c>
      <c r="BR54" s="291" t="str">
        <f>IF(' M16 APR'!I13="","",' M16 APR'!I13)</f>
        <v>V</v>
      </c>
      <c r="BS54" s="290">
        <f t="shared" si="4"/>
        <v>14.9460625</v>
      </c>
      <c r="BT54" s="292" t="str">
        <f t="shared" si="5"/>
        <v>Admis(e)</v>
      </c>
      <c r="BU54" s="293" t="str">
        <f t="shared" si="6"/>
        <v xml:space="preserve">AIT ELHAJ </v>
      </c>
    </row>
    <row r="55" spans="1:73">
      <c r="A55" s="301">
        <f t="shared" si="3"/>
        <v>46</v>
      </c>
      <c r="B55" s="183" t="s">
        <v>94</v>
      </c>
      <c r="C55" s="182" t="s">
        <v>95</v>
      </c>
      <c r="D55" s="174">
        <f>IF('M9 final  '!D51="","",'M9 final  '!D51)</f>
        <v>14.600000000000001</v>
      </c>
      <c r="E55" s="174" t="str">
        <f>IF('M9 final  '!E51="","",'M9 final  '!E51)</f>
        <v/>
      </c>
      <c r="F55" s="174">
        <f>IF('M9 final  '!F51="","",'M9 final  '!F51)</f>
        <v>14.600000000000001</v>
      </c>
      <c r="G55" s="174">
        <f>IF('M9 final  '!G51="","",'M9 final  '!G51)</f>
        <v>13</v>
      </c>
      <c r="H55" s="174" t="str">
        <f>IF('M9 final  '!H51="","",'M9 final  '!H51)</f>
        <v/>
      </c>
      <c r="I55" s="174">
        <f>IF('M9 final  '!I51="","",'M9 final  '!I51)</f>
        <v>13</v>
      </c>
      <c r="J55" s="174">
        <f>IF('M9 final  '!J51="","",'M9 final  '!J51)</f>
        <v>13.8</v>
      </c>
      <c r="K55" s="174" t="str">
        <f>IF('M9 final  '!K51="","",'M9 final  '!K51)</f>
        <v>V</v>
      </c>
      <c r="L55" s="174">
        <f>IF(M10FI!E51="","",M10FI!E51)</f>
        <v>13.75</v>
      </c>
      <c r="M55" s="174" t="str">
        <f>IF(M10FI!F51="","",M10FI!F51)</f>
        <v/>
      </c>
      <c r="N55" s="174">
        <f>IF(M10FI!G51="","",M10FI!G51)</f>
        <v>13.75</v>
      </c>
      <c r="O55" s="174">
        <f>IF(M10FI!H51="","",M10FI!H51)</f>
        <v>15</v>
      </c>
      <c r="P55" s="174" t="str">
        <f>IF(M10FI!I51="","",M10FI!I51)</f>
        <v/>
      </c>
      <c r="Q55" s="174">
        <f>IF(M10FI!J51="","",M10FI!J51)</f>
        <v>15</v>
      </c>
      <c r="R55" s="174">
        <f>IF(M10FI!K51="","",M10FI!K51)</f>
        <v>13</v>
      </c>
      <c r="S55" s="174" t="str">
        <f>IF(M10FI!L51="","",M10FI!L51)</f>
        <v/>
      </c>
      <c r="T55" s="174">
        <f>IF(M10FI!M51="","",M10FI!M51)</f>
        <v>13</v>
      </c>
      <c r="U55" s="174">
        <f>IF(M10FI!N51="","",M10FI!N51)</f>
        <v>14.025</v>
      </c>
      <c r="V55" s="176" t="str">
        <f>IF(M10FI!O51="","",M10FI!O51)</f>
        <v>V</v>
      </c>
      <c r="W55" s="174">
        <f>IF('M11 final'!D51="","",'M11 final'!D51)</f>
        <v>15.25</v>
      </c>
      <c r="X55" s="174" t="str">
        <f>IF('M11 final'!E51="","",'M11 final'!E51)</f>
        <v/>
      </c>
      <c r="Y55" s="174">
        <f>IF('M11 final'!F51="","",'M11 final'!F51)</f>
        <v>15.25</v>
      </c>
      <c r="Z55" s="174">
        <f>IF('M11 final'!G51="","",'M11 final'!G51)</f>
        <v>15.5</v>
      </c>
      <c r="AA55" s="174" t="str">
        <f>IF('M11 final'!H51="","",'M11 final'!H51)</f>
        <v/>
      </c>
      <c r="AB55" s="174">
        <f>IF('M11 final'!I51="","",'M11 final'!I51)</f>
        <v>15.5</v>
      </c>
      <c r="AC55" s="174">
        <f>IF('M11 final'!J51="","",'M11 final'!J51)</f>
        <v>15.375</v>
      </c>
      <c r="AD55" s="176" t="str">
        <f>IF('M11 final'!K51="","",'M11 final'!K51)</f>
        <v>V</v>
      </c>
      <c r="AE55" s="174">
        <f>IF(M12FI!D51="","",M12FI!D51)</f>
        <v>18.5</v>
      </c>
      <c r="AF55" s="174" t="str">
        <f>IF(M12FI!E51="","",M12FI!E51)</f>
        <v/>
      </c>
      <c r="AG55" s="174">
        <f>IF(M12FI!F51="","",M12FI!F51)</f>
        <v>18.5</v>
      </c>
      <c r="AH55" s="174">
        <f>IF(M12FI!G51="","",M12FI!G51)</f>
        <v>14</v>
      </c>
      <c r="AI55" s="174" t="str">
        <f>IF(M12FI!H51="","",M12FI!H51)</f>
        <v/>
      </c>
      <c r="AJ55" s="174">
        <f>IF(M12FI!I51="","",M12FI!I51)</f>
        <v>14</v>
      </c>
      <c r="AK55" s="174">
        <f>IF(M12FI!J51="","",M12FI!J51)</f>
        <v>17.5</v>
      </c>
      <c r="AL55" s="174" t="str">
        <f>IF(M12FI!K51="","",M12FI!K51)</f>
        <v/>
      </c>
      <c r="AM55" s="174">
        <f>IF(M12FI!L51="","",M12FI!L51)</f>
        <v>17.5</v>
      </c>
      <c r="AN55" s="174">
        <f>IF(M12FI!M51="","",M12FI!M51)</f>
        <v>16.950000000000003</v>
      </c>
      <c r="AO55" s="176" t="str">
        <f>IF(M12FI!N51="","",M12FI!N51)</f>
        <v>V</v>
      </c>
      <c r="AP55" s="174">
        <f>IF(' M13 APR'!E51="","",' M13 APR'!E51)</f>
        <v>12</v>
      </c>
      <c r="AQ55" s="174" t="str">
        <f>IF(' M13 APR'!F51="","",' M13 APR'!F51)</f>
        <v/>
      </c>
      <c r="AR55" s="174">
        <f>IF(' M13 APR'!G51="","",' M13 APR'!G51)</f>
        <v>12</v>
      </c>
      <c r="AS55" s="174">
        <f>IF(' M13 APR'!H51="","",' M13 APR'!H51)</f>
        <v>17.649999999999999</v>
      </c>
      <c r="AT55" s="174" t="str">
        <f>IF(' M13 APR'!I51="","",' M13 APR'!I51)</f>
        <v/>
      </c>
      <c r="AU55" s="174">
        <f>IF(' M13 APR'!J51="","",' M13 APR'!J51)</f>
        <v>17.649999999999999</v>
      </c>
      <c r="AV55" s="174">
        <f>IF(' M13 APR'!K51="","",' M13 APR'!K51)</f>
        <v>14.486000000000001</v>
      </c>
      <c r="AW55" s="176" t="str">
        <f>IF(' M13 APR'!L51="","",' M13 APR'!L51)</f>
        <v>V</v>
      </c>
      <c r="AX55" s="176">
        <f>IF(' M14 APR'!E51="","",' M14 APR'!E51)</f>
        <v>17.600000000000001</v>
      </c>
      <c r="AY55" s="176" t="str">
        <f>IF(' M14 APR'!F51="","",' M14 APR'!F51)</f>
        <v/>
      </c>
      <c r="AZ55" s="176">
        <f>IF(' M14 APR'!G51="","",' M14 APR'!G51)</f>
        <v>17.600000000000001</v>
      </c>
      <c r="BA55" s="176">
        <f>IF(' M14 APR'!H51="","",' M14 APR'!H51)</f>
        <v>13.25</v>
      </c>
      <c r="BB55" s="176" t="str">
        <f>IF(' M14 APR'!I51="","",' M14 APR'!I51)</f>
        <v/>
      </c>
      <c r="BC55" s="176">
        <f>IF(' M14 APR'!J51="","",' M14 APR'!J51)</f>
        <v>13.25</v>
      </c>
      <c r="BD55" s="176">
        <f>IF(' M14 APR'!K51="","",' M14 APR'!K51)</f>
        <v>15.686000000000002</v>
      </c>
      <c r="BE55" s="176" t="str">
        <f>IF(' M14 APR'!L51="","",' M14 APR'!L51)</f>
        <v>V</v>
      </c>
      <c r="BF55" s="175">
        <f>IF(' M15 APR'!E51="","",' M15 APR'!E51)</f>
        <v>13.5</v>
      </c>
      <c r="BG55" s="175" t="str">
        <f>IF(' M15 APR'!F51="","",' M15 APR'!F51)</f>
        <v/>
      </c>
      <c r="BH55" s="175">
        <f>IF(' M15 APR'!G51="","",' M15 APR'!G51)</f>
        <v>13.5</v>
      </c>
      <c r="BI55" s="175">
        <f>IF(' M15 APR'!H51="","",' M15 APR'!H51)</f>
        <v>15</v>
      </c>
      <c r="BJ55" s="175" t="str">
        <f>IF(' M15 APR'!I51="","",' M15 APR'!I51)</f>
        <v/>
      </c>
      <c r="BK55" s="175">
        <f>IF(' M15 APR'!J51="","",' M15 APR'!J51)</f>
        <v>15</v>
      </c>
      <c r="BL55" s="175">
        <f>IF(' M15 APR'!K51="","",' M15 APR'!K51)</f>
        <v>14.7</v>
      </c>
      <c r="BM55" s="175" t="str">
        <f>IF(' M15 APR'!L51="","",' M15 APR'!L51)</f>
        <v>V</v>
      </c>
      <c r="BN55" s="291">
        <f>IF(' M16 APR'!E51="","",' M16 APR'!E51)</f>
        <v>14.5</v>
      </c>
      <c r="BO55" s="291" t="str">
        <f>IF(' M16 APR'!F51="","",' M16 APR'!F51)</f>
        <v/>
      </c>
      <c r="BP55" s="291">
        <f>IF(' M16 APR'!G51="","",' M16 APR'!G51)</f>
        <v>14.5</v>
      </c>
      <c r="BQ55" s="291">
        <f>IF(' M16 APR'!H51="","",' M16 APR'!H51)</f>
        <v>14.5</v>
      </c>
      <c r="BR55" s="291" t="str">
        <f>IF(' M16 APR'!I51="","",' M16 APR'!I51)</f>
        <v>V</v>
      </c>
      <c r="BS55" s="290">
        <f t="shared" si="4"/>
        <v>14.940250000000002</v>
      </c>
      <c r="BT55" s="292" t="str">
        <f t="shared" si="5"/>
        <v>Admis(e)</v>
      </c>
      <c r="BU55" s="293" t="str">
        <f t="shared" si="6"/>
        <v xml:space="preserve">CHEHAL        </v>
      </c>
    </row>
    <row r="56" spans="1:73">
      <c r="A56" s="301">
        <f t="shared" si="3"/>
        <v>47</v>
      </c>
      <c r="B56" s="183" t="s">
        <v>38</v>
      </c>
      <c r="C56" s="182" t="s">
        <v>39</v>
      </c>
      <c r="D56" s="174">
        <f>IF('M9 final  '!D20="","",'M9 final  '!D20)</f>
        <v>14.600000000000001</v>
      </c>
      <c r="E56" s="174" t="str">
        <f>IF('M9 final  '!E20="","",'M9 final  '!E20)</f>
        <v/>
      </c>
      <c r="F56" s="174">
        <f>IF('M9 final  '!F20="","",'M9 final  '!F20)</f>
        <v>14.600000000000001</v>
      </c>
      <c r="G56" s="174">
        <f>IF('M9 final  '!G20="","",'M9 final  '!G20)</f>
        <v>13</v>
      </c>
      <c r="H56" s="174" t="str">
        <f>IF('M9 final  '!H20="","",'M9 final  '!H20)</f>
        <v/>
      </c>
      <c r="I56" s="174">
        <f>IF('M9 final  '!I20="","",'M9 final  '!I20)</f>
        <v>13</v>
      </c>
      <c r="J56" s="174">
        <f>IF('M9 final  '!J20="","",'M9 final  '!J20)</f>
        <v>13.8</v>
      </c>
      <c r="K56" s="174" t="str">
        <f>IF('M9 final  '!K20="","",'M9 final  '!K20)</f>
        <v>V</v>
      </c>
      <c r="L56" s="174">
        <f>IF(M10FI!E20="","",M10FI!E20)</f>
        <v>13.875</v>
      </c>
      <c r="M56" s="174" t="str">
        <f>IF(M10FI!F20="","",M10FI!F20)</f>
        <v/>
      </c>
      <c r="N56" s="174">
        <f>IF(M10FI!G20="","",M10FI!G20)</f>
        <v>13.875</v>
      </c>
      <c r="O56" s="174">
        <f>IF(M10FI!H20="","",M10FI!H20)</f>
        <v>14.75</v>
      </c>
      <c r="P56" s="174" t="str">
        <f>IF(M10FI!I20="","",M10FI!I20)</f>
        <v/>
      </c>
      <c r="Q56" s="174">
        <f>IF(M10FI!J20="","",M10FI!J20)</f>
        <v>14.75</v>
      </c>
      <c r="R56" s="174">
        <f>IF(M10FI!K20="","",M10FI!K20)</f>
        <v>12.5</v>
      </c>
      <c r="S56" s="174" t="str">
        <f>IF(M10FI!L20="","",M10FI!L20)</f>
        <v/>
      </c>
      <c r="T56" s="174">
        <f>IF(M10FI!M20="","",M10FI!M20)</f>
        <v>12.5</v>
      </c>
      <c r="U56" s="174">
        <f>IF(M10FI!N20="","",M10FI!N20)</f>
        <v>13.8125</v>
      </c>
      <c r="V56" s="176" t="str">
        <f>IF(M10FI!O20="","",M10FI!O20)</f>
        <v>V</v>
      </c>
      <c r="W56" s="174">
        <f>IF('M11 final'!D20="","",'M11 final'!D20)</f>
        <v>16.5</v>
      </c>
      <c r="X56" s="174" t="str">
        <f>IF('M11 final'!E20="","",'M11 final'!E20)</f>
        <v/>
      </c>
      <c r="Y56" s="174">
        <f>IF('M11 final'!F20="","",'M11 final'!F20)</f>
        <v>16.5</v>
      </c>
      <c r="Z56" s="174">
        <f>IF('M11 final'!G20="","",'M11 final'!G20)</f>
        <v>16</v>
      </c>
      <c r="AA56" s="174" t="str">
        <f>IF('M11 final'!H20="","",'M11 final'!H20)</f>
        <v/>
      </c>
      <c r="AB56" s="174">
        <f>IF('M11 final'!I20="","",'M11 final'!I20)</f>
        <v>16</v>
      </c>
      <c r="AC56" s="174">
        <f>IF('M11 final'!J20="","",'M11 final'!J20)</f>
        <v>16.25</v>
      </c>
      <c r="AD56" s="176" t="str">
        <f>IF('M11 final'!K20="","",'M11 final'!K20)</f>
        <v>V</v>
      </c>
      <c r="AE56" s="174">
        <f>IF(M12FI!D20="","",M12FI!D20)</f>
        <v>19</v>
      </c>
      <c r="AF56" s="174" t="str">
        <f>IF(M12FI!E20="","",M12FI!E20)</f>
        <v/>
      </c>
      <c r="AG56" s="174">
        <f>IF(M12FI!F20="","",M12FI!F20)</f>
        <v>19</v>
      </c>
      <c r="AH56" s="174">
        <f>IF(M12FI!G20="","",M12FI!G20)</f>
        <v>13</v>
      </c>
      <c r="AI56" s="174" t="str">
        <f>IF(M12FI!H20="","",M12FI!H20)</f>
        <v/>
      </c>
      <c r="AJ56" s="174">
        <f>IF(M12FI!I20="","",M12FI!I20)</f>
        <v>13</v>
      </c>
      <c r="AK56" s="174">
        <f>IF(M12FI!J20="","",M12FI!J20)</f>
        <v>12.5</v>
      </c>
      <c r="AL56" s="174" t="str">
        <f>IF(M12FI!K20="","",M12FI!K20)</f>
        <v/>
      </c>
      <c r="AM56" s="174">
        <f>IF(M12FI!L20="","",M12FI!L20)</f>
        <v>12.5</v>
      </c>
      <c r="AN56" s="174">
        <f>IF(M12FI!M20="","",M12FI!M20)</f>
        <v>14.04</v>
      </c>
      <c r="AO56" s="176" t="str">
        <f>IF(M12FI!N20="","",M12FI!N20)</f>
        <v>V</v>
      </c>
      <c r="AP56" s="174">
        <f>IF(' M13 APR'!E20="","",' M13 APR'!E20)</f>
        <v>12</v>
      </c>
      <c r="AQ56" s="174" t="str">
        <f>IF(' M13 APR'!F20="","",' M13 APR'!F20)</f>
        <v/>
      </c>
      <c r="AR56" s="174">
        <f>IF(' M13 APR'!G20="","",' M13 APR'!G20)</f>
        <v>12</v>
      </c>
      <c r="AS56" s="174">
        <f>IF(' M13 APR'!H20="","",' M13 APR'!H20)</f>
        <v>16.25</v>
      </c>
      <c r="AT56" s="174" t="str">
        <f>IF(' M13 APR'!I20="","",' M13 APR'!I20)</f>
        <v/>
      </c>
      <c r="AU56" s="174">
        <f>IF(' M13 APR'!J20="","",' M13 APR'!J20)</f>
        <v>16.25</v>
      </c>
      <c r="AV56" s="174">
        <f>IF(' M13 APR'!K20="","",' M13 APR'!K20)</f>
        <v>13.870000000000001</v>
      </c>
      <c r="AW56" s="176" t="str">
        <f>IF(' M13 APR'!L20="","",' M13 APR'!L20)</f>
        <v>V</v>
      </c>
      <c r="AX56" s="176">
        <f>IF(' M14 APR'!E20="","",' M14 APR'!E20)</f>
        <v>18.8</v>
      </c>
      <c r="AY56" s="176" t="str">
        <f>IF(' M14 APR'!F20="","",' M14 APR'!F20)</f>
        <v/>
      </c>
      <c r="AZ56" s="176">
        <f>IF(' M14 APR'!G20="","",' M14 APR'!G20)</f>
        <v>18.8</v>
      </c>
      <c r="BA56" s="176">
        <f>IF(' M14 APR'!H20="","",' M14 APR'!H20)</f>
        <v>12.75</v>
      </c>
      <c r="BB56" s="176" t="str">
        <f>IF(' M14 APR'!I20="","",' M14 APR'!I20)</f>
        <v/>
      </c>
      <c r="BC56" s="176">
        <f>IF(' M14 APR'!J20="","",' M14 APR'!J20)</f>
        <v>12.75</v>
      </c>
      <c r="BD56" s="176">
        <f>IF(' M14 APR'!K20="","",' M14 APR'!K20)</f>
        <v>16.138000000000002</v>
      </c>
      <c r="BE56" s="176" t="str">
        <f>IF(' M14 APR'!L20="","",' M14 APR'!L20)</f>
        <v>V</v>
      </c>
      <c r="BF56" s="175">
        <f>IF(' M15 APR'!E20="","",' M15 APR'!E20)</f>
        <v>13.5</v>
      </c>
      <c r="BG56" s="175" t="str">
        <f>IF(' M15 APR'!F20="","",' M15 APR'!F20)</f>
        <v/>
      </c>
      <c r="BH56" s="175">
        <f>IF(' M15 APR'!G20="","",' M15 APR'!G20)</f>
        <v>13.5</v>
      </c>
      <c r="BI56" s="175">
        <f>IF(' M15 APR'!H20="","",' M15 APR'!H20)</f>
        <v>15.5</v>
      </c>
      <c r="BJ56" s="175" t="str">
        <f>IF(' M15 APR'!I20="","",' M15 APR'!I20)</f>
        <v/>
      </c>
      <c r="BK56" s="175">
        <f>IF(' M15 APR'!J20="","",' M15 APR'!J20)</f>
        <v>15.5</v>
      </c>
      <c r="BL56" s="175">
        <f>IF(' M15 APR'!K20="","",' M15 APR'!K20)</f>
        <v>15.100000000000001</v>
      </c>
      <c r="BM56" s="175" t="str">
        <f>IF(' M15 APR'!L20="","",' M15 APR'!L20)</f>
        <v>V</v>
      </c>
      <c r="BN56" s="291">
        <f>IF(' M16 APR'!E20="","",' M16 APR'!E20)</f>
        <v>16.5</v>
      </c>
      <c r="BO56" s="291" t="str">
        <f>IF(' M16 APR'!F20="","",' M16 APR'!F20)</f>
        <v/>
      </c>
      <c r="BP56" s="291">
        <f>IF(' M16 APR'!G20="","",' M16 APR'!G20)</f>
        <v>16.5</v>
      </c>
      <c r="BQ56" s="291">
        <f>IF(' M16 APR'!H20="","",' M16 APR'!H20)</f>
        <v>16.5</v>
      </c>
      <c r="BR56" s="291" t="str">
        <f>IF(' M16 APR'!I20="","",' M16 APR'!I20)</f>
        <v>V</v>
      </c>
      <c r="BS56" s="290">
        <f t="shared" si="4"/>
        <v>14.938812500000001</v>
      </c>
      <c r="BT56" s="292" t="str">
        <f t="shared" si="5"/>
        <v>Admis(e)</v>
      </c>
      <c r="BU56" s="293" t="str">
        <f t="shared" si="6"/>
        <v xml:space="preserve">ATRACH       </v>
      </c>
    </row>
    <row r="57" spans="1:73">
      <c r="A57" s="301">
        <f t="shared" si="3"/>
        <v>48</v>
      </c>
      <c r="B57" s="37" t="s">
        <v>99</v>
      </c>
      <c r="C57" s="37" t="s">
        <v>245</v>
      </c>
      <c r="D57" s="174">
        <f>IF('M9 final  '!D130="","",'M9 final  '!D130)</f>
        <v>14.1</v>
      </c>
      <c r="E57" s="174" t="str">
        <f>IF('M9 final  '!E130="","",'M9 final  '!E130)</f>
        <v/>
      </c>
      <c r="F57" s="174">
        <f>IF('M9 final  '!F130="","",'M9 final  '!F130)</f>
        <v>14.1</v>
      </c>
      <c r="G57" s="174">
        <f>IF('M9 final  '!G130="","",'M9 final  '!G130)</f>
        <v>13.5</v>
      </c>
      <c r="H57" s="174" t="str">
        <f>IF('M9 final  '!H130="","",'M9 final  '!H130)</f>
        <v/>
      </c>
      <c r="I57" s="174">
        <f>IF('M9 final  '!I130="","",'M9 final  '!I130)</f>
        <v>13.5</v>
      </c>
      <c r="J57" s="174">
        <f>IF('M9 final  '!J130="","",'M9 final  '!J130)</f>
        <v>13.8</v>
      </c>
      <c r="K57" s="174" t="str">
        <f>IF('M9 final  '!K130="","",'M9 final  '!K130)</f>
        <v>V</v>
      </c>
      <c r="L57" s="174">
        <f>IF(M10FI!E130="","",M10FI!E130)</f>
        <v>14.25</v>
      </c>
      <c r="M57" s="174" t="str">
        <f>IF(M10FI!F130="","",M10FI!F130)</f>
        <v/>
      </c>
      <c r="N57" s="174">
        <f>IF(M10FI!G130="","",M10FI!G130)</f>
        <v>14.25</v>
      </c>
      <c r="O57" s="174">
        <f>IF(M10FI!H130="","",M10FI!H130)</f>
        <v>17.5</v>
      </c>
      <c r="P57" s="174" t="str">
        <f>IF(M10FI!I130="","",M10FI!I130)</f>
        <v/>
      </c>
      <c r="Q57" s="174">
        <f>IF(M10FI!J130="","",M10FI!J130)</f>
        <v>17.5</v>
      </c>
      <c r="R57" s="174">
        <f>IF(M10FI!K130="","",M10FI!K130)</f>
        <v>12.5</v>
      </c>
      <c r="S57" s="174" t="str">
        <f>IF(M10FI!L130="","",M10FI!L130)</f>
        <v/>
      </c>
      <c r="T57" s="174">
        <f>IF(M10FI!M130="","",M10FI!M130)</f>
        <v>12.5</v>
      </c>
      <c r="U57" s="174">
        <f>IF(M10FI!N130="","",M10FI!N130)</f>
        <v>15.024999999999999</v>
      </c>
      <c r="V57" s="176" t="str">
        <f>IF(M10FI!O130="","",M10FI!O130)</f>
        <v>V</v>
      </c>
      <c r="W57" s="174">
        <f>IF('M11 final'!D130="","",'M11 final'!D130)</f>
        <v>15.5</v>
      </c>
      <c r="X57" s="174" t="str">
        <f>IF('M11 final'!E130="","",'M11 final'!E130)</f>
        <v/>
      </c>
      <c r="Y57" s="174">
        <f>IF('M11 final'!F130="","",'M11 final'!F130)</f>
        <v>15.5</v>
      </c>
      <c r="Z57" s="174">
        <f>IF('M11 final'!G130="","",'M11 final'!G130)</f>
        <v>16.5</v>
      </c>
      <c r="AA57" s="174" t="str">
        <f>IF('M11 final'!H130="","",'M11 final'!H130)</f>
        <v/>
      </c>
      <c r="AB57" s="174">
        <f>IF('M11 final'!I130="","",'M11 final'!I130)</f>
        <v>16.5</v>
      </c>
      <c r="AC57" s="174">
        <f>IF('M11 final'!J130="","",'M11 final'!J130)</f>
        <v>16</v>
      </c>
      <c r="AD57" s="176" t="str">
        <f>IF('M11 final'!K130="","",'M11 final'!K130)</f>
        <v>V</v>
      </c>
      <c r="AE57" s="174">
        <f>IF(M12FI!D130="","",M12FI!D130)</f>
        <v>13.5</v>
      </c>
      <c r="AF57" s="174" t="str">
        <f>IF(M12FI!E130="","",M12FI!E130)</f>
        <v/>
      </c>
      <c r="AG57" s="174">
        <f>IF(M12FI!F130="","",M12FI!F130)</f>
        <v>13.5</v>
      </c>
      <c r="AH57" s="174">
        <f>IF(M12FI!G130="","",M12FI!G130)</f>
        <v>13</v>
      </c>
      <c r="AI57" s="174" t="str">
        <f>IF(M12FI!H130="","",M12FI!H130)</f>
        <v/>
      </c>
      <c r="AJ57" s="174">
        <f>IF(M12FI!I130="","",M12FI!I130)</f>
        <v>13</v>
      </c>
      <c r="AK57" s="174">
        <f>IF(M12FI!J130="","",M12FI!J130)</f>
        <v>17</v>
      </c>
      <c r="AL57" s="174" t="str">
        <f>IF(M12FI!K130="","",M12FI!K130)</f>
        <v/>
      </c>
      <c r="AM57" s="174">
        <f>IF(M12FI!L130="","",M12FI!L130)</f>
        <v>17</v>
      </c>
      <c r="AN57" s="174">
        <f>IF(M12FI!M130="","",M12FI!M130)</f>
        <v>15.350000000000001</v>
      </c>
      <c r="AO57" s="176" t="str">
        <f>IF(M12FI!N130="","",M12FI!N130)</f>
        <v>V</v>
      </c>
      <c r="AP57" s="174">
        <f>IF(' M13 APR'!E130="","",' M13 APR'!E130)</f>
        <v>12</v>
      </c>
      <c r="AQ57" s="174" t="str">
        <f>IF(' M13 APR'!F130="","",' M13 APR'!F130)</f>
        <v/>
      </c>
      <c r="AR57" s="174">
        <f>IF(' M13 APR'!G130="","",' M13 APR'!G130)</f>
        <v>12</v>
      </c>
      <c r="AS57" s="174">
        <f>IF(' M13 APR'!H130="","",' M13 APR'!H130)</f>
        <v>16.799999999999997</v>
      </c>
      <c r="AT57" s="174" t="str">
        <f>IF(' M13 APR'!I130="","",' M13 APR'!I130)</f>
        <v/>
      </c>
      <c r="AU57" s="174">
        <f>IF(' M13 APR'!J130="","",' M13 APR'!J130)</f>
        <v>16.799999999999997</v>
      </c>
      <c r="AV57" s="174">
        <f>IF(' M13 APR'!K130="","",' M13 APR'!K130)</f>
        <v>14.111999999999998</v>
      </c>
      <c r="AW57" s="176" t="str">
        <f>IF(' M13 APR'!L130="","",' M13 APR'!L130)</f>
        <v>V</v>
      </c>
      <c r="AX57" s="176">
        <f>IF(' M14 APR'!E130="","",' M14 APR'!E130)</f>
        <v>13.600000000000001</v>
      </c>
      <c r="AY57" s="176" t="str">
        <f>IF(' M14 APR'!F130="","",' M14 APR'!F130)</f>
        <v/>
      </c>
      <c r="AZ57" s="176">
        <f>IF(' M14 APR'!G130="","",' M14 APR'!G130)</f>
        <v>13.600000000000001</v>
      </c>
      <c r="BA57" s="176">
        <f>IF(' M14 APR'!H130="","",' M14 APR'!H130)</f>
        <v>12.5</v>
      </c>
      <c r="BB57" s="176" t="str">
        <f>IF(' M14 APR'!I130="","",' M14 APR'!I130)</f>
        <v/>
      </c>
      <c r="BC57" s="176">
        <f>IF(' M14 APR'!J130="","",' M14 APR'!J130)</f>
        <v>12.5</v>
      </c>
      <c r="BD57" s="176">
        <f>IF(' M14 APR'!K130="","",' M14 APR'!K130)</f>
        <v>13.116000000000001</v>
      </c>
      <c r="BE57" s="176" t="str">
        <f>IF(' M14 APR'!L130="","",' M14 APR'!L130)</f>
        <v>V</v>
      </c>
      <c r="BF57" s="175">
        <f>IF(' M15 APR'!E130="","",' M15 APR'!E130)</f>
        <v>15</v>
      </c>
      <c r="BG57" s="175" t="str">
        <f>IF(' M15 APR'!F130="","",' M15 APR'!F130)</f>
        <v/>
      </c>
      <c r="BH57" s="175">
        <f>IF(' M15 APR'!G130="","",' M15 APR'!G130)</f>
        <v>15</v>
      </c>
      <c r="BI57" s="175">
        <f>IF(' M15 APR'!H130="","",' M15 APR'!H130)</f>
        <v>16</v>
      </c>
      <c r="BJ57" s="175" t="str">
        <f>IF(' M15 APR'!I130="","",' M15 APR'!I130)</f>
        <v/>
      </c>
      <c r="BK57" s="175">
        <f>IF(' M15 APR'!J130="","",' M15 APR'!J130)</f>
        <v>16</v>
      </c>
      <c r="BL57" s="175">
        <f>IF(' M15 APR'!K130="","",' M15 APR'!K130)</f>
        <v>15.8</v>
      </c>
      <c r="BM57" s="175" t="str">
        <f>IF(' M15 APR'!L130="","",' M15 APR'!L130)</f>
        <v>V</v>
      </c>
      <c r="BN57" s="291">
        <f>IF(' M16 APR'!E130="","",' M16 APR'!E130)</f>
        <v>15.5</v>
      </c>
      <c r="BO57" s="291" t="str">
        <f>IF(' M16 APR'!F130="","",' M16 APR'!F130)</f>
        <v/>
      </c>
      <c r="BP57" s="291">
        <f>IF(' M16 APR'!G130="","",' M16 APR'!G130)</f>
        <v>15.5</v>
      </c>
      <c r="BQ57" s="291">
        <f>IF(' M16 APR'!H130="","",' M16 APR'!H130)</f>
        <v>15.5</v>
      </c>
      <c r="BR57" s="291" t="str">
        <f>IF(' M16 APR'!I130="","",' M16 APR'!I130)</f>
        <v>V</v>
      </c>
      <c r="BS57" s="290">
        <f t="shared" si="4"/>
        <v>14.837875</v>
      </c>
      <c r="BT57" s="292" t="str">
        <f t="shared" si="5"/>
        <v>Admis(e)</v>
      </c>
      <c r="BU57" s="293" t="str">
        <f t="shared" si="6"/>
        <v xml:space="preserve">YASSINE     </v>
      </c>
    </row>
    <row r="58" spans="1:73">
      <c r="A58" s="301">
        <f t="shared" si="3"/>
        <v>49</v>
      </c>
      <c r="B58" s="183" t="s">
        <v>84</v>
      </c>
      <c r="C58" s="182" t="s">
        <v>85</v>
      </c>
      <c r="D58" s="174">
        <f>IF('M9 final  '!D45="","",'M9 final  '!D45)</f>
        <v>14.600000000000001</v>
      </c>
      <c r="E58" s="174" t="str">
        <f>IF('M9 final  '!E45="","",'M9 final  '!E45)</f>
        <v/>
      </c>
      <c r="F58" s="174">
        <f>IF('M9 final  '!F45="","",'M9 final  '!F45)</f>
        <v>14.600000000000001</v>
      </c>
      <c r="G58" s="174">
        <f>IF('M9 final  '!G45="","",'M9 final  '!G45)</f>
        <v>14</v>
      </c>
      <c r="H58" s="174" t="str">
        <f>IF('M9 final  '!H45="","",'M9 final  '!H45)</f>
        <v/>
      </c>
      <c r="I58" s="174">
        <f>IF('M9 final  '!I45="","",'M9 final  '!I45)</f>
        <v>14</v>
      </c>
      <c r="J58" s="174">
        <f>IF('M9 final  '!J45="","",'M9 final  '!J45)</f>
        <v>14.3</v>
      </c>
      <c r="K58" s="174" t="str">
        <f>IF('M9 final  '!K45="","",'M9 final  '!K45)</f>
        <v>V</v>
      </c>
      <c r="L58" s="174">
        <f>IF(M10FI!E45="","",M10FI!E45)</f>
        <v>14.5</v>
      </c>
      <c r="M58" s="174" t="str">
        <f>IF(M10FI!F45="","",M10FI!F45)</f>
        <v/>
      </c>
      <c r="N58" s="174">
        <f>IF(M10FI!G45="","",M10FI!G45)</f>
        <v>14.5</v>
      </c>
      <c r="O58" s="174">
        <f>IF(M10FI!H45="","",M10FI!H45)</f>
        <v>13</v>
      </c>
      <c r="P58" s="174" t="str">
        <f>IF(M10FI!I45="","",M10FI!I45)</f>
        <v/>
      </c>
      <c r="Q58" s="174">
        <f>IF(M10FI!J45="","",M10FI!J45)</f>
        <v>13</v>
      </c>
      <c r="R58" s="174">
        <f>IF(M10FI!K45="","",M10FI!K45)</f>
        <v>13.5</v>
      </c>
      <c r="S58" s="174" t="str">
        <f>IF(M10FI!L45="","",M10FI!L45)</f>
        <v/>
      </c>
      <c r="T58" s="174">
        <f>IF(M10FI!M45="","",M10FI!M45)</f>
        <v>13.5</v>
      </c>
      <c r="U58" s="174">
        <f>IF(M10FI!N45="","",M10FI!N45)</f>
        <v>13.600000000000001</v>
      </c>
      <c r="V58" s="176" t="str">
        <f>IF(M10FI!O45="","",M10FI!O45)</f>
        <v>V</v>
      </c>
      <c r="W58" s="174">
        <f>IF('M11 final'!D45="","",'M11 final'!D45)</f>
        <v>15.5</v>
      </c>
      <c r="X58" s="174" t="str">
        <f>IF('M11 final'!E45="","",'M11 final'!E45)</f>
        <v/>
      </c>
      <c r="Y58" s="174">
        <f>IF('M11 final'!F45="","",'M11 final'!F45)</f>
        <v>15.5</v>
      </c>
      <c r="Z58" s="174">
        <f>IF('M11 final'!G45="","",'M11 final'!G45)</f>
        <v>18</v>
      </c>
      <c r="AA58" s="174" t="str">
        <f>IF('M11 final'!H45="","",'M11 final'!H45)</f>
        <v/>
      </c>
      <c r="AB58" s="174">
        <f>IF('M11 final'!I45="","",'M11 final'!I45)</f>
        <v>18</v>
      </c>
      <c r="AC58" s="174">
        <f>IF('M11 final'!J45="","",'M11 final'!J45)</f>
        <v>16.75</v>
      </c>
      <c r="AD58" s="176" t="str">
        <f>IF('M11 final'!K45="","",'M11 final'!K45)</f>
        <v>V</v>
      </c>
      <c r="AE58" s="174">
        <f>IF(M12FI!D45="","",M12FI!D45)</f>
        <v>18</v>
      </c>
      <c r="AF58" s="174" t="str">
        <f>IF(M12FI!E45="","",M12FI!E45)</f>
        <v/>
      </c>
      <c r="AG58" s="174">
        <f>IF(M12FI!F45="","",M12FI!F45)</f>
        <v>18</v>
      </c>
      <c r="AH58" s="174">
        <f>IF(M12FI!G45="","",M12FI!G45)</f>
        <v>14</v>
      </c>
      <c r="AI58" s="174" t="str">
        <f>IF(M12FI!H45="","",M12FI!H45)</f>
        <v/>
      </c>
      <c r="AJ58" s="174">
        <f>IF(M12FI!I45="","",M12FI!I45)</f>
        <v>14</v>
      </c>
      <c r="AK58" s="174">
        <f>IF(M12FI!J45="","",M12FI!J45)</f>
        <v>7.5</v>
      </c>
      <c r="AL58" s="174">
        <f>IF(M12FI!K45="","",M12FI!K45)</f>
        <v>0</v>
      </c>
      <c r="AM58" s="174">
        <f>IF(M12FI!L45="","",M12FI!L45)</f>
        <v>7.5</v>
      </c>
      <c r="AN58" s="174">
        <f>IF(M12FI!M45="","",M12FI!M45)</f>
        <v>11.24</v>
      </c>
      <c r="AO58" s="176" t="s">
        <v>395</v>
      </c>
      <c r="AP58" s="174">
        <f>IF(' M13 APR'!E45="","",' M13 APR'!E45)</f>
        <v>13</v>
      </c>
      <c r="AQ58" s="174" t="str">
        <f>IF(' M13 APR'!F45="","",' M13 APR'!F45)</f>
        <v/>
      </c>
      <c r="AR58" s="174">
        <f>IF(' M13 APR'!G45="","",' M13 APR'!G45)</f>
        <v>13</v>
      </c>
      <c r="AS58" s="174">
        <f>IF(' M13 APR'!H45="","",' M13 APR'!H45)</f>
        <v>16.424999999999997</v>
      </c>
      <c r="AT58" s="174" t="str">
        <f>IF(' M13 APR'!I45="","",' M13 APR'!I45)</f>
        <v/>
      </c>
      <c r="AU58" s="174">
        <f>IF(' M13 APR'!J45="","",' M13 APR'!J45)</f>
        <v>16.424999999999997</v>
      </c>
      <c r="AV58" s="174">
        <f>IF(' M13 APR'!K45="","",' M13 APR'!K45)</f>
        <v>14.507</v>
      </c>
      <c r="AW58" s="176" t="str">
        <f>IF(' M13 APR'!L45="","",' M13 APR'!L45)</f>
        <v>V</v>
      </c>
      <c r="AX58" s="176">
        <f>IF(' M14 APR'!E45="","",' M14 APR'!E45)</f>
        <v>17.600000000000001</v>
      </c>
      <c r="AY58" s="176" t="str">
        <f>IF(' M14 APR'!F45="","",' M14 APR'!F45)</f>
        <v/>
      </c>
      <c r="AZ58" s="176">
        <f>IF(' M14 APR'!G45="","",' M14 APR'!G45)</f>
        <v>17.600000000000001</v>
      </c>
      <c r="BA58" s="176">
        <f>IF(' M14 APR'!H45="","",' M14 APR'!H45)</f>
        <v>13.5</v>
      </c>
      <c r="BB58" s="176" t="str">
        <f>IF(' M14 APR'!I45="","",' M14 APR'!I45)</f>
        <v/>
      </c>
      <c r="BC58" s="176">
        <f>IF(' M14 APR'!J45="","",' M14 APR'!J45)</f>
        <v>13.5</v>
      </c>
      <c r="BD58" s="176">
        <f>IF(' M14 APR'!K45="","",' M14 APR'!K45)</f>
        <v>15.796000000000003</v>
      </c>
      <c r="BE58" s="176" t="str">
        <f>IF(' M14 APR'!L45="","",' M14 APR'!L45)</f>
        <v>V</v>
      </c>
      <c r="BF58" s="175">
        <f>IF(' M15 APR'!E45="","",' M15 APR'!E45)</f>
        <v>15.5</v>
      </c>
      <c r="BG58" s="175" t="str">
        <f>IF(' M15 APR'!F45="","",' M15 APR'!F45)</f>
        <v/>
      </c>
      <c r="BH58" s="175">
        <f>IF(' M15 APR'!G45="","",' M15 APR'!G45)</f>
        <v>15.5</v>
      </c>
      <c r="BI58" s="175">
        <f>IF(' M15 APR'!H45="","",' M15 APR'!H45)</f>
        <v>16</v>
      </c>
      <c r="BJ58" s="175" t="str">
        <f>IF(' M15 APR'!I45="","",' M15 APR'!I45)</f>
        <v/>
      </c>
      <c r="BK58" s="175">
        <f>IF(' M15 APR'!J45="","",' M15 APR'!J45)</f>
        <v>16</v>
      </c>
      <c r="BL58" s="175">
        <f>IF(' M15 APR'!K45="","",' M15 APR'!K45)</f>
        <v>15.9</v>
      </c>
      <c r="BM58" s="175" t="str">
        <f>IF(' M15 APR'!L45="","",' M15 APR'!L45)</f>
        <v>V</v>
      </c>
      <c r="BN58" s="291">
        <f>IF(' M16 APR'!E45="","",' M16 APR'!E45)</f>
        <v>15.5</v>
      </c>
      <c r="BO58" s="291" t="str">
        <f>IF(' M16 APR'!F45="","",' M16 APR'!F45)</f>
        <v/>
      </c>
      <c r="BP58" s="291">
        <f>IF(' M16 APR'!G45="","",' M16 APR'!G45)</f>
        <v>15.5</v>
      </c>
      <c r="BQ58" s="291">
        <f>IF(' M16 APR'!H45="","",' M16 APR'!H45)</f>
        <v>15.5</v>
      </c>
      <c r="BR58" s="291" t="str">
        <f>IF(' M16 APR'!I45="","",' M16 APR'!I45)</f>
        <v>V</v>
      </c>
      <c r="BS58" s="290">
        <f t="shared" si="4"/>
        <v>14.699125000000002</v>
      </c>
      <c r="BT58" s="292" t="str">
        <f t="shared" si="5"/>
        <v>Admis(e)</v>
      </c>
      <c r="BU58" s="293" t="str">
        <f t="shared" si="6"/>
        <v xml:space="preserve">BOUOTMAN </v>
      </c>
    </row>
    <row r="59" spans="1:73" s="110" customFormat="1">
      <c r="A59" s="301">
        <f t="shared" si="3"/>
        <v>50</v>
      </c>
      <c r="B59" s="183" t="s">
        <v>82</v>
      </c>
      <c r="C59" s="182" t="s">
        <v>83</v>
      </c>
      <c r="D59" s="174">
        <f>IF('M9 final  '!D44="","",'M9 final  '!D44)</f>
        <v>15.6</v>
      </c>
      <c r="E59" s="174" t="str">
        <f>IF('M9 final  '!E44="","",'M9 final  '!E44)</f>
        <v/>
      </c>
      <c r="F59" s="174">
        <f>IF('M9 final  '!F44="","",'M9 final  '!F44)</f>
        <v>15.6</v>
      </c>
      <c r="G59" s="174">
        <f>IF('M9 final  '!G44="","",'M9 final  '!G44)</f>
        <v>13</v>
      </c>
      <c r="H59" s="174" t="str">
        <f>IF('M9 final  '!H44="","",'M9 final  '!H44)</f>
        <v/>
      </c>
      <c r="I59" s="174">
        <f>IF('M9 final  '!I44="","",'M9 final  '!I44)</f>
        <v>13</v>
      </c>
      <c r="J59" s="174">
        <f>IF('M9 final  '!J44="","",'M9 final  '!J44)</f>
        <v>14.3</v>
      </c>
      <c r="K59" s="174" t="str">
        <f>IF('M9 final  '!K44="","",'M9 final  '!K44)</f>
        <v>V</v>
      </c>
      <c r="L59" s="174">
        <f>IF(M10FI!E44="","",M10FI!E44)</f>
        <v>9.5</v>
      </c>
      <c r="M59" s="174" t="str">
        <f>IF(M10FI!F44="","",M10FI!F44)</f>
        <v/>
      </c>
      <c r="N59" s="174">
        <f>IF(M10FI!G44="","",M10FI!G44)</f>
        <v>9.5</v>
      </c>
      <c r="O59" s="174">
        <f>IF(M10FI!H44="","",M10FI!H44)</f>
        <v>14.25</v>
      </c>
      <c r="P59" s="174" t="str">
        <f>IF(M10FI!I44="","",M10FI!I44)</f>
        <v/>
      </c>
      <c r="Q59" s="174">
        <f>IF(M10FI!J44="","",M10FI!J44)</f>
        <v>14.25</v>
      </c>
      <c r="R59" s="174">
        <f>IF(M10FI!K44="","",M10FI!K44)</f>
        <v>12.5</v>
      </c>
      <c r="S59" s="174" t="str">
        <f>IF(M10FI!L44="","",M10FI!L44)</f>
        <v/>
      </c>
      <c r="T59" s="174">
        <f>IF(M10FI!M44="","",M10FI!M44)</f>
        <v>12.5</v>
      </c>
      <c r="U59" s="174">
        <f>IF(M10FI!N44="","",M10FI!N44)</f>
        <v>12.3</v>
      </c>
      <c r="V59" s="176" t="str">
        <f>IF(M10FI!O44="","",M10FI!O44)</f>
        <v>V</v>
      </c>
      <c r="W59" s="174">
        <f>IF('M11 final'!D44="","",'M11 final'!D44)</f>
        <v>13.5</v>
      </c>
      <c r="X59" s="174" t="str">
        <f>IF('M11 final'!E44="","",'M11 final'!E44)</f>
        <v/>
      </c>
      <c r="Y59" s="174">
        <f>IF('M11 final'!F44="","",'M11 final'!F44)</f>
        <v>13.5</v>
      </c>
      <c r="Z59" s="174">
        <f>IF('M11 final'!G44="","",'M11 final'!G44)</f>
        <v>18.5</v>
      </c>
      <c r="AA59" s="174" t="str">
        <f>IF('M11 final'!H44="","",'M11 final'!H44)</f>
        <v/>
      </c>
      <c r="AB59" s="174">
        <f>IF('M11 final'!I44="","",'M11 final'!I44)</f>
        <v>18.5</v>
      </c>
      <c r="AC59" s="174">
        <f>IF('M11 final'!J44="","",'M11 final'!J44)</f>
        <v>16</v>
      </c>
      <c r="AD59" s="176" t="str">
        <f>IF('M11 final'!K44="","",'M11 final'!K44)</f>
        <v>V</v>
      </c>
      <c r="AE59" s="174">
        <f>IF(M12FI!D44="","",M12FI!D44)</f>
        <v>17</v>
      </c>
      <c r="AF59" s="174" t="str">
        <f>IF(M12FI!E44="","",M12FI!E44)</f>
        <v/>
      </c>
      <c r="AG59" s="174">
        <f>IF(M12FI!F44="","",M12FI!F44)</f>
        <v>17</v>
      </c>
      <c r="AH59" s="174">
        <f>IF(M12FI!G44="","",M12FI!G44)</f>
        <v>16</v>
      </c>
      <c r="AI59" s="174" t="str">
        <f>IF(M12FI!H44="","",M12FI!H44)</f>
        <v/>
      </c>
      <c r="AJ59" s="174">
        <f>IF(M12FI!I44="","",M12FI!I44)</f>
        <v>16</v>
      </c>
      <c r="AK59" s="174">
        <f>IF(M12FI!J44="","",M12FI!J44)</f>
        <v>11.5</v>
      </c>
      <c r="AL59" s="174" t="str">
        <f>IF(M12FI!K44="","",M12FI!K44)</f>
        <v/>
      </c>
      <c r="AM59" s="174">
        <f>IF(M12FI!L44="","",M12FI!L44)</f>
        <v>11.5</v>
      </c>
      <c r="AN59" s="174">
        <f>IF(M12FI!M44="","",M12FI!M44)</f>
        <v>13.7</v>
      </c>
      <c r="AO59" s="176" t="str">
        <f>IF(M12FI!N44="","",M12FI!N44)</f>
        <v>V</v>
      </c>
      <c r="AP59" s="174">
        <f>IF(' M13 APR'!E44="","",' M13 APR'!E44)</f>
        <v>12</v>
      </c>
      <c r="AQ59" s="174" t="str">
        <f>IF(' M13 APR'!F44="","",' M13 APR'!F44)</f>
        <v/>
      </c>
      <c r="AR59" s="174">
        <f>IF(' M13 APR'!G44="","",' M13 APR'!G44)</f>
        <v>12</v>
      </c>
      <c r="AS59" s="174">
        <f>IF(' M13 APR'!H44="","",' M13 APR'!H44)</f>
        <v>16.95</v>
      </c>
      <c r="AT59" s="174" t="str">
        <f>IF(' M13 APR'!I44="","",' M13 APR'!I44)</f>
        <v/>
      </c>
      <c r="AU59" s="174">
        <f>IF(' M13 APR'!J44="","",' M13 APR'!J44)</f>
        <v>16.95</v>
      </c>
      <c r="AV59" s="174">
        <f>IF(' M13 APR'!K44="","",' M13 APR'!K44)</f>
        <v>14.178000000000001</v>
      </c>
      <c r="AW59" s="176" t="str">
        <f>IF(' M13 APR'!L44="","",' M13 APR'!L44)</f>
        <v>V</v>
      </c>
      <c r="AX59" s="176">
        <f>IF(' M14 APR'!E44="","",' M14 APR'!E44)</f>
        <v>17.600000000000001</v>
      </c>
      <c r="AY59" s="176" t="str">
        <f>IF(' M14 APR'!F44="","",' M14 APR'!F44)</f>
        <v/>
      </c>
      <c r="AZ59" s="176">
        <f>IF(' M14 APR'!G44="","",' M14 APR'!G44)</f>
        <v>17.600000000000001</v>
      </c>
      <c r="BA59" s="176">
        <f>IF(' M14 APR'!H44="","",' M14 APR'!H44)</f>
        <v>13</v>
      </c>
      <c r="BB59" s="176" t="str">
        <f>IF(' M14 APR'!I44="","",' M14 APR'!I44)</f>
        <v/>
      </c>
      <c r="BC59" s="176">
        <f>IF(' M14 APR'!J44="","",' M14 APR'!J44)</f>
        <v>13</v>
      </c>
      <c r="BD59" s="176">
        <f>IF(' M14 APR'!K44="","",' M14 APR'!K44)</f>
        <v>15.576000000000001</v>
      </c>
      <c r="BE59" s="176" t="str">
        <f>IF(' M14 APR'!L44="","",' M14 APR'!L44)</f>
        <v>V</v>
      </c>
      <c r="BF59" s="175">
        <f>IF(' M15 APR'!E44="","",' M15 APR'!E44)</f>
        <v>14.75</v>
      </c>
      <c r="BG59" s="175" t="str">
        <f>IF(' M15 APR'!F44="","",' M15 APR'!F44)</f>
        <v/>
      </c>
      <c r="BH59" s="175">
        <f>IF(' M15 APR'!G44="","",' M15 APR'!G44)</f>
        <v>14.75</v>
      </c>
      <c r="BI59" s="175">
        <f>IF(' M15 APR'!H44="","",' M15 APR'!H44)</f>
        <v>15.5</v>
      </c>
      <c r="BJ59" s="175" t="str">
        <f>IF(' M15 APR'!I44="","",' M15 APR'!I44)</f>
        <v/>
      </c>
      <c r="BK59" s="175">
        <f>IF(' M15 APR'!J44="","",' M15 APR'!J44)</f>
        <v>15.5</v>
      </c>
      <c r="BL59" s="175">
        <f>IF(' M15 APR'!K44="","",' M15 APR'!K44)</f>
        <v>15.350000000000001</v>
      </c>
      <c r="BM59" s="175" t="str">
        <f>IF(' M15 APR'!L44="","",' M15 APR'!L44)</f>
        <v>V</v>
      </c>
      <c r="BN59" s="291">
        <f>IF(' M16 APR'!E44="","",' M16 APR'!E44)</f>
        <v>16</v>
      </c>
      <c r="BO59" s="291" t="str">
        <f>IF(' M16 APR'!F44="","",' M16 APR'!F44)</f>
        <v/>
      </c>
      <c r="BP59" s="291">
        <f>IF(' M16 APR'!G44="","",' M16 APR'!G44)</f>
        <v>16</v>
      </c>
      <c r="BQ59" s="291">
        <f>IF(' M16 APR'!H44="","",' M16 APR'!H44)</f>
        <v>16</v>
      </c>
      <c r="BR59" s="291" t="str">
        <f>IF(' M16 APR'!I44="","",' M16 APR'!I44)</f>
        <v>V</v>
      </c>
      <c r="BS59" s="290">
        <f t="shared" si="4"/>
        <v>14.6755</v>
      </c>
      <c r="BT59" s="292" t="str">
        <f t="shared" si="5"/>
        <v>Admis(e)</v>
      </c>
      <c r="BU59" s="293" t="str">
        <f t="shared" si="6"/>
        <v xml:space="preserve">BOUNISSER       </v>
      </c>
    </row>
    <row r="60" spans="1:73">
      <c r="A60" s="301">
        <f t="shared" si="3"/>
        <v>51</v>
      </c>
      <c r="B60" s="37" t="s">
        <v>216</v>
      </c>
      <c r="C60" s="188" t="s">
        <v>217</v>
      </c>
      <c r="D60" s="174">
        <f>IF('M9 final  '!D115="","",'M9 final  '!D115)</f>
        <v>15.6</v>
      </c>
      <c r="E60" s="174" t="str">
        <f>IF('M9 final  '!E115="","",'M9 final  '!E115)</f>
        <v/>
      </c>
      <c r="F60" s="174">
        <f>IF('M9 final  '!F115="","",'M9 final  '!F115)</f>
        <v>15.6</v>
      </c>
      <c r="G60" s="174">
        <f>IF('M9 final  '!G115="","",'M9 final  '!G115)</f>
        <v>12</v>
      </c>
      <c r="H60" s="174" t="str">
        <f>IF('M9 final  '!H115="","",'M9 final  '!H115)</f>
        <v/>
      </c>
      <c r="I60" s="174">
        <f>IF('M9 final  '!I115="","",'M9 final  '!I115)</f>
        <v>12</v>
      </c>
      <c r="J60" s="174">
        <f>IF('M9 final  '!J115="","",'M9 final  '!J115)</f>
        <v>13.8</v>
      </c>
      <c r="K60" s="174" t="str">
        <f>IF('M9 final  '!K115="","",'M9 final  '!K115)</f>
        <v>V</v>
      </c>
      <c r="L60" s="174">
        <f>IF(M10FI!E115="","",M10FI!E115)</f>
        <v>14.375</v>
      </c>
      <c r="M60" s="174" t="str">
        <f>IF(M10FI!F115="","",M10FI!F115)</f>
        <v/>
      </c>
      <c r="N60" s="174">
        <f>IF(M10FI!G115="","",M10FI!G115)</f>
        <v>14.375</v>
      </c>
      <c r="O60" s="174">
        <f>IF(M10FI!H115="","",M10FI!H115)</f>
        <v>13.5</v>
      </c>
      <c r="P60" s="174" t="str">
        <f>IF(M10FI!I115="","",M10FI!I115)</f>
        <v/>
      </c>
      <c r="Q60" s="174">
        <f>IF(M10FI!J115="","",M10FI!J115)</f>
        <v>13.5</v>
      </c>
      <c r="R60" s="174">
        <f>IF(M10FI!K115="","",M10FI!K115)</f>
        <v>12</v>
      </c>
      <c r="S60" s="174" t="str">
        <f>IF(M10FI!L115="","",M10FI!L115)</f>
        <v/>
      </c>
      <c r="T60" s="174">
        <f>IF(M10FI!M115="","",M10FI!M115)</f>
        <v>12</v>
      </c>
      <c r="U60" s="174">
        <f>IF(M10FI!N115="","",M10FI!N115)</f>
        <v>13.3125</v>
      </c>
      <c r="V60" s="176" t="str">
        <f>IF(M10FI!O115="","",M10FI!O115)</f>
        <v>V</v>
      </c>
      <c r="W60" s="174">
        <f>IF('M11 final'!D115="","",'M11 final'!D115)</f>
        <v>11</v>
      </c>
      <c r="X60" s="174" t="str">
        <f>IF('M11 final'!E115="","",'M11 final'!E115)</f>
        <v/>
      </c>
      <c r="Y60" s="174">
        <f>IF('M11 final'!F115="","",'M11 final'!F115)</f>
        <v>11</v>
      </c>
      <c r="Z60" s="174">
        <f>IF('M11 final'!G115="","",'M11 final'!G115)</f>
        <v>17.5</v>
      </c>
      <c r="AA60" s="174" t="str">
        <f>IF('M11 final'!H115="","",'M11 final'!H115)</f>
        <v/>
      </c>
      <c r="AB60" s="174">
        <f>IF('M11 final'!I115="","",'M11 final'!I115)</f>
        <v>17.5</v>
      </c>
      <c r="AC60" s="174">
        <f>IF('M11 final'!J115="","",'M11 final'!J115)</f>
        <v>14.25</v>
      </c>
      <c r="AD60" s="176" t="str">
        <f>IF('M11 final'!K115="","",'M11 final'!K115)</f>
        <v>V</v>
      </c>
      <c r="AE60" s="174">
        <f>IF(M12FI!D115="","",M12FI!D115)</f>
        <v>16</v>
      </c>
      <c r="AF60" s="174" t="str">
        <f>IF(M12FI!E115="","",M12FI!E115)</f>
        <v/>
      </c>
      <c r="AG60" s="174">
        <f>IF(M12FI!F115="","",M12FI!F115)</f>
        <v>16</v>
      </c>
      <c r="AH60" s="174">
        <f>IF(M12FI!G115="","",M12FI!G115)</f>
        <v>16</v>
      </c>
      <c r="AI60" s="174" t="str">
        <f>IF(M12FI!H115="","",M12FI!H115)</f>
        <v/>
      </c>
      <c r="AJ60" s="174">
        <f>IF(M12FI!I115="","",M12FI!I115)</f>
        <v>16</v>
      </c>
      <c r="AK60" s="174">
        <f>IF(M12FI!J115="","",M12FI!J115)</f>
        <v>13</v>
      </c>
      <c r="AL60" s="174" t="str">
        <f>IF(M12FI!K115="","",M12FI!K115)</f>
        <v/>
      </c>
      <c r="AM60" s="174">
        <f>IF(M12FI!L115="","",M12FI!L115)</f>
        <v>13</v>
      </c>
      <c r="AN60" s="174">
        <f>IF(M12FI!M115="","",M12FI!M115)</f>
        <v>14.32</v>
      </c>
      <c r="AO60" s="176" t="str">
        <f>IF(M12FI!N115="","",M12FI!N115)</f>
        <v>V</v>
      </c>
      <c r="AP60" s="174">
        <f>IF(' M13 APR'!E115="","",' M13 APR'!E115)</f>
        <v>13</v>
      </c>
      <c r="AQ60" s="174" t="str">
        <f>IF(' M13 APR'!F115="","",' M13 APR'!F115)</f>
        <v/>
      </c>
      <c r="AR60" s="174">
        <f>IF(' M13 APR'!G115="","",' M13 APR'!G115)</f>
        <v>13</v>
      </c>
      <c r="AS60" s="174">
        <f>IF(' M13 APR'!H115="","",' M13 APR'!H115)</f>
        <v>16.375</v>
      </c>
      <c r="AT60" s="174" t="str">
        <f>IF(' M13 APR'!I115="","",' M13 APR'!I115)</f>
        <v/>
      </c>
      <c r="AU60" s="174">
        <f>IF(' M13 APR'!J115="","",' M13 APR'!J115)</f>
        <v>16.375</v>
      </c>
      <c r="AV60" s="174">
        <f>IF(' M13 APR'!K115="","",' M13 APR'!K115)</f>
        <v>14.485000000000001</v>
      </c>
      <c r="AW60" s="176" t="str">
        <f>IF(' M13 APR'!L115="","",' M13 APR'!L115)</f>
        <v>V</v>
      </c>
      <c r="AX60" s="176">
        <f>IF(' M14 APR'!E115="","",' M14 APR'!E115)</f>
        <v>16.399999999999999</v>
      </c>
      <c r="AY60" s="176" t="str">
        <f>IF(' M14 APR'!F115="","",' M14 APR'!F115)</f>
        <v/>
      </c>
      <c r="AZ60" s="176">
        <f>IF(' M14 APR'!G115="","",' M14 APR'!G115)</f>
        <v>16.399999999999999</v>
      </c>
      <c r="BA60" s="176">
        <f>IF(' M14 APR'!H115="","",' M14 APR'!H115)</f>
        <v>13.5</v>
      </c>
      <c r="BB60" s="176" t="str">
        <f>IF(' M14 APR'!I115="","",' M14 APR'!I115)</f>
        <v/>
      </c>
      <c r="BC60" s="176">
        <f>IF(' M14 APR'!J115="","",' M14 APR'!J115)</f>
        <v>13.5</v>
      </c>
      <c r="BD60" s="176">
        <f>IF(' M14 APR'!K115="","",' M14 APR'!K115)</f>
        <v>15.123999999999999</v>
      </c>
      <c r="BE60" s="176" t="str">
        <f>IF(' M14 APR'!L115="","",' M14 APR'!L115)</f>
        <v>V</v>
      </c>
      <c r="BF60" s="175">
        <f>IF(' M15 APR'!E115="","",' M15 APR'!E115)</f>
        <v>16</v>
      </c>
      <c r="BG60" s="175" t="str">
        <f>IF(' M15 APR'!F115="","",' M15 APR'!F115)</f>
        <v/>
      </c>
      <c r="BH60" s="175">
        <f>IF(' M15 APR'!G115="","",' M15 APR'!G115)</f>
        <v>16</v>
      </c>
      <c r="BI60" s="175">
        <f>IF(' M15 APR'!H115="","",' M15 APR'!H115)</f>
        <v>15.5</v>
      </c>
      <c r="BJ60" s="175" t="str">
        <f>IF(' M15 APR'!I115="","",' M15 APR'!I115)</f>
        <v/>
      </c>
      <c r="BK60" s="175">
        <f>IF(' M15 APR'!J115="","",' M15 APR'!J115)</f>
        <v>15.5</v>
      </c>
      <c r="BL60" s="175">
        <f>IF(' M15 APR'!K115="","",' M15 APR'!K115)</f>
        <v>15.600000000000001</v>
      </c>
      <c r="BM60" s="175" t="str">
        <f>IF(' M15 APR'!L115="","",' M15 APR'!L115)</f>
        <v>V</v>
      </c>
      <c r="BN60" s="291">
        <f>IF(' M16 APR'!E115="","",' M16 APR'!E115)</f>
        <v>16.5</v>
      </c>
      <c r="BO60" s="291" t="str">
        <f>IF(' M16 APR'!F115="","",' M16 APR'!F115)</f>
        <v/>
      </c>
      <c r="BP60" s="291">
        <f>IF(' M16 APR'!G115="","",' M16 APR'!G115)</f>
        <v>16.5</v>
      </c>
      <c r="BQ60" s="291">
        <f>IF(' M16 APR'!H115="","",' M16 APR'!H115)</f>
        <v>16.5</v>
      </c>
      <c r="BR60" s="291" t="str">
        <f>IF(' M16 APR'!I115="","",' M16 APR'!I115)</f>
        <v>V</v>
      </c>
      <c r="BS60" s="290">
        <f t="shared" si="4"/>
        <v>14.673937500000001</v>
      </c>
      <c r="BT60" s="292" t="str">
        <f t="shared" si="5"/>
        <v>Admis(e)</v>
      </c>
      <c r="BU60" s="293" t="str">
        <f t="shared" si="6"/>
        <v xml:space="preserve">RAMI            </v>
      </c>
    </row>
    <row r="61" spans="1:73">
      <c r="A61" s="301">
        <f t="shared" si="3"/>
        <v>52</v>
      </c>
      <c r="B61" s="183" t="s">
        <v>108</v>
      </c>
      <c r="C61" s="182" t="s">
        <v>109</v>
      </c>
      <c r="D61" s="174">
        <f>IF('M9 final  '!D58="","",'M9 final  '!D58)</f>
        <v>13.600000000000001</v>
      </c>
      <c r="E61" s="174" t="str">
        <f>IF('M9 final  '!E58="","",'M9 final  '!E58)</f>
        <v/>
      </c>
      <c r="F61" s="174">
        <f>IF('M9 final  '!F58="","",'M9 final  '!F58)</f>
        <v>13.600000000000001</v>
      </c>
      <c r="G61" s="174">
        <f>IF('M9 final  '!G58="","",'M9 final  '!G58)</f>
        <v>14</v>
      </c>
      <c r="H61" s="174" t="str">
        <f>IF('M9 final  '!H58="","",'M9 final  '!H58)</f>
        <v/>
      </c>
      <c r="I61" s="174">
        <f>IF('M9 final  '!I58="","",'M9 final  '!I58)</f>
        <v>14</v>
      </c>
      <c r="J61" s="174">
        <f>IF('M9 final  '!J58="","",'M9 final  '!J58)</f>
        <v>13.8</v>
      </c>
      <c r="K61" s="174" t="str">
        <f>IF('M9 final  '!K58="","",'M9 final  '!K58)</f>
        <v>V</v>
      </c>
      <c r="L61" s="174">
        <f>IF(M10FI!E58="","",M10FI!E58)</f>
        <v>15.5</v>
      </c>
      <c r="M61" s="174" t="str">
        <f>IF(M10FI!F58="","",M10FI!F58)</f>
        <v/>
      </c>
      <c r="N61" s="174">
        <f>IF(M10FI!G58="","",M10FI!G58)</f>
        <v>15.5</v>
      </c>
      <c r="O61" s="174">
        <f>IF(M10FI!H58="","",M10FI!H58)</f>
        <v>12.5</v>
      </c>
      <c r="P61" s="174" t="str">
        <f>IF(M10FI!I58="","",M10FI!I58)</f>
        <v/>
      </c>
      <c r="Q61" s="174">
        <f>IF(M10FI!J58="","",M10FI!J58)</f>
        <v>12.5</v>
      </c>
      <c r="R61" s="174">
        <f>IF(M10FI!K58="","",M10FI!K58)</f>
        <v>12.5</v>
      </c>
      <c r="S61" s="174" t="str">
        <f>IF(M10FI!L58="","",M10FI!L58)</f>
        <v/>
      </c>
      <c r="T61" s="174">
        <f>IF(M10FI!M58="","",M10FI!M58)</f>
        <v>12.5</v>
      </c>
      <c r="U61" s="174">
        <f>IF(M10FI!N58="","",M10FI!N58)</f>
        <v>13.399999999999999</v>
      </c>
      <c r="V61" s="176" t="str">
        <f>IF(M10FI!O58="","",M10FI!O58)</f>
        <v>V</v>
      </c>
      <c r="W61" s="174">
        <f>IF('M11 final'!D58="","",'M11 final'!D58)</f>
        <v>13.25</v>
      </c>
      <c r="X61" s="174" t="str">
        <f>IF('M11 final'!E58="","",'M11 final'!E58)</f>
        <v/>
      </c>
      <c r="Y61" s="174">
        <f>IF('M11 final'!F58="","",'M11 final'!F58)</f>
        <v>13.25</v>
      </c>
      <c r="Z61" s="174">
        <f>IF('M11 final'!G58="","",'M11 final'!G58)</f>
        <v>13.25</v>
      </c>
      <c r="AA61" s="174" t="str">
        <f>IF('M11 final'!H58="","",'M11 final'!H58)</f>
        <v/>
      </c>
      <c r="AB61" s="174">
        <f>IF('M11 final'!I58="","",'M11 final'!I58)</f>
        <v>13.25</v>
      </c>
      <c r="AC61" s="174">
        <f>IF('M11 final'!J58="","",'M11 final'!J58)</f>
        <v>13.25</v>
      </c>
      <c r="AD61" s="176" t="str">
        <f>IF('M11 final'!K58="","",'M11 final'!K58)</f>
        <v>V</v>
      </c>
      <c r="AE61" s="174">
        <f>IF(M12FI!D58="","",M12FI!D58)</f>
        <v>19</v>
      </c>
      <c r="AF61" s="174" t="str">
        <f>IF(M12FI!E58="","",M12FI!E58)</f>
        <v/>
      </c>
      <c r="AG61" s="174">
        <f>IF(M12FI!F58="","",M12FI!F58)</f>
        <v>19</v>
      </c>
      <c r="AH61" s="174">
        <f>IF(M12FI!G58="","",M12FI!G58)</f>
        <v>16</v>
      </c>
      <c r="AI61" s="174" t="str">
        <f>IF(M12FI!H58="","",M12FI!H58)</f>
        <v/>
      </c>
      <c r="AJ61" s="174">
        <f>IF(M12FI!I58="","",M12FI!I58)</f>
        <v>16</v>
      </c>
      <c r="AK61" s="174">
        <f>IF(M12FI!J58="","",M12FI!J58)</f>
        <v>15</v>
      </c>
      <c r="AL61" s="174" t="str">
        <f>IF(M12FI!K58="","",M12FI!K58)</f>
        <v/>
      </c>
      <c r="AM61" s="174">
        <f>IF(M12FI!L58="","",M12FI!L58)</f>
        <v>15</v>
      </c>
      <c r="AN61" s="174">
        <f>IF(M12FI!M58="","",M12FI!M58)</f>
        <v>16.100000000000001</v>
      </c>
      <c r="AO61" s="176" t="str">
        <f>IF(M12FI!N58="","",M12FI!N58)</f>
        <v>V</v>
      </c>
      <c r="AP61" s="174">
        <f>IF(' M13 APR'!E58="","",' M13 APR'!E58)</f>
        <v>16</v>
      </c>
      <c r="AQ61" s="174" t="str">
        <f>IF(' M13 APR'!F58="","",' M13 APR'!F58)</f>
        <v/>
      </c>
      <c r="AR61" s="174">
        <f>IF(' M13 APR'!G58="","",' M13 APR'!G58)</f>
        <v>16</v>
      </c>
      <c r="AS61" s="174">
        <f>IF(' M13 APR'!H58="","",' M13 APR'!H58)</f>
        <v>15.724999999999998</v>
      </c>
      <c r="AT61" s="174" t="str">
        <f>IF(' M13 APR'!I58="","",' M13 APR'!I58)</f>
        <v/>
      </c>
      <c r="AU61" s="174">
        <f>IF(' M13 APR'!J58="","",' M13 APR'!J58)</f>
        <v>15.724999999999998</v>
      </c>
      <c r="AV61" s="174">
        <f>IF(' M13 APR'!K58="","",' M13 APR'!K58)</f>
        <v>15.879</v>
      </c>
      <c r="AW61" s="176" t="str">
        <f>IF(' M13 APR'!L58="","",' M13 APR'!L58)</f>
        <v>V</v>
      </c>
      <c r="AX61" s="176">
        <f>IF(' M14 APR'!E58="","",' M14 APR'!E58)</f>
        <v>13.600000000000001</v>
      </c>
      <c r="AY61" s="176" t="str">
        <f>IF(' M14 APR'!F58="","",' M14 APR'!F58)</f>
        <v/>
      </c>
      <c r="AZ61" s="176">
        <f>IF(' M14 APR'!G58="","",' M14 APR'!G58)</f>
        <v>13.600000000000001</v>
      </c>
      <c r="BA61" s="176">
        <f>IF(' M14 APR'!H58="","",' M14 APR'!H58)</f>
        <v>13.5</v>
      </c>
      <c r="BB61" s="176" t="str">
        <f>IF(' M14 APR'!I58="","",' M14 APR'!I58)</f>
        <v/>
      </c>
      <c r="BC61" s="176">
        <f>IF(' M14 APR'!J58="","",' M14 APR'!J58)</f>
        <v>13.5</v>
      </c>
      <c r="BD61" s="176">
        <f>IF(' M14 APR'!K58="","",' M14 APR'!K58)</f>
        <v>13.556000000000001</v>
      </c>
      <c r="BE61" s="176" t="str">
        <f>IF(' M14 APR'!L58="","",' M14 APR'!L58)</f>
        <v>V</v>
      </c>
      <c r="BF61" s="175">
        <f>IF(' M15 APR'!E58="","",' M15 APR'!E58)</f>
        <v>15.5</v>
      </c>
      <c r="BG61" s="175" t="str">
        <f>IF(' M15 APR'!F58="","",' M15 APR'!F58)</f>
        <v/>
      </c>
      <c r="BH61" s="175">
        <f>IF(' M15 APR'!G58="","",' M15 APR'!G58)</f>
        <v>15.5</v>
      </c>
      <c r="BI61" s="175">
        <f>IF(' M15 APR'!H58="","",' M15 APR'!H58)</f>
        <v>16</v>
      </c>
      <c r="BJ61" s="175" t="str">
        <f>IF(' M15 APR'!I58="","",' M15 APR'!I58)</f>
        <v/>
      </c>
      <c r="BK61" s="175">
        <f>IF(' M15 APR'!J58="","",' M15 APR'!J58)</f>
        <v>16</v>
      </c>
      <c r="BL61" s="175">
        <f>IF(' M15 APR'!K58="","",' M15 APR'!K58)</f>
        <v>15.9</v>
      </c>
      <c r="BM61" s="175" t="str">
        <f>IF(' M15 APR'!L58="","",' M15 APR'!L58)</f>
        <v>V</v>
      </c>
      <c r="BN61" s="291">
        <f>IF(' M16 APR'!E58="","",' M16 APR'!E58)</f>
        <v>15.5</v>
      </c>
      <c r="BO61" s="291" t="str">
        <f>IF(' M16 APR'!F58="","",' M16 APR'!F58)</f>
        <v/>
      </c>
      <c r="BP61" s="291">
        <f>IF(' M16 APR'!G58="","",' M16 APR'!G58)</f>
        <v>15.5</v>
      </c>
      <c r="BQ61" s="291">
        <f>IF(' M16 APR'!H58="","",' M16 APR'!H58)</f>
        <v>15.5</v>
      </c>
      <c r="BR61" s="291" t="str">
        <f>IF(' M16 APR'!I58="","",' M16 APR'!I58)</f>
        <v>V</v>
      </c>
      <c r="BS61" s="290">
        <f t="shared" si="4"/>
        <v>14.673125000000001</v>
      </c>
      <c r="BT61" s="292" t="str">
        <f t="shared" si="5"/>
        <v>Admis(e)</v>
      </c>
      <c r="BU61" s="293" t="str">
        <f t="shared" si="6"/>
        <v xml:space="preserve">ELAMINE </v>
      </c>
    </row>
    <row r="62" spans="1:73">
      <c r="A62" s="301">
        <f t="shared" si="3"/>
        <v>53</v>
      </c>
      <c r="B62" s="183" t="s">
        <v>32</v>
      </c>
      <c r="C62" s="182" t="s">
        <v>33</v>
      </c>
      <c r="D62" s="174">
        <f>IF('M9 final  '!D17="","",'M9 final  '!D17)</f>
        <v>17.3</v>
      </c>
      <c r="E62" s="174" t="str">
        <f>IF('M9 final  '!E17="","",'M9 final  '!E17)</f>
        <v/>
      </c>
      <c r="F62" s="174">
        <f>IF('M9 final  '!F17="","",'M9 final  '!F17)</f>
        <v>17.3</v>
      </c>
      <c r="G62" s="174">
        <f>IF('M9 final  '!G17="","",'M9 final  '!G17)</f>
        <v>13.5</v>
      </c>
      <c r="H62" s="174" t="str">
        <f>IF('M9 final  '!H17="","",'M9 final  '!H17)</f>
        <v/>
      </c>
      <c r="I62" s="174">
        <f>IF('M9 final  '!I17="","",'M9 final  '!I17)</f>
        <v>13.5</v>
      </c>
      <c r="J62" s="174">
        <f>IF('M9 final  '!J17="","",'M9 final  '!J17)</f>
        <v>15.4</v>
      </c>
      <c r="K62" s="174" t="str">
        <f>IF('M9 final  '!K17="","",'M9 final  '!K17)</f>
        <v>V</v>
      </c>
      <c r="L62" s="174">
        <f>IF(M10FI!E17="","",M10FI!E17)</f>
        <v>12.125</v>
      </c>
      <c r="M62" s="174" t="str">
        <f>IF(M10FI!F17="","",M10FI!F17)</f>
        <v/>
      </c>
      <c r="N62" s="174">
        <f>IF(M10FI!G17="","",M10FI!G17)</f>
        <v>12.125</v>
      </c>
      <c r="O62" s="174">
        <f>IF(M10FI!H17="","",M10FI!H17)</f>
        <v>10.75</v>
      </c>
      <c r="P62" s="174">
        <f>IF(M10FI!I17="","",M10FI!I17)</f>
        <v>10</v>
      </c>
      <c r="Q62" s="174">
        <f>IF(M10FI!J17="","",M10FI!J17)</f>
        <v>10.75</v>
      </c>
      <c r="R62" s="174">
        <f>IF(M10FI!K17="","",M10FI!K17)</f>
        <v>12</v>
      </c>
      <c r="S62" s="174" t="str">
        <f>IF(M10FI!L17="","",M10FI!L17)</f>
        <v/>
      </c>
      <c r="T62" s="174">
        <f>IF(M10FI!M17="","",M10FI!M17)</f>
        <v>12</v>
      </c>
      <c r="U62" s="174">
        <f>IF(M10FI!N17="","",M10FI!N17)</f>
        <v>11.5375</v>
      </c>
      <c r="V62" s="176" t="s">
        <v>395</v>
      </c>
      <c r="W62" s="174">
        <f>IF('M11 final'!D17="","",'M11 final'!D17)</f>
        <v>13.75</v>
      </c>
      <c r="X62" s="174" t="str">
        <f>IF('M11 final'!E17="","",'M11 final'!E17)</f>
        <v/>
      </c>
      <c r="Y62" s="174">
        <f>IF('M11 final'!F17="","",'M11 final'!F17)</f>
        <v>13.75</v>
      </c>
      <c r="Z62" s="174">
        <f>IF('M11 final'!G17="","",'M11 final'!G17)</f>
        <v>18.25</v>
      </c>
      <c r="AA62" s="174" t="str">
        <f>IF('M11 final'!H17="","",'M11 final'!H17)</f>
        <v/>
      </c>
      <c r="AB62" s="174">
        <f>IF('M11 final'!I17="","",'M11 final'!I17)</f>
        <v>18.25</v>
      </c>
      <c r="AC62" s="174">
        <f>IF('M11 final'!J17="","",'M11 final'!J17)</f>
        <v>16</v>
      </c>
      <c r="AD62" s="176" t="str">
        <f>IF('M11 final'!K17="","",'M11 final'!K17)</f>
        <v>V</v>
      </c>
      <c r="AE62" s="174">
        <f>IF(M12FI!D17="","",M12FI!D17)</f>
        <v>17</v>
      </c>
      <c r="AF62" s="174" t="str">
        <f>IF(M12FI!E17="","",M12FI!E17)</f>
        <v/>
      </c>
      <c r="AG62" s="174">
        <f>IF(M12FI!F17="","",M12FI!F17)</f>
        <v>17</v>
      </c>
      <c r="AH62" s="174">
        <f>IF(M12FI!G17="","",M12FI!G17)</f>
        <v>19</v>
      </c>
      <c r="AI62" s="174" t="str">
        <f>IF(M12FI!H17="","",M12FI!H17)</f>
        <v/>
      </c>
      <c r="AJ62" s="174">
        <f>IF(M12FI!I17="","",M12FI!I17)</f>
        <v>19</v>
      </c>
      <c r="AK62" s="174">
        <f>IF(M12FI!J17="","",M12FI!J17)</f>
        <v>8.5</v>
      </c>
      <c r="AL62" s="174" t="str">
        <f>IF(M12FI!K17="","",M12FI!K17)</f>
        <v/>
      </c>
      <c r="AM62" s="174">
        <f>IF(M12FI!L17="","",M12FI!L17)</f>
        <v>8.5</v>
      </c>
      <c r="AN62" s="174">
        <f>IF(M12FI!M17="","",M12FI!M17)</f>
        <v>12.68</v>
      </c>
      <c r="AO62" s="176" t="str">
        <f>IF(M12FI!N17="","",M12FI!N17)</f>
        <v>V</v>
      </c>
      <c r="AP62" s="174">
        <f>IF(' M13 APR'!E17="","",' M13 APR'!E17)</f>
        <v>16</v>
      </c>
      <c r="AQ62" s="174" t="str">
        <f>IF(' M13 APR'!F17="","",' M13 APR'!F17)</f>
        <v/>
      </c>
      <c r="AR62" s="174">
        <f>IF(' M13 APR'!G17="","",' M13 APR'!G17)</f>
        <v>16</v>
      </c>
      <c r="AS62" s="174">
        <f>IF(' M13 APR'!H17="","",' M13 APR'!H17)</f>
        <v>17.474999999999998</v>
      </c>
      <c r="AT62" s="174" t="str">
        <f>IF(' M13 APR'!I17="","",' M13 APR'!I17)</f>
        <v/>
      </c>
      <c r="AU62" s="174">
        <f>IF(' M13 APR'!J17="","",' M13 APR'!J17)</f>
        <v>17.474999999999998</v>
      </c>
      <c r="AV62" s="174">
        <f>IF(' M13 APR'!K17="","",' M13 APR'!K17)</f>
        <v>16.649000000000001</v>
      </c>
      <c r="AW62" s="176" t="str">
        <f>IF(' M13 APR'!L17="","",' M13 APR'!L17)</f>
        <v>V</v>
      </c>
      <c r="AX62" s="176">
        <f>IF(' M14 APR'!E17="","",' M14 APR'!E17)</f>
        <v>17.600000000000001</v>
      </c>
      <c r="AY62" s="176" t="str">
        <f>IF(' M14 APR'!F17="","",' M14 APR'!F17)</f>
        <v/>
      </c>
      <c r="AZ62" s="176">
        <f>IF(' M14 APR'!G17="","",' M14 APR'!G17)</f>
        <v>17.600000000000001</v>
      </c>
      <c r="BA62" s="176">
        <f>IF(' M14 APR'!H17="","",' M14 APR'!H17)</f>
        <v>14</v>
      </c>
      <c r="BB62" s="176" t="str">
        <f>IF(' M14 APR'!I17="","",' M14 APR'!I17)</f>
        <v/>
      </c>
      <c r="BC62" s="176">
        <f>IF(' M14 APR'!J17="","",' M14 APR'!J17)</f>
        <v>14</v>
      </c>
      <c r="BD62" s="176">
        <f>IF(' M14 APR'!K17="","",' M14 APR'!K17)</f>
        <v>16.016000000000002</v>
      </c>
      <c r="BE62" s="176" t="str">
        <f>IF(' M14 APR'!L17="","",' M14 APR'!L17)</f>
        <v>V</v>
      </c>
      <c r="BF62" s="175">
        <f>IF(' M15 APR'!E17="","",' M15 APR'!E17)</f>
        <v>13</v>
      </c>
      <c r="BG62" s="175" t="str">
        <f>IF(' M15 APR'!F17="","",' M15 APR'!F17)</f>
        <v/>
      </c>
      <c r="BH62" s="175">
        <f>IF(' M15 APR'!G17="","",' M15 APR'!G17)</f>
        <v>13</v>
      </c>
      <c r="BI62" s="175">
        <f>IF(' M15 APR'!H17="","",' M15 APR'!H17)</f>
        <v>15</v>
      </c>
      <c r="BJ62" s="175" t="str">
        <f>IF(' M15 APR'!I17="","",' M15 APR'!I17)</f>
        <v/>
      </c>
      <c r="BK62" s="175">
        <f>IF(' M15 APR'!J17="","",' M15 APR'!J17)</f>
        <v>15</v>
      </c>
      <c r="BL62" s="175">
        <f>IF(' M15 APR'!K17="","",' M15 APR'!K17)</f>
        <v>14.6</v>
      </c>
      <c r="BM62" s="175" t="str">
        <f>IF(' M15 APR'!L17="","",' M15 APR'!L17)</f>
        <v>V</v>
      </c>
      <c r="BN62" s="291">
        <f>IF(' M16 APR'!E17="","",' M16 APR'!E17)</f>
        <v>14.5</v>
      </c>
      <c r="BO62" s="291" t="str">
        <f>IF(' M16 APR'!F17="","",' M16 APR'!F17)</f>
        <v/>
      </c>
      <c r="BP62" s="291">
        <f>IF(' M16 APR'!G17="","",' M16 APR'!G17)</f>
        <v>14.5</v>
      </c>
      <c r="BQ62" s="291">
        <f>IF(' M16 APR'!H17="","",' M16 APR'!H17)</f>
        <v>14.5</v>
      </c>
      <c r="BR62" s="291" t="str">
        <f>IF(' M16 APR'!I17="","",' M16 APR'!I17)</f>
        <v>V</v>
      </c>
      <c r="BS62" s="290">
        <f t="shared" si="4"/>
        <v>14.672812500000001</v>
      </c>
      <c r="BT62" s="292" t="str">
        <f t="shared" si="5"/>
        <v>Admis(e)</v>
      </c>
      <c r="BU62" s="293" t="str">
        <f t="shared" si="6"/>
        <v xml:space="preserve">ALOULI </v>
      </c>
    </row>
    <row r="63" spans="1:73" s="110" customFormat="1">
      <c r="A63" s="301">
        <f t="shared" si="3"/>
        <v>54</v>
      </c>
      <c r="B63" s="187" t="s">
        <v>195</v>
      </c>
      <c r="C63" s="37" t="s">
        <v>196</v>
      </c>
      <c r="D63" s="174">
        <f>IF('M9 final  '!D104="","",'M9 final  '!D104)</f>
        <v>14.600000000000001</v>
      </c>
      <c r="E63" s="174" t="str">
        <f>IF('M9 final  '!E104="","",'M9 final  '!E104)</f>
        <v/>
      </c>
      <c r="F63" s="174">
        <f>IF('M9 final  '!F104="","",'M9 final  '!F104)</f>
        <v>14.600000000000001</v>
      </c>
      <c r="G63" s="174">
        <f>IF('M9 final  '!G104="","",'M9 final  '!G104)</f>
        <v>14.5</v>
      </c>
      <c r="H63" s="174" t="str">
        <f>IF('M9 final  '!H104="","",'M9 final  '!H104)</f>
        <v/>
      </c>
      <c r="I63" s="174">
        <f>IF('M9 final  '!I104="","",'M9 final  '!I104)</f>
        <v>14.5</v>
      </c>
      <c r="J63" s="174">
        <f>IF('M9 final  '!J104="","",'M9 final  '!J104)</f>
        <v>14.55</v>
      </c>
      <c r="K63" s="174" t="str">
        <f>IF('M9 final  '!K104="","",'M9 final  '!K104)</f>
        <v>V</v>
      </c>
      <c r="L63" s="174">
        <f>IF(M10FI!E104="","",M10FI!E104)</f>
        <v>13.5</v>
      </c>
      <c r="M63" s="174" t="str">
        <f>IF(M10FI!F104="","",M10FI!F104)</f>
        <v/>
      </c>
      <c r="N63" s="174">
        <f>IF(M10FI!G104="","",M10FI!G104)</f>
        <v>13.5</v>
      </c>
      <c r="O63" s="174">
        <f>IF(M10FI!H104="","",M10FI!H104)</f>
        <v>15.75</v>
      </c>
      <c r="P63" s="174" t="str">
        <f>IF(M10FI!I104="","",M10FI!I104)</f>
        <v/>
      </c>
      <c r="Q63" s="174">
        <f>IF(M10FI!J104="","",M10FI!J104)</f>
        <v>15.75</v>
      </c>
      <c r="R63" s="174">
        <f>IF(M10FI!K104="","",M10FI!K104)</f>
        <v>13.5</v>
      </c>
      <c r="S63" s="174" t="str">
        <f>IF(M10FI!L104="","",M10FI!L104)</f>
        <v/>
      </c>
      <c r="T63" s="174">
        <f>IF(M10FI!M104="","",M10FI!M104)</f>
        <v>13.5</v>
      </c>
      <c r="U63" s="174">
        <f>IF(M10FI!N104="","",M10FI!N104)</f>
        <v>14.400000000000002</v>
      </c>
      <c r="V63" s="176" t="str">
        <f>IF(M10FI!O104="","",M10FI!O104)</f>
        <v>V</v>
      </c>
      <c r="W63" s="174">
        <f>IF('M11 final'!D104="","",'M11 final'!D104)</f>
        <v>17</v>
      </c>
      <c r="X63" s="174" t="str">
        <f>IF('M11 final'!E104="","",'M11 final'!E104)</f>
        <v/>
      </c>
      <c r="Y63" s="174">
        <f>IF('M11 final'!F104="","",'M11 final'!F104)</f>
        <v>17</v>
      </c>
      <c r="Z63" s="174">
        <f>IF('M11 final'!G104="","",'M11 final'!G104)</f>
        <v>14.5</v>
      </c>
      <c r="AA63" s="174" t="str">
        <f>IF('M11 final'!H104="","",'M11 final'!H104)</f>
        <v/>
      </c>
      <c r="AB63" s="174">
        <f>IF('M11 final'!I104="","",'M11 final'!I104)</f>
        <v>14.5</v>
      </c>
      <c r="AC63" s="174">
        <f>IF('M11 final'!J104="","",'M11 final'!J104)</f>
        <v>15.75</v>
      </c>
      <c r="AD63" s="176" t="str">
        <f>IF('M11 final'!K104="","",'M11 final'!K104)</f>
        <v>V</v>
      </c>
      <c r="AE63" s="174">
        <f>IF(M12FI!D104="","",M12FI!D104)</f>
        <v>12</v>
      </c>
      <c r="AF63" s="174" t="str">
        <f>IF(M12FI!E104="","",M12FI!E104)</f>
        <v/>
      </c>
      <c r="AG63" s="174">
        <f>IF(M12FI!F104="","",M12FI!F104)</f>
        <v>12</v>
      </c>
      <c r="AH63" s="174">
        <f>IF(M12FI!G104="","",M12FI!G104)</f>
        <v>12</v>
      </c>
      <c r="AI63" s="174" t="str">
        <f>IF(M12FI!H104="","",M12FI!H104)</f>
        <v/>
      </c>
      <c r="AJ63" s="174">
        <f>IF(M12FI!I104="","",M12FI!I104)</f>
        <v>12</v>
      </c>
      <c r="AK63" s="174">
        <f>IF(M12FI!J104="","",M12FI!J104)</f>
        <v>11.5</v>
      </c>
      <c r="AL63" s="174">
        <f>IF(M12FI!K104="","",M12FI!K104)</f>
        <v>12</v>
      </c>
      <c r="AM63" s="174">
        <f>IF(M12FI!L104="","",M12FI!L104)</f>
        <v>12</v>
      </c>
      <c r="AN63" s="174">
        <f>IF(M12FI!M104="","",M12FI!M104)</f>
        <v>12</v>
      </c>
      <c r="AO63" s="176" t="str">
        <f>IF(M12FI!N104="","",M12FI!N104)</f>
        <v>VAR</v>
      </c>
      <c r="AP63" s="174">
        <f>IF(' M13 APR'!E104="","",' M13 APR'!E104)</f>
        <v>13</v>
      </c>
      <c r="AQ63" s="174" t="str">
        <f>IF(' M13 APR'!F104="","",' M13 APR'!F104)</f>
        <v/>
      </c>
      <c r="AR63" s="174">
        <f>IF(' M13 APR'!G104="","",' M13 APR'!G104)</f>
        <v>13</v>
      </c>
      <c r="AS63" s="174">
        <f>IF(' M13 APR'!H104="","",' M13 APR'!H104)</f>
        <v>18.375</v>
      </c>
      <c r="AT63" s="174" t="str">
        <f>IF(' M13 APR'!I104="","",' M13 APR'!I104)</f>
        <v/>
      </c>
      <c r="AU63" s="174">
        <f>IF(' M13 APR'!J104="","",' M13 APR'!J104)</f>
        <v>18.375</v>
      </c>
      <c r="AV63" s="174">
        <f>IF(' M13 APR'!K104="","",' M13 APR'!K104)</f>
        <v>15.365000000000002</v>
      </c>
      <c r="AW63" s="176" t="str">
        <f>IF(' M13 APR'!L104="","",' M13 APR'!L104)</f>
        <v>V</v>
      </c>
      <c r="AX63" s="176">
        <f>IF(' M14 APR'!E104="","",' M14 APR'!E104)</f>
        <v>14.8</v>
      </c>
      <c r="AY63" s="176" t="str">
        <f>IF(' M14 APR'!F104="","",' M14 APR'!F104)</f>
        <v/>
      </c>
      <c r="AZ63" s="176">
        <f>IF(' M14 APR'!G104="","",' M14 APR'!G104)</f>
        <v>14.8</v>
      </c>
      <c r="BA63" s="176">
        <f>IF(' M14 APR'!H104="","",' M14 APR'!H104)</f>
        <v>12.75</v>
      </c>
      <c r="BB63" s="176" t="str">
        <f>IF(' M14 APR'!I104="","",' M14 APR'!I104)</f>
        <v/>
      </c>
      <c r="BC63" s="176">
        <f>IF(' M14 APR'!J104="","",' M14 APR'!J104)</f>
        <v>12.75</v>
      </c>
      <c r="BD63" s="176">
        <f>IF(' M14 APR'!K104="","",' M14 APR'!K104)</f>
        <v>13.898000000000003</v>
      </c>
      <c r="BE63" s="176" t="str">
        <f>IF(' M14 APR'!L104="","",' M14 APR'!L104)</f>
        <v>V</v>
      </c>
      <c r="BF63" s="175">
        <f>IF(' M15 APR'!E104="","",' M15 APR'!E104)</f>
        <v>15.5</v>
      </c>
      <c r="BG63" s="175" t="str">
        <f>IF(' M15 APR'!F104="","",' M15 APR'!F104)</f>
        <v/>
      </c>
      <c r="BH63" s="175">
        <f>IF(' M15 APR'!G104="","",' M15 APR'!G104)</f>
        <v>15.5</v>
      </c>
      <c r="BI63" s="175">
        <f>IF(' M15 APR'!H104="","",' M15 APR'!H104)</f>
        <v>16</v>
      </c>
      <c r="BJ63" s="175" t="str">
        <f>IF(' M15 APR'!I104="","",' M15 APR'!I104)</f>
        <v/>
      </c>
      <c r="BK63" s="175">
        <f>IF(' M15 APR'!J104="","",' M15 APR'!J104)</f>
        <v>16</v>
      </c>
      <c r="BL63" s="175">
        <f>IF(' M15 APR'!K104="","",' M15 APR'!K104)</f>
        <v>15.9</v>
      </c>
      <c r="BM63" s="175" t="str">
        <f>IF(' M15 APR'!L104="","",' M15 APR'!L104)</f>
        <v>V</v>
      </c>
      <c r="BN63" s="291">
        <f>IF(' M16 APR'!E104="","",' M16 APR'!E104)</f>
        <v>15.5</v>
      </c>
      <c r="BO63" s="291" t="str">
        <f>IF(' M16 APR'!F104="","",' M16 APR'!F104)</f>
        <v/>
      </c>
      <c r="BP63" s="291">
        <f>IF(' M16 APR'!G104="","",' M16 APR'!G104)</f>
        <v>15.5</v>
      </c>
      <c r="BQ63" s="291">
        <f>IF(' M16 APR'!H104="","",' M16 APR'!H104)</f>
        <v>15.5</v>
      </c>
      <c r="BR63" s="291" t="str">
        <f>IF(' M16 APR'!I104="","",' M16 APR'!I104)</f>
        <v>V</v>
      </c>
      <c r="BS63" s="290">
        <f t="shared" si="4"/>
        <v>14.670375</v>
      </c>
      <c r="BT63" s="292" t="str">
        <f t="shared" si="5"/>
        <v>Admis(e)</v>
      </c>
      <c r="BU63" s="293" t="str">
        <f t="shared" si="6"/>
        <v xml:space="preserve">MRAH            </v>
      </c>
    </row>
    <row r="64" spans="1:73">
      <c r="A64" s="301">
        <f t="shared" si="3"/>
        <v>55</v>
      </c>
      <c r="B64" s="187" t="s">
        <v>193</v>
      </c>
      <c r="C64" s="37" t="s">
        <v>194</v>
      </c>
      <c r="D64" s="174">
        <f>IF('M9 final  '!D103="","",'M9 final  '!D103)</f>
        <v>16.100000000000001</v>
      </c>
      <c r="E64" s="174" t="str">
        <f>IF('M9 final  '!E103="","",'M9 final  '!E103)</f>
        <v/>
      </c>
      <c r="F64" s="174">
        <f>IF('M9 final  '!F103="","",'M9 final  '!F103)</f>
        <v>16.100000000000001</v>
      </c>
      <c r="G64" s="174">
        <f>IF('M9 final  '!G103="","",'M9 final  '!G103)</f>
        <v>17</v>
      </c>
      <c r="H64" s="174" t="str">
        <f>IF('M9 final  '!H103="","",'M9 final  '!H103)</f>
        <v/>
      </c>
      <c r="I64" s="174">
        <f>IF('M9 final  '!I103="","",'M9 final  '!I103)</f>
        <v>17</v>
      </c>
      <c r="J64" s="174">
        <f>IF('M9 final  '!J103="","",'M9 final  '!J103)</f>
        <v>16.55</v>
      </c>
      <c r="K64" s="174" t="str">
        <f>IF('M9 final  '!K103="","",'M9 final  '!K103)</f>
        <v>V</v>
      </c>
      <c r="L64" s="174">
        <f>IF(M10FI!E103="","",M10FI!E103)</f>
        <v>13.375</v>
      </c>
      <c r="M64" s="174" t="str">
        <f>IF(M10FI!F103="","",M10FI!F103)</f>
        <v/>
      </c>
      <c r="N64" s="174">
        <f>IF(M10FI!G103="","",M10FI!G103)</f>
        <v>13.375</v>
      </c>
      <c r="O64" s="174">
        <f>IF(M10FI!H103="","",M10FI!H103)</f>
        <v>17.25</v>
      </c>
      <c r="P64" s="174" t="str">
        <f>IF(M10FI!I103="","",M10FI!I103)</f>
        <v/>
      </c>
      <c r="Q64" s="174">
        <f>IF(M10FI!J103="","",M10FI!J103)</f>
        <v>17.25</v>
      </c>
      <c r="R64" s="174">
        <f>IF(M10FI!K103="","",M10FI!K103)</f>
        <v>12.5</v>
      </c>
      <c r="S64" s="174" t="str">
        <f>IF(M10FI!L103="","",M10FI!L103)</f>
        <v/>
      </c>
      <c r="T64" s="174">
        <f>IF(M10FI!M103="","",M10FI!M103)</f>
        <v>12.5</v>
      </c>
      <c r="U64" s="174">
        <f>IF(M10FI!N103="","",M10FI!N103)</f>
        <v>14.662500000000001</v>
      </c>
      <c r="V64" s="176" t="str">
        <f>IF(M10FI!O103="","",M10FI!O103)</f>
        <v>V</v>
      </c>
      <c r="W64" s="174">
        <f>IF('M11 final'!D103="","",'M11 final'!D103)</f>
        <v>14.25</v>
      </c>
      <c r="X64" s="174" t="str">
        <f>IF('M11 final'!E103="","",'M11 final'!E103)</f>
        <v/>
      </c>
      <c r="Y64" s="174">
        <f>IF('M11 final'!F103="","",'M11 final'!F103)</f>
        <v>14.25</v>
      </c>
      <c r="Z64" s="174">
        <f>IF('M11 final'!G103="","",'M11 final'!G103)</f>
        <v>11.25</v>
      </c>
      <c r="AA64" s="174" t="str">
        <f>IF('M11 final'!H103="","",'M11 final'!H103)</f>
        <v/>
      </c>
      <c r="AB64" s="174">
        <f>IF('M11 final'!I103="","",'M11 final'!I103)</f>
        <v>11.25</v>
      </c>
      <c r="AC64" s="174">
        <f>IF('M11 final'!J103="","",'M11 final'!J103)</f>
        <v>12.75</v>
      </c>
      <c r="AD64" s="176" t="str">
        <f>IF('M11 final'!K103="","",'M11 final'!K103)</f>
        <v>V</v>
      </c>
      <c r="AE64" s="174">
        <f>IF(M12FI!D103="","",M12FI!D103)</f>
        <v>16</v>
      </c>
      <c r="AF64" s="174" t="str">
        <f>IF(M12FI!E103="","",M12FI!E103)</f>
        <v/>
      </c>
      <c r="AG64" s="174">
        <f>IF(M12FI!F103="","",M12FI!F103)</f>
        <v>16</v>
      </c>
      <c r="AH64" s="174">
        <f>IF(M12FI!G103="","",M12FI!G103)</f>
        <v>16</v>
      </c>
      <c r="AI64" s="174" t="str">
        <f>IF(M12FI!H103="","",M12FI!H103)</f>
        <v/>
      </c>
      <c r="AJ64" s="174">
        <f>IF(M12FI!I103="","",M12FI!I103)</f>
        <v>16</v>
      </c>
      <c r="AK64" s="174">
        <f>IF(M12FI!J103="","",M12FI!J103)</f>
        <v>15.5</v>
      </c>
      <c r="AL64" s="174" t="str">
        <f>IF(M12FI!K103="","",M12FI!K103)</f>
        <v/>
      </c>
      <c r="AM64" s="174">
        <f>IF(M12FI!L103="","",M12FI!L103)</f>
        <v>15.5</v>
      </c>
      <c r="AN64" s="174">
        <f>IF(M12FI!M103="","",M12FI!M103)</f>
        <v>15.720000000000002</v>
      </c>
      <c r="AO64" s="176" t="str">
        <f>IF(M12FI!N103="","",M12FI!N103)</f>
        <v>V</v>
      </c>
      <c r="AP64" s="174">
        <f>IF(' M13 APR'!E103="","",' M13 APR'!E103)</f>
        <v>11</v>
      </c>
      <c r="AQ64" s="174" t="str">
        <f>IF(' M13 APR'!F103="","",' M13 APR'!F103)</f>
        <v/>
      </c>
      <c r="AR64" s="174">
        <f>IF(' M13 APR'!G103="","",' M13 APR'!G103)</f>
        <v>11</v>
      </c>
      <c r="AS64" s="174">
        <f>IF(' M13 APR'!H103="","",' M13 APR'!H103)</f>
        <v>16.100000000000001</v>
      </c>
      <c r="AT64" s="174" t="str">
        <f>IF(' M13 APR'!I103="","",' M13 APR'!I103)</f>
        <v/>
      </c>
      <c r="AU64" s="174">
        <f>IF(' M13 APR'!J103="","",' M13 APR'!J103)</f>
        <v>16.100000000000001</v>
      </c>
      <c r="AV64" s="174">
        <f>IF(' M13 APR'!K103="","",' M13 APR'!K103)</f>
        <v>13.244</v>
      </c>
      <c r="AW64" s="176" t="str">
        <f>IF(' M13 APR'!L103="","",' M13 APR'!L103)</f>
        <v>V</v>
      </c>
      <c r="AX64" s="176">
        <f>IF(' M14 APR'!E103="","",' M14 APR'!E103)</f>
        <v>12</v>
      </c>
      <c r="AY64" s="176" t="str">
        <f>IF(' M14 APR'!F103="","",' M14 APR'!F103)</f>
        <v/>
      </c>
      <c r="AZ64" s="176">
        <f>IF(' M14 APR'!G103="","",' M14 APR'!G103)</f>
        <v>12</v>
      </c>
      <c r="BA64" s="176">
        <f>IF(' M14 APR'!H103="","",' M14 APR'!H103)</f>
        <v>13</v>
      </c>
      <c r="BB64" s="176" t="str">
        <f>IF(' M14 APR'!I103="","",' M14 APR'!I103)</f>
        <v/>
      </c>
      <c r="BC64" s="176">
        <f>IF(' M14 APR'!J103="","",' M14 APR'!J103)</f>
        <v>13</v>
      </c>
      <c r="BD64" s="176">
        <f>IF(' M14 APR'!K103="","",' M14 APR'!K103)</f>
        <v>12.440000000000001</v>
      </c>
      <c r="BE64" s="176" t="str">
        <f>IF(' M14 APR'!L103="","",' M14 APR'!L103)</f>
        <v>V</v>
      </c>
      <c r="BF64" s="175">
        <f>IF(' M15 APR'!E103="","",' M15 APR'!E103)</f>
        <v>13</v>
      </c>
      <c r="BG64" s="175" t="str">
        <f>IF(' M15 APR'!F103="","",' M15 APR'!F103)</f>
        <v/>
      </c>
      <c r="BH64" s="175">
        <f>IF(' M15 APR'!G103="","",' M15 APR'!G103)</f>
        <v>13</v>
      </c>
      <c r="BI64" s="175">
        <f>IF(' M15 APR'!H103="","",' M15 APR'!H103)</f>
        <v>17</v>
      </c>
      <c r="BJ64" s="175" t="str">
        <f>IF(' M15 APR'!I103="","",' M15 APR'!I103)</f>
        <v/>
      </c>
      <c r="BK64" s="175">
        <f>IF(' M15 APR'!J103="","",' M15 APR'!J103)</f>
        <v>17</v>
      </c>
      <c r="BL64" s="175">
        <f>IF(' M15 APR'!K103="","",' M15 APR'!K103)</f>
        <v>16.200000000000003</v>
      </c>
      <c r="BM64" s="175" t="str">
        <f>IF(' M15 APR'!L103="","",' M15 APR'!L103)</f>
        <v>V</v>
      </c>
      <c r="BN64" s="291">
        <f>IF(' M16 APR'!E103="","",' M16 APR'!E103)</f>
        <v>15.75</v>
      </c>
      <c r="BO64" s="291" t="str">
        <f>IF(' M16 APR'!F103="","",' M16 APR'!F103)</f>
        <v/>
      </c>
      <c r="BP64" s="291">
        <f>IF(' M16 APR'!G103="","",' M16 APR'!G103)</f>
        <v>15.75</v>
      </c>
      <c r="BQ64" s="291">
        <f>IF(' M16 APR'!H103="","",' M16 APR'!H103)</f>
        <v>15.75</v>
      </c>
      <c r="BR64" s="291" t="str">
        <f>IF(' M16 APR'!I103="","",' M16 APR'!I103)</f>
        <v>V</v>
      </c>
      <c r="BS64" s="290">
        <f t="shared" si="4"/>
        <v>14.664562500000001</v>
      </c>
      <c r="BT64" s="292" t="str">
        <f t="shared" si="5"/>
        <v>Admis(e)</v>
      </c>
      <c r="BU64" s="293" t="str">
        <f t="shared" si="6"/>
        <v xml:space="preserve">MOUTAWAKKIL           </v>
      </c>
    </row>
    <row r="65" spans="1:73">
      <c r="A65" s="301">
        <f t="shared" si="3"/>
        <v>56</v>
      </c>
      <c r="B65" s="186" t="s">
        <v>133</v>
      </c>
      <c r="C65" s="37" t="s">
        <v>134</v>
      </c>
      <c r="D65" s="174">
        <f>IF('M9 final  '!D71="","",'M9 final  '!D71)</f>
        <v>14.3</v>
      </c>
      <c r="E65" s="174" t="str">
        <f>IF('M9 final  '!E71="","",'M9 final  '!E71)</f>
        <v/>
      </c>
      <c r="F65" s="174">
        <f>IF('M9 final  '!F71="","",'M9 final  '!F71)</f>
        <v>14.3</v>
      </c>
      <c r="G65" s="174">
        <f>IF('M9 final  '!G71="","",'M9 final  '!G71)</f>
        <v>11</v>
      </c>
      <c r="H65" s="174" t="str">
        <f>IF('M9 final  '!H71="","",'M9 final  '!H71)</f>
        <v/>
      </c>
      <c r="I65" s="174">
        <f>IF('M9 final  '!I71="","",'M9 final  '!I71)</f>
        <v>11</v>
      </c>
      <c r="J65" s="174">
        <f>IF('M9 final  '!J71="","",'M9 final  '!J71)</f>
        <v>12.65</v>
      </c>
      <c r="K65" s="174" t="str">
        <f>IF('M9 final  '!K71="","",'M9 final  '!K71)</f>
        <v>V</v>
      </c>
      <c r="L65" s="174">
        <f>IF(M10FI!E71="","",M10FI!E71)</f>
        <v>12.5</v>
      </c>
      <c r="M65" s="174" t="str">
        <f>IF(M10FI!F71="","",M10FI!F71)</f>
        <v/>
      </c>
      <c r="N65" s="174">
        <f>IF(M10FI!G71="","",M10FI!G71)</f>
        <v>12.5</v>
      </c>
      <c r="O65" s="174">
        <f>IF(M10FI!H71="","",M10FI!H71)</f>
        <v>10.25</v>
      </c>
      <c r="P65" s="174">
        <f>IF(M10FI!I71="","",M10FI!I71)</f>
        <v>10</v>
      </c>
      <c r="Q65" s="174">
        <f>IF(M10FI!J71="","",M10FI!J71)</f>
        <v>10.25</v>
      </c>
      <c r="R65" s="174">
        <f>IF(M10FI!K71="","",M10FI!K71)</f>
        <v>11.5</v>
      </c>
      <c r="S65" s="174">
        <f>IF(M10FI!L71="","",M10FI!L71)</f>
        <v>12</v>
      </c>
      <c r="T65" s="174">
        <f>IF(M10FI!M71="","",M10FI!M71)</f>
        <v>12</v>
      </c>
      <c r="U65" s="174">
        <f>IF(M10FI!N71="","",M10FI!N71)</f>
        <v>11.45</v>
      </c>
      <c r="V65" s="176" t="s">
        <v>395</v>
      </c>
      <c r="W65" s="174">
        <f>IF('M11 final'!D71="","",'M11 final'!D71)</f>
        <v>14.75</v>
      </c>
      <c r="X65" s="174" t="str">
        <f>IF('M11 final'!E71="","",'M11 final'!E71)</f>
        <v/>
      </c>
      <c r="Y65" s="174">
        <f>IF('M11 final'!F71="","",'M11 final'!F71)</f>
        <v>14.75</v>
      </c>
      <c r="Z65" s="174">
        <f>IF('M11 final'!G71="","",'M11 final'!G71)</f>
        <v>13.5</v>
      </c>
      <c r="AA65" s="174" t="str">
        <f>IF('M11 final'!H71="","",'M11 final'!H71)</f>
        <v/>
      </c>
      <c r="AB65" s="174">
        <f>IF('M11 final'!I71="","",'M11 final'!I71)</f>
        <v>13.5</v>
      </c>
      <c r="AC65" s="174">
        <f>IF('M11 final'!J71="","",'M11 final'!J71)</f>
        <v>14.125</v>
      </c>
      <c r="AD65" s="176" t="str">
        <f>IF('M11 final'!K71="","",'M11 final'!K71)</f>
        <v>V</v>
      </c>
      <c r="AE65" s="174">
        <f>IF(M12FI!D71="","",M12FI!D71)</f>
        <v>14.5</v>
      </c>
      <c r="AF65" s="174" t="str">
        <f>IF(M12FI!E71="","",M12FI!E71)</f>
        <v/>
      </c>
      <c r="AG65" s="174">
        <f>IF(M12FI!F71="","",M12FI!F71)</f>
        <v>14.5</v>
      </c>
      <c r="AH65" s="174">
        <f>IF(M12FI!G71="","",M12FI!G71)</f>
        <v>13</v>
      </c>
      <c r="AI65" s="174" t="str">
        <f>IF(M12FI!H71="","",M12FI!H71)</f>
        <v/>
      </c>
      <c r="AJ65" s="174">
        <f>IF(M12FI!I71="","",M12FI!I71)</f>
        <v>13</v>
      </c>
      <c r="AK65" s="174">
        <f>IF(M12FI!J71="","",M12FI!J71)</f>
        <v>19</v>
      </c>
      <c r="AL65" s="174" t="str">
        <f>IF(M12FI!K71="","",M12FI!K71)</f>
        <v/>
      </c>
      <c r="AM65" s="174">
        <f>IF(M12FI!L71="","",M12FI!L71)</f>
        <v>19</v>
      </c>
      <c r="AN65" s="174">
        <f>IF(M12FI!M71="","",M12FI!M71)</f>
        <v>16.690000000000001</v>
      </c>
      <c r="AO65" s="176" t="str">
        <f>IF(M12FI!N71="","",M12FI!N71)</f>
        <v>V</v>
      </c>
      <c r="AP65" s="174">
        <f>IF(' M13 APR'!E71="","",' M13 APR'!E71)</f>
        <v>16</v>
      </c>
      <c r="AQ65" s="174" t="str">
        <f>IF(' M13 APR'!F71="","",' M13 APR'!F71)</f>
        <v/>
      </c>
      <c r="AR65" s="174">
        <f>IF(' M13 APR'!G71="","",' M13 APR'!G71)</f>
        <v>16</v>
      </c>
      <c r="AS65" s="174">
        <f>IF(' M13 APR'!H71="","",' M13 APR'!H71)</f>
        <v>18.599999999999998</v>
      </c>
      <c r="AT65" s="174" t="str">
        <f>IF(' M13 APR'!I71="","",' M13 APR'!I71)</f>
        <v/>
      </c>
      <c r="AU65" s="174">
        <f>IF(' M13 APR'!J71="","",' M13 APR'!J71)</f>
        <v>18.599999999999998</v>
      </c>
      <c r="AV65" s="174">
        <f>IF(' M13 APR'!K71="","",' M13 APR'!K71)</f>
        <v>17.143999999999998</v>
      </c>
      <c r="AW65" s="176" t="str">
        <f>IF(' M13 APR'!L71="","",' M13 APR'!L71)</f>
        <v>V</v>
      </c>
      <c r="AX65" s="176">
        <f>IF(' M14 APR'!E71="","",' M14 APR'!E71)</f>
        <v>19.200000000000003</v>
      </c>
      <c r="AY65" s="176" t="str">
        <f>IF(' M14 APR'!F71="","",' M14 APR'!F71)</f>
        <v/>
      </c>
      <c r="AZ65" s="176">
        <f>IF(' M14 APR'!G71="","",' M14 APR'!G71)</f>
        <v>19.200000000000003</v>
      </c>
      <c r="BA65" s="176">
        <f>IF(' M14 APR'!H71="","",' M14 APR'!H71)</f>
        <v>10</v>
      </c>
      <c r="BB65" s="176" t="str">
        <f>IF(' M14 APR'!I71="","",' M14 APR'!I71)</f>
        <v/>
      </c>
      <c r="BC65" s="176">
        <f>IF(' M14 APR'!J71="","",' M14 APR'!J71)</f>
        <v>10</v>
      </c>
      <c r="BD65" s="176">
        <f>IF(' M14 APR'!K71="","",' M14 APR'!K71)</f>
        <v>15.152000000000003</v>
      </c>
      <c r="BE65" s="176" t="str">
        <f>IF(' M14 APR'!L71="","",' M14 APR'!L71)</f>
        <v>V</v>
      </c>
      <c r="BF65" s="175">
        <f>IF(' M15 APR'!E71="","",' M15 APR'!E71)</f>
        <v>13.5</v>
      </c>
      <c r="BG65" s="175" t="str">
        <f>IF(' M15 APR'!F71="","",' M15 APR'!F71)</f>
        <v/>
      </c>
      <c r="BH65" s="175">
        <f>IF(' M15 APR'!G71="","",' M15 APR'!G71)</f>
        <v>13.5</v>
      </c>
      <c r="BI65" s="175">
        <f>IF(' M15 APR'!H71="","",' M15 APR'!H71)</f>
        <v>15.5</v>
      </c>
      <c r="BJ65" s="175" t="str">
        <f>IF(' M15 APR'!I71="","",' M15 APR'!I71)</f>
        <v/>
      </c>
      <c r="BK65" s="175">
        <f>IF(' M15 APR'!J71="","",' M15 APR'!J71)</f>
        <v>15.5</v>
      </c>
      <c r="BL65" s="175">
        <f>IF(' M15 APR'!K71="","",' M15 APR'!K71)</f>
        <v>15.100000000000001</v>
      </c>
      <c r="BM65" s="175" t="str">
        <f>IF(' M15 APR'!L71="","",' M15 APR'!L71)</f>
        <v>V</v>
      </c>
      <c r="BN65" s="291">
        <f>IF(' M16 APR'!E71="","",' M16 APR'!E71)</f>
        <v>15</v>
      </c>
      <c r="BO65" s="291" t="str">
        <f>IF(' M16 APR'!F71="","",' M16 APR'!F71)</f>
        <v/>
      </c>
      <c r="BP65" s="291">
        <f>IF(' M16 APR'!G71="","",' M16 APR'!G71)</f>
        <v>15</v>
      </c>
      <c r="BQ65" s="291">
        <f>IF(' M16 APR'!H71="","",' M16 APR'!H71)</f>
        <v>15</v>
      </c>
      <c r="BR65" s="291" t="str">
        <f>IF(' M16 APR'!I71="","",' M16 APR'!I71)</f>
        <v>V</v>
      </c>
      <c r="BS65" s="290">
        <f t="shared" si="4"/>
        <v>14.663875000000001</v>
      </c>
      <c r="BT65" s="292" t="str">
        <f t="shared" si="5"/>
        <v>Admis(e)</v>
      </c>
      <c r="BU65" s="293" t="str">
        <f t="shared" si="6"/>
        <v xml:space="preserve">ER-RAFLAOUY </v>
      </c>
    </row>
    <row r="66" spans="1:73">
      <c r="A66" s="301">
        <f t="shared" si="3"/>
        <v>57</v>
      </c>
      <c r="B66" s="187" t="s">
        <v>185</v>
      </c>
      <c r="C66" s="37" t="s">
        <v>186</v>
      </c>
      <c r="D66" s="174">
        <f>IF('M9 final  '!D99="","",'M9 final  '!D99)</f>
        <v>14.600000000000001</v>
      </c>
      <c r="E66" s="174" t="str">
        <f>IF('M9 final  '!E99="","",'M9 final  '!E99)</f>
        <v/>
      </c>
      <c r="F66" s="174">
        <f>IF('M9 final  '!F99="","",'M9 final  '!F99)</f>
        <v>14.600000000000001</v>
      </c>
      <c r="G66" s="174">
        <f>IF('M9 final  '!G99="","",'M9 final  '!G99)</f>
        <v>12</v>
      </c>
      <c r="H66" s="174" t="str">
        <f>IF('M9 final  '!H99="","",'M9 final  '!H99)</f>
        <v/>
      </c>
      <c r="I66" s="174">
        <f>IF('M9 final  '!I99="","",'M9 final  '!I99)</f>
        <v>12</v>
      </c>
      <c r="J66" s="174">
        <f>IF('M9 final  '!J99="","",'M9 final  '!J99)</f>
        <v>13.3</v>
      </c>
      <c r="K66" s="174" t="str">
        <f>IF('M9 final  '!K99="","",'M9 final  '!K99)</f>
        <v>V</v>
      </c>
      <c r="L66" s="174">
        <f>IF(M10FI!E99="","",M10FI!E99)</f>
        <v>14</v>
      </c>
      <c r="M66" s="174" t="str">
        <f>IF(M10FI!F99="","",M10FI!F99)</f>
        <v/>
      </c>
      <c r="N66" s="174">
        <f>IF(M10FI!G99="","",M10FI!G99)</f>
        <v>14</v>
      </c>
      <c r="O66" s="174">
        <f>IF(M10FI!H99="","",M10FI!H99)</f>
        <v>14.25</v>
      </c>
      <c r="P66" s="174" t="str">
        <f>IF(M10FI!I99="","",M10FI!I99)</f>
        <v/>
      </c>
      <c r="Q66" s="174">
        <f>IF(M10FI!J99="","",M10FI!J99)</f>
        <v>14.25</v>
      </c>
      <c r="R66" s="174">
        <f>IF(M10FI!K99="","",M10FI!K99)</f>
        <v>12.5</v>
      </c>
      <c r="S66" s="174" t="str">
        <f>IF(M10FI!L99="","",M10FI!L99)</f>
        <v/>
      </c>
      <c r="T66" s="174">
        <f>IF(M10FI!M99="","",M10FI!M99)</f>
        <v>12.5</v>
      </c>
      <c r="U66" s="174">
        <f>IF(M10FI!N99="","",M10FI!N99)</f>
        <v>13.65</v>
      </c>
      <c r="V66" s="176" t="str">
        <f>IF(M10FI!O99="","",M10FI!O99)</f>
        <v>V</v>
      </c>
      <c r="W66" s="174">
        <f>IF('M11 final'!D99="","",'M11 final'!D99)</f>
        <v>15</v>
      </c>
      <c r="X66" s="174" t="str">
        <f>IF('M11 final'!E99="","",'M11 final'!E99)</f>
        <v/>
      </c>
      <c r="Y66" s="174">
        <f>IF('M11 final'!F99="","",'M11 final'!F99)</f>
        <v>15</v>
      </c>
      <c r="Z66" s="174">
        <f>IF('M11 final'!G99="","",'M11 final'!G99)</f>
        <v>11.5</v>
      </c>
      <c r="AA66" s="174" t="str">
        <f>IF('M11 final'!H99="","",'M11 final'!H99)</f>
        <v/>
      </c>
      <c r="AB66" s="174">
        <f>IF('M11 final'!I99="","",'M11 final'!I99)</f>
        <v>11.5</v>
      </c>
      <c r="AC66" s="174">
        <f>IF('M11 final'!J99="","",'M11 final'!J99)</f>
        <v>13.25</v>
      </c>
      <c r="AD66" s="176" t="str">
        <f>IF('M11 final'!K99="","",'M11 final'!K99)</f>
        <v>V</v>
      </c>
      <c r="AE66" s="174">
        <f>IF(M12FI!D99="","",M12FI!D99)</f>
        <v>17</v>
      </c>
      <c r="AF66" s="174" t="str">
        <f>IF(M12FI!E99="","",M12FI!E99)</f>
        <v/>
      </c>
      <c r="AG66" s="174">
        <f>IF(M12FI!F99="","",M12FI!F99)</f>
        <v>17</v>
      </c>
      <c r="AH66" s="174">
        <f>IF(M12FI!G99="","",M12FI!G99)</f>
        <v>17</v>
      </c>
      <c r="AI66" s="174" t="str">
        <f>IF(M12FI!H99="","",M12FI!H99)</f>
        <v/>
      </c>
      <c r="AJ66" s="174">
        <f>IF(M12FI!I99="","",M12FI!I99)</f>
        <v>17</v>
      </c>
      <c r="AK66" s="174">
        <f>IF(M12FI!J99="","",M12FI!J99)</f>
        <v>15</v>
      </c>
      <c r="AL66" s="174" t="str">
        <f>IF(M12FI!K99="","",M12FI!K99)</f>
        <v/>
      </c>
      <c r="AM66" s="174">
        <f>IF(M12FI!L99="","",M12FI!L99)</f>
        <v>15</v>
      </c>
      <c r="AN66" s="174">
        <f>IF(M12FI!M99="","",M12FI!M99)</f>
        <v>15.88</v>
      </c>
      <c r="AO66" s="176" t="str">
        <f>IF(M12FI!N99="","",M12FI!N99)</f>
        <v>V</v>
      </c>
      <c r="AP66" s="174">
        <f>IF(' M13 APR'!E99="","",' M13 APR'!E99)</f>
        <v>14</v>
      </c>
      <c r="AQ66" s="174" t="str">
        <f>IF(' M13 APR'!F99="","",' M13 APR'!F99)</f>
        <v/>
      </c>
      <c r="AR66" s="174">
        <f>IF(' M13 APR'!G99="","",' M13 APR'!G99)</f>
        <v>14</v>
      </c>
      <c r="AS66" s="174">
        <f>IF(' M13 APR'!H99="","",' M13 APR'!H99)</f>
        <v>17.45</v>
      </c>
      <c r="AT66" s="174" t="str">
        <f>IF(' M13 APR'!I99="","",' M13 APR'!I99)</f>
        <v/>
      </c>
      <c r="AU66" s="174">
        <f>IF(' M13 APR'!J99="","",' M13 APR'!J99)</f>
        <v>17.45</v>
      </c>
      <c r="AV66" s="174">
        <f>IF(' M13 APR'!K99="","",' M13 APR'!K99)</f>
        <v>15.518000000000001</v>
      </c>
      <c r="AW66" s="176" t="str">
        <f>IF(' M13 APR'!L99="","",' M13 APR'!L99)</f>
        <v>V</v>
      </c>
      <c r="AX66" s="176">
        <f>IF(' M14 APR'!E99="","",' M14 APR'!E99)</f>
        <v>15.200000000000001</v>
      </c>
      <c r="AY66" s="176" t="str">
        <f>IF(' M14 APR'!F99="","",' M14 APR'!F99)</f>
        <v/>
      </c>
      <c r="AZ66" s="176">
        <f>IF(' M14 APR'!G99="","",' M14 APR'!G99)</f>
        <v>15.200000000000001</v>
      </c>
      <c r="BA66" s="176">
        <f>IF(' M14 APR'!H99="","",' M14 APR'!H99)</f>
        <v>13.5</v>
      </c>
      <c r="BB66" s="176" t="str">
        <f>IF(' M14 APR'!I99="","",' M14 APR'!I99)</f>
        <v/>
      </c>
      <c r="BC66" s="176">
        <f>IF(' M14 APR'!J99="","",' M14 APR'!J99)</f>
        <v>13.5</v>
      </c>
      <c r="BD66" s="176">
        <f>IF(' M14 APR'!K99="","",' M14 APR'!K99)</f>
        <v>14.452000000000002</v>
      </c>
      <c r="BE66" s="176" t="str">
        <f>IF(' M14 APR'!L99="","",' M14 APR'!L99)</f>
        <v>V</v>
      </c>
      <c r="BF66" s="175">
        <f>IF(' M15 APR'!E99="","",' M15 APR'!E99)</f>
        <v>14</v>
      </c>
      <c r="BG66" s="175" t="str">
        <f>IF(' M15 APR'!F99="","",' M15 APR'!F99)</f>
        <v/>
      </c>
      <c r="BH66" s="175">
        <f>IF(' M15 APR'!G99="","",' M15 APR'!G99)</f>
        <v>14</v>
      </c>
      <c r="BI66" s="175">
        <f>IF(' M15 APR'!H99="","",' M15 APR'!H99)</f>
        <v>16</v>
      </c>
      <c r="BJ66" s="175" t="str">
        <f>IF(' M15 APR'!I99="","",' M15 APR'!I99)</f>
        <v/>
      </c>
      <c r="BK66" s="175">
        <f>IF(' M15 APR'!J99="","",' M15 APR'!J99)</f>
        <v>16</v>
      </c>
      <c r="BL66" s="175">
        <f>IF(' M15 APR'!K99="","",' M15 APR'!K99)</f>
        <v>15.600000000000001</v>
      </c>
      <c r="BM66" s="175" t="str">
        <f>IF(' M15 APR'!L99="","",' M15 APR'!L99)</f>
        <v>V</v>
      </c>
      <c r="BN66" s="291">
        <f>IF(' M16 APR'!E99="","",' M16 APR'!E99)</f>
        <v>15.5</v>
      </c>
      <c r="BO66" s="291" t="str">
        <f>IF(' M16 APR'!F99="","",' M16 APR'!F99)</f>
        <v/>
      </c>
      <c r="BP66" s="291">
        <f>IF(' M16 APR'!G99="","",' M16 APR'!G99)</f>
        <v>15.5</v>
      </c>
      <c r="BQ66" s="291">
        <f>IF(' M16 APR'!H99="","",' M16 APR'!H99)</f>
        <v>15.5</v>
      </c>
      <c r="BR66" s="291" t="str">
        <f>IF(' M16 APR'!I99="","",' M16 APR'!I99)</f>
        <v>V</v>
      </c>
      <c r="BS66" s="290">
        <f t="shared" si="4"/>
        <v>14.643750000000001</v>
      </c>
      <c r="BT66" s="292" t="str">
        <f t="shared" si="5"/>
        <v>Admis(e)</v>
      </c>
      <c r="BU66" s="293" t="str">
        <f t="shared" si="6"/>
        <v xml:space="preserve">MASBAHI      </v>
      </c>
    </row>
    <row r="67" spans="1:73">
      <c r="A67" s="301">
        <f t="shared" si="3"/>
        <v>58</v>
      </c>
      <c r="B67" s="187" t="s">
        <v>177</v>
      </c>
      <c r="C67" s="37" t="s">
        <v>12</v>
      </c>
      <c r="D67" s="174">
        <f>IF('M9 final  '!D94="","",'M9 final  '!D94)</f>
        <v>15.6</v>
      </c>
      <c r="E67" s="174" t="str">
        <f>IF('M9 final  '!E94="","",'M9 final  '!E94)</f>
        <v/>
      </c>
      <c r="F67" s="174">
        <f>IF('M9 final  '!F94="","",'M9 final  '!F94)</f>
        <v>15.6</v>
      </c>
      <c r="G67" s="174">
        <f>IF('M9 final  '!G94="","",'M9 final  '!G94)</f>
        <v>13</v>
      </c>
      <c r="H67" s="174" t="str">
        <f>IF('M9 final  '!H94="","",'M9 final  '!H94)</f>
        <v/>
      </c>
      <c r="I67" s="174">
        <f>IF('M9 final  '!I94="","",'M9 final  '!I94)</f>
        <v>13</v>
      </c>
      <c r="J67" s="174">
        <f>IF('M9 final  '!J94="","",'M9 final  '!J94)</f>
        <v>14.3</v>
      </c>
      <c r="K67" s="174" t="str">
        <f>IF('M9 final  '!K94="","",'M9 final  '!K94)</f>
        <v>V</v>
      </c>
      <c r="L67" s="174">
        <f>IF(M10FI!E94="","",M10FI!E94)</f>
        <v>14</v>
      </c>
      <c r="M67" s="174" t="str">
        <f>IF(M10FI!F94="","",M10FI!F94)</f>
        <v/>
      </c>
      <c r="N67" s="174">
        <f>IF(M10FI!G94="","",M10FI!G94)</f>
        <v>14</v>
      </c>
      <c r="O67" s="174">
        <f>IF(M10FI!H94="","",M10FI!H94)</f>
        <v>18.5</v>
      </c>
      <c r="P67" s="174" t="str">
        <f>IF(M10FI!I94="","",M10FI!I94)</f>
        <v/>
      </c>
      <c r="Q67" s="174">
        <f>IF(M10FI!J94="","",M10FI!J94)</f>
        <v>18.5</v>
      </c>
      <c r="R67" s="174">
        <f>IF(M10FI!K94="","",M10FI!K94)</f>
        <v>12</v>
      </c>
      <c r="S67" s="174" t="str">
        <f>IF(M10FI!L94="","",M10FI!L94)</f>
        <v/>
      </c>
      <c r="T67" s="174">
        <f>IF(M10FI!M94="","",M10FI!M94)</f>
        <v>12</v>
      </c>
      <c r="U67" s="174">
        <f>IF(M10FI!N94="","",M10FI!N94)</f>
        <v>15.200000000000001</v>
      </c>
      <c r="V67" s="176" t="str">
        <f>IF(M10FI!O94="","",M10FI!O94)</f>
        <v>V</v>
      </c>
      <c r="W67" s="174">
        <f>IF('M11 final'!D94="","",'M11 final'!D94)</f>
        <v>12.5</v>
      </c>
      <c r="X67" s="174" t="str">
        <f>IF('M11 final'!E94="","",'M11 final'!E94)</f>
        <v/>
      </c>
      <c r="Y67" s="174">
        <f>IF('M11 final'!F94="","",'M11 final'!F94)</f>
        <v>12.5</v>
      </c>
      <c r="Z67" s="174">
        <f>IF('M11 final'!G94="","",'M11 final'!G94)</f>
        <v>10.5</v>
      </c>
      <c r="AA67" s="174">
        <f>IF('M11 final'!H94="","",'M11 final'!H94)</f>
        <v>12</v>
      </c>
      <c r="AB67" s="174">
        <f>IF('M11 final'!I94="","",'M11 final'!I94)</f>
        <v>12</v>
      </c>
      <c r="AC67" s="174">
        <f>IF('M11 final'!J94="","",'M11 final'!J94)</f>
        <v>12.25</v>
      </c>
      <c r="AD67" s="176" t="str">
        <f>IF('M11 final'!K94="","",'M11 final'!K94)</f>
        <v>VAR</v>
      </c>
      <c r="AE67" s="174">
        <f>IF(M12FI!D94="","",M12FI!D94)</f>
        <v>12.5</v>
      </c>
      <c r="AF67" s="174" t="str">
        <f>IF(M12FI!E94="","",M12FI!E94)</f>
        <v/>
      </c>
      <c r="AG67" s="174">
        <f>IF(M12FI!F94="","",M12FI!F94)</f>
        <v>12.5</v>
      </c>
      <c r="AH67" s="174">
        <f>IF(M12FI!G94="","",M12FI!G94)</f>
        <v>14</v>
      </c>
      <c r="AI67" s="174" t="str">
        <f>IF(M12FI!H94="","",M12FI!H94)</f>
        <v/>
      </c>
      <c r="AJ67" s="174">
        <f>IF(M12FI!I94="","",M12FI!I94)</f>
        <v>14</v>
      </c>
      <c r="AK67" s="174">
        <f>IF(M12FI!J94="","",M12FI!J94)</f>
        <v>16.5</v>
      </c>
      <c r="AL67" s="174" t="str">
        <f>IF(M12FI!K94="","",M12FI!K94)</f>
        <v/>
      </c>
      <c r="AM67" s="174">
        <f>IF(M12FI!L94="","",M12FI!L94)</f>
        <v>16.5</v>
      </c>
      <c r="AN67" s="174">
        <f>IF(M12FI!M94="","",M12FI!M94)</f>
        <v>15.07</v>
      </c>
      <c r="AO67" s="176" t="str">
        <f>IF(M12FI!N94="","",M12FI!N94)</f>
        <v>V</v>
      </c>
      <c r="AP67" s="174">
        <f>IF(' M13 APR'!E94="","",' M13 APR'!E94)</f>
        <v>14</v>
      </c>
      <c r="AQ67" s="174" t="str">
        <f>IF(' M13 APR'!F94="","",' M13 APR'!F94)</f>
        <v/>
      </c>
      <c r="AR67" s="174">
        <f>IF(' M13 APR'!G94="","",' M13 APR'!G94)</f>
        <v>14</v>
      </c>
      <c r="AS67" s="174">
        <f>IF(' M13 APR'!H94="","",' M13 APR'!H94)</f>
        <v>19</v>
      </c>
      <c r="AT67" s="174" t="str">
        <f>IF(' M13 APR'!I94="","",' M13 APR'!I94)</f>
        <v/>
      </c>
      <c r="AU67" s="174">
        <f>IF(' M13 APR'!J94="","",' M13 APR'!J94)</f>
        <v>19</v>
      </c>
      <c r="AV67" s="174">
        <f>IF(' M13 APR'!K94="","",' M13 APR'!K94)</f>
        <v>16.2</v>
      </c>
      <c r="AW67" s="176" t="str">
        <f>IF(' M13 APR'!L94="","",' M13 APR'!L94)</f>
        <v>V</v>
      </c>
      <c r="AX67" s="176">
        <f>IF(' M14 APR'!E94="","",' M14 APR'!E94)</f>
        <v>18</v>
      </c>
      <c r="AY67" s="176" t="str">
        <f>IF(' M14 APR'!F94="","",' M14 APR'!F94)</f>
        <v/>
      </c>
      <c r="AZ67" s="176">
        <f>IF(' M14 APR'!G94="","",' M14 APR'!G94)</f>
        <v>18</v>
      </c>
      <c r="BA67" s="176">
        <f>IF(' M14 APR'!H94="","",' M14 APR'!H94)</f>
        <v>13.5</v>
      </c>
      <c r="BB67" s="176" t="str">
        <f>IF(' M14 APR'!I94="","",' M14 APR'!I94)</f>
        <v/>
      </c>
      <c r="BC67" s="176">
        <f>IF(' M14 APR'!J94="","",' M14 APR'!J94)</f>
        <v>13.5</v>
      </c>
      <c r="BD67" s="176">
        <f>IF(' M14 APR'!K94="","",' M14 APR'!K94)</f>
        <v>16.020000000000003</v>
      </c>
      <c r="BE67" s="176" t="str">
        <f>IF(' M14 APR'!L94="","",' M14 APR'!L94)</f>
        <v>V</v>
      </c>
      <c r="BF67" s="175">
        <f>IF(' M15 APR'!E94="","",' M15 APR'!E94)</f>
        <v>14.5</v>
      </c>
      <c r="BG67" s="175" t="str">
        <f>IF(' M15 APR'!F94="","",' M15 APR'!F94)</f>
        <v/>
      </c>
      <c r="BH67" s="175">
        <f>IF(' M15 APR'!G94="","",' M15 APR'!G94)</f>
        <v>14.5</v>
      </c>
      <c r="BI67" s="175">
        <f>IF(' M15 APR'!H94="","",' M15 APR'!H94)</f>
        <v>15</v>
      </c>
      <c r="BJ67" s="175" t="str">
        <f>IF(' M15 APR'!I94="","",' M15 APR'!I94)</f>
        <v/>
      </c>
      <c r="BK67" s="175">
        <f>IF(' M15 APR'!J94="","",' M15 APR'!J94)</f>
        <v>15</v>
      </c>
      <c r="BL67" s="175">
        <f>IF(' M15 APR'!K94="","",' M15 APR'!K94)</f>
        <v>14.9</v>
      </c>
      <c r="BM67" s="175" t="str">
        <f>IF(' M15 APR'!L94="","",' M15 APR'!L94)</f>
        <v>V</v>
      </c>
      <c r="BN67" s="291">
        <f>IF(' M16 APR'!E94="","",' M16 APR'!E94)</f>
        <v>13</v>
      </c>
      <c r="BO67" s="291" t="str">
        <f>IF(' M16 APR'!F94="","",' M16 APR'!F94)</f>
        <v/>
      </c>
      <c r="BP67" s="291">
        <f>IF(' M16 APR'!G94="","",' M16 APR'!G94)</f>
        <v>13</v>
      </c>
      <c r="BQ67" s="291">
        <f>IF(' M16 APR'!H94="","",' M16 APR'!H94)</f>
        <v>13</v>
      </c>
      <c r="BR67" s="291" t="str">
        <f>IF(' M16 APR'!I94="","",' M16 APR'!I94)</f>
        <v>V</v>
      </c>
      <c r="BS67" s="290">
        <f t="shared" si="4"/>
        <v>14.6175</v>
      </c>
      <c r="BT67" s="292" t="str">
        <f t="shared" si="5"/>
        <v>Admis(e)</v>
      </c>
      <c r="BU67" s="293" t="str">
        <f t="shared" si="6"/>
        <v xml:space="preserve">LAKHDAR            </v>
      </c>
    </row>
    <row r="68" spans="1:73">
      <c r="A68" s="301">
        <f t="shared" si="3"/>
        <v>59</v>
      </c>
      <c r="B68" s="37" t="s">
        <v>229</v>
      </c>
      <c r="C68" s="188" t="s">
        <v>230</v>
      </c>
      <c r="D68" s="174">
        <f>IF('M9 final  '!D122="","",'M9 final  '!D122)</f>
        <v>14.600000000000001</v>
      </c>
      <c r="E68" s="174" t="str">
        <f>IF('M9 final  '!E122="","",'M9 final  '!E122)</f>
        <v/>
      </c>
      <c r="F68" s="174">
        <f>IF('M9 final  '!F122="","",'M9 final  '!F122)</f>
        <v>14.600000000000001</v>
      </c>
      <c r="G68" s="174">
        <f>IF('M9 final  '!G122="","",'M9 final  '!G122)</f>
        <v>14</v>
      </c>
      <c r="H68" s="174" t="str">
        <f>IF('M9 final  '!H122="","",'M9 final  '!H122)</f>
        <v/>
      </c>
      <c r="I68" s="174">
        <f>IF('M9 final  '!I122="","",'M9 final  '!I122)</f>
        <v>14</v>
      </c>
      <c r="J68" s="174">
        <f>IF('M9 final  '!J122="","",'M9 final  '!J122)</f>
        <v>14.3</v>
      </c>
      <c r="K68" s="174" t="str">
        <f>IF('M9 final  '!K122="","",'M9 final  '!K122)</f>
        <v>V</v>
      </c>
      <c r="L68" s="174">
        <f>IF(M10FI!E122="","",M10FI!E122)</f>
        <v>12.25</v>
      </c>
      <c r="M68" s="174" t="str">
        <f>IF(M10FI!F122="","",M10FI!F122)</f>
        <v/>
      </c>
      <c r="N68" s="174">
        <f>IF(M10FI!G122="","",M10FI!G122)</f>
        <v>12.25</v>
      </c>
      <c r="O68" s="174">
        <f>IF(M10FI!H122="","",M10FI!H122)</f>
        <v>12.75</v>
      </c>
      <c r="P68" s="174" t="str">
        <f>IF(M10FI!I122="","",M10FI!I122)</f>
        <v/>
      </c>
      <c r="Q68" s="174">
        <f>IF(M10FI!J122="","",M10FI!J122)</f>
        <v>12.75</v>
      </c>
      <c r="R68" s="174">
        <f>IF(M10FI!K122="","",M10FI!K122)</f>
        <v>13</v>
      </c>
      <c r="S68" s="174" t="str">
        <f>IF(M10FI!L122="","",M10FI!L122)</f>
        <v/>
      </c>
      <c r="T68" s="174">
        <f>IF(M10FI!M122="","",M10FI!M122)</f>
        <v>13</v>
      </c>
      <c r="U68" s="174">
        <f>IF(M10FI!N122="","",M10FI!N122)</f>
        <v>12.675000000000001</v>
      </c>
      <c r="V68" s="176" t="str">
        <f>IF(M10FI!O122="","",M10FI!O122)</f>
        <v>V</v>
      </c>
      <c r="W68" s="174">
        <f>IF('M11 final'!D122="","",'M11 final'!D122)</f>
        <v>15.5</v>
      </c>
      <c r="X68" s="174" t="str">
        <f>IF('M11 final'!E122="","",'M11 final'!E122)</f>
        <v/>
      </c>
      <c r="Y68" s="174">
        <f>IF('M11 final'!F122="","",'M11 final'!F122)</f>
        <v>15.5</v>
      </c>
      <c r="Z68" s="174">
        <f>IF('M11 final'!G122="","",'M11 final'!G122)</f>
        <v>13.25</v>
      </c>
      <c r="AA68" s="174" t="str">
        <f>IF('M11 final'!H122="","",'M11 final'!H122)</f>
        <v/>
      </c>
      <c r="AB68" s="174">
        <f>IF('M11 final'!I122="","",'M11 final'!I122)</f>
        <v>13.25</v>
      </c>
      <c r="AC68" s="174">
        <f>IF('M11 final'!J122="","",'M11 final'!J122)</f>
        <v>14.375</v>
      </c>
      <c r="AD68" s="176" t="str">
        <f>IF('M11 final'!K122="","",'M11 final'!K122)</f>
        <v>V</v>
      </c>
      <c r="AE68" s="174">
        <f>IF(M12FI!D122="","",M12FI!D122)</f>
        <v>17</v>
      </c>
      <c r="AF68" s="174" t="str">
        <f>IF(M12FI!E122="","",M12FI!E122)</f>
        <v/>
      </c>
      <c r="AG68" s="174">
        <f>IF(M12FI!F122="","",M12FI!F122)</f>
        <v>17</v>
      </c>
      <c r="AH68" s="174">
        <f>IF(M12FI!G122="","",M12FI!G122)</f>
        <v>17</v>
      </c>
      <c r="AI68" s="174" t="str">
        <f>IF(M12FI!H122="","",M12FI!H122)</f>
        <v/>
      </c>
      <c r="AJ68" s="174">
        <f>IF(M12FI!I122="","",M12FI!I122)</f>
        <v>17</v>
      </c>
      <c r="AK68" s="174">
        <f>IF(M12FI!J122="","",M12FI!J122)</f>
        <v>13</v>
      </c>
      <c r="AL68" s="174" t="str">
        <f>IF(M12FI!K122="","",M12FI!K122)</f>
        <v/>
      </c>
      <c r="AM68" s="174">
        <f>IF(M12FI!L122="","",M12FI!L122)</f>
        <v>13</v>
      </c>
      <c r="AN68" s="174">
        <f>IF(M12FI!M122="","",M12FI!M122)</f>
        <v>14.760000000000002</v>
      </c>
      <c r="AO68" s="176" t="str">
        <f>IF(M12FI!N122="","",M12FI!N122)</f>
        <v>V</v>
      </c>
      <c r="AP68" s="174">
        <f>IF(' M13 APR'!E122="","",' M13 APR'!E122)</f>
        <v>11</v>
      </c>
      <c r="AQ68" s="174" t="str">
        <f>IF(' M13 APR'!F122="","",' M13 APR'!F122)</f>
        <v/>
      </c>
      <c r="AR68" s="174">
        <f>IF(' M13 APR'!G122="","",' M13 APR'!G122)</f>
        <v>11</v>
      </c>
      <c r="AS68" s="174">
        <f>IF(' M13 APR'!H122="","",' M13 APR'!H122)</f>
        <v>16.899999999999999</v>
      </c>
      <c r="AT68" s="174" t="str">
        <f>IF(' M13 APR'!I122="","",' M13 APR'!I122)</f>
        <v/>
      </c>
      <c r="AU68" s="174">
        <f>IF(' M13 APR'!J122="","",' M13 APR'!J122)</f>
        <v>16.899999999999999</v>
      </c>
      <c r="AV68" s="174">
        <f>IF(' M13 APR'!K122="","",' M13 APR'!K122)</f>
        <v>13.596</v>
      </c>
      <c r="AW68" s="176" t="str">
        <f>IF(' M13 APR'!L122="","",' M13 APR'!L122)</f>
        <v>V</v>
      </c>
      <c r="AX68" s="176">
        <f>IF(' M14 APR'!E122="","",' M14 APR'!E122)</f>
        <v>14.4</v>
      </c>
      <c r="AY68" s="176" t="str">
        <f>IF(' M14 APR'!F122="","",' M14 APR'!F122)</f>
        <v/>
      </c>
      <c r="AZ68" s="176">
        <f>IF(' M14 APR'!G122="","",' M14 APR'!G122)</f>
        <v>14.4</v>
      </c>
      <c r="BA68" s="176">
        <f>IF(' M14 APR'!H122="","",' M14 APR'!H122)</f>
        <v>15.5</v>
      </c>
      <c r="BB68" s="176" t="str">
        <f>IF(' M14 APR'!I122="","",' M14 APR'!I122)</f>
        <v/>
      </c>
      <c r="BC68" s="176">
        <f>IF(' M14 APR'!J122="","",' M14 APR'!J122)</f>
        <v>15.5</v>
      </c>
      <c r="BD68" s="176">
        <f>IF(' M14 APR'!K122="","",' M14 APR'!K122)</f>
        <v>14.884000000000002</v>
      </c>
      <c r="BE68" s="176" t="str">
        <f>IF(' M14 APR'!L122="","",' M14 APR'!L122)</f>
        <v>V</v>
      </c>
      <c r="BF68" s="175">
        <f>IF(' M15 APR'!E122="","",' M15 APR'!E122)</f>
        <v>17</v>
      </c>
      <c r="BG68" s="175" t="str">
        <f>IF(' M15 APR'!F122="","",' M15 APR'!F122)</f>
        <v/>
      </c>
      <c r="BH68" s="175">
        <f>IF(' M15 APR'!G122="","",' M15 APR'!G122)</f>
        <v>17</v>
      </c>
      <c r="BI68" s="175">
        <f>IF(' M15 APR'!H122="","",' M15 APR'!H122)</f>
        <v>16</v>
      </c>
      <c r="BJ68" s="175" t="str">
        <f>IF(' M15 APR'!I122="","",' M15 APR'!I122)</f>
        <v/>
      </c>
      <c r="BK68" s="175">
        <f>IF(' M15 APR'!J122="","",' M15 APR'!J122)</f>
        <v>16</v>
      </c>
      <c r="BL68" s="175">
        <f>IF(' M15 APR'!K122="","",' M15 APR'!K122)</f>
        <v>16.200000000000003</v>
      </c>
      <c r="BM68" s="175" t="str">
        <f>IF(' M15 APR'!L122="","",' M15 APR'!L122)</f>
        <v>V</v>
      </c>
      <c r="BN68" s="291">
        <f>IF(' M16 APR'!E122="","",' M16 APR'!E122)</f>
        <v>16</v>
      </c>
      <c r="BO68" s="291" t="str">
        <f>IF(' M16 APR'!F122="","",' M16 APR'!F122)</f>
        <v/>
      </c>
      <c r="BP68" s="291">
        <f>IF(' M16 APR'!G122="","",' M16 APR'!G122)</f>
        <v>16</v>
      </c>
      <c r="BQ68" s="291">
        <f>IF(' M16 APR'!H122="","",' M16 APR'!H122)</f>
        <v>16</v>
      </c>
      <c r="BR68" s="291" t="str">
        <f>IF(' M16 APR'!I122="","",' M16 APR'!I122)</f>
        <v>V</v>
      </c>
      <c r="BS68" s="290">
        <f t="shared" si="4"/>
        <v>14.598750000000001</v>
      </c>
      <c r="BT68" s="292" t="str">
        <f t="shared" si="5"/>
        <v>Admis(e)</v>
      </c>
      <c r="BU68" s="293" t="str">
        <f t="shared" si="6"/>
        <v xml:space="preserve">SARHANI     </v>
      </c>
    </row>
    <row r="69" spans="1:73">
      <c r="A69" s="301">
        <f t="shared" si="3"/>
        <v>60</v>
      </c>
      <c r="B69" s="186" t="s">
        <v>144</v>
      </c>
      <c r="C69" s="37" t="s">
        <v>145</v>
      </c>
      <c r="D69" s="174">
        <f>IF('M9 final  '!D77="","",'M9 final  '!D77)</f>
        <v>15.1</v>
      </c>
      <c r="E69" s="174" t="str">
        <f>IF('M9 final  '!E77="","",'M9 final  '!E77)</f>
        <v/>
      </c>
      <c r="F69" s="174">
        <f>IF('M9 final  '!F77="","",'M9 final  '!F77)</f>
        <v>15.1</v>
      </c>
      <c r="G69" s="174">
        <f>IF('M9 final  '!G77="","",'M9 final  '!G77)</f>
        <v>13</v>
      </c>
      <c r="H69" s="174" t="str">
        <f>IF('M9 final  '!H77="","",'M9 final  '!H77)</f>
        <v/>
      </c>
      <c r="I69" s="174">
        <f>IF('M9 final  '!I77="","",'M9 final  '!I77)</f>
        <v>13</v>
      </c>
      <c r="J69" s="174">
        <f>IF('M9 final  '!J77="","",'M9 final  '!J77)</f>
        <v>14.05</v>
      </c>
      <c r="K69" s="174" t="str">
        <f>IF('M9 final  '!K77="","",'M9 final  '!K77)</f>
        <v>V</v>
      </c>
      <c r="L69" s="174">
        <f>IF(M10FI!E77="","",M10FI!E77)</f>
        <v>13.75</v>
      </c>
      <c r="M69" s="174" t="str">
        <f>IF(M10FI!F77="","",M10FI!F77)</f>
        <v/>
      </c>
      <c r="N69" s="174">
        <f>IF(M10FI!G77="","",M10FI!G77)</f>
        <v>13.75</v>
      </c>
      <c r="O69" s="174">
        <f>IF(M10FI!H77="","",M10FI!H77)</f>
        <v>11.5</v>
      </c>
      <c r="P69" s="174" t="str">
        <f>IF(M10FI!I77="","",M10FI!I77)</f>
        <v/>
      </c>
      <c r="Q69" s="174">
        <f>IF(M10FI!J77="","",M10FI!J77)</f>
        <v>11.5</v>
      </c>
      <c r="R69" s="174">
        <f>IF(M10FI!K77="","",M10FI!K77)</f>
        <v>11.5</v>
      </c>
      <c r="S69" s="174" t="str">
        <f>IF(M10FI!L77="","",M10FI!L77)</f>
        <v/>
      </c>
      <c r="T69" s="174">
        <f>IF(M10FI!M77="","",M10FI!M77)</f>
        <v>11.5</v>
      </c>
      <c r="U69" s="174">
        <f>IF(M10FI!N77="","",M10FI!N77)</f>
        <v>12.175000000000001</v>
      </c>
      <c r="V69" s="176" t="str">
        <f>IF(M10FI!O77="","",M10FI!O77)</f>
        <v>V</v>
      </c>
      <c r="W69" s="174">
        <f>IF('M11 final'!D77="","",'M11 final'!D77)</f>
        <v>13.5</v>
      </c>
      <c r="X69" s="174" t="str">
        <f>IF('M11 final'!E77="","",'M11 final'!E77)</f>
        <v/>
      </c>
      <c r="Y69" s="174">
        <f>IF('M11 final'!F77="","",'M11 final'!F77)</f>
        <v>13.5</v>
      </c>
      <c r="Z69" s="174">
        <f>IF('M11 final'!G77="","",'M11 final'!G77)</f>
        <v>19.25</v>
      </c>
      <c r="AA69" s="174" t="str">
        <f>IF('M11 final'!H77="","",'M11 final'!H77)</f>
        <v/>
      </c>
      <c r="AB69" s="174">
        <f>IF('M11 final'!I77="","",'M11 final'!I77)</f>
        <v>19.25</v>
      </c>
      <c r="AC69" s="174">
        <f>IF('M11 final'!J77="","",'M11 final'!J77)</f>
        <v>16.375</v>
      </c>
      <c r="AD69" s="176" t="str">
        <f>IF('M11 final'!K77="","",'M11 final'!K77)</f>
        <v>V</v>
      </c>
      <c r="AE69" s="174">
        <f>IF(M12FI!D77="","",M12FI!D77)</f>
        <v>16</v>
      </c>
      <c r="AF69" s="174" t="str">
        <f>IF(M12FI!E77="","",M12FI!E77)</f>
        <v/>
      </c>
      <c r="AG69" s="174">
        <f>IF(M12FI!F77="","",M12FI!F77)</f>
        <v>16</v>
      </c>
      <c r="AH69" s="174">
        <f>IF(M12FI!G77="","",M12FI!G77)</f>
        <v>16</v>
      </c>
      <c r="AI69" s="174" t="str">
        <f>IF(M12FI!H77="","",M12FI!H77)</f>
        <v/>
      </c>
      <c r="AJ69" s="174">
        <f>IF(M12FI!I77="","",M12FI!I77)</f>
        <v>16</v>
      </c>
      <c r="AK69" s="174">
        <f>IF(M12FI!J77="","",M12FI!J77)</f>
        <v>10.5</v>
      </c>
      <c r="AL69" s="174" t="str">
        <f>IF(M12FI!K77="","",M12FI!K77)</f>
        <v/>
      </c>
      <c r="AM69" s="174">
        <f>IF(M12FI!L77="","",M12FI!L77)</f>
        <v>10.5</v>
      </c>
      <c r="AN69" s="174">
        <f>IF(M12FI!M77="","",M12FI!M77)</f>
        <v>12.920000000000002</v>
      </c>
      <c r="AO69" s="176" t="str">
        <f>IF(M12FI!N77="","",M12FI!N77)</f>
        <v>V</v>
      </c>
      <c r="AP69" s="174">
        <f>IF(' M13 APR'!E77="","",' M13 APR'!E77)</f>
        <v>12</v>
      </c>
      <c r="AQ69" s="174" t="str">
        <f>IF(' M13 APR'!F77="","",' M13 APR'!F77)</f>
        <v/>
      </c>
      <c r="AR69" s="174">
        <f>IF(' M13 APR'!G77="","",' M13 APR'!G77)</f>
        <v>12</v>
      </c>
      <c r="AS69" s="174">
        <f>IF(' M13 APR'!H77="","",' M13 APR'!H77)</f>
        <v>16.224999999999998</v>
      </c>
      <c r="AT69" s="174" t="str">
        <f>IF(' M13 APR'!I77="","",' M13 APR'!I77)</f>
        <v/>
      </c>
      <c r="AU69" s="174">
        <f>IF(' M13 APR'!J77="","",' M13 APR'!J77)</f>
        <v>16.224999999999998</v>
      </c>
      <c r="AV69" s="174">
        <f>IF(' M13 APR'!K77="","",' M13 APR'!K77)</f>
        <v>13.859</v>
      </c>
      <c r="AW69" s="176" t="str">
        <f>IF(' M13 APR'!L77="","",' M13 APR'!L77)</f>
        <v>V</v>
      </c>
      <c r="AX69" s="176">
        <f>IF(' M14 APR'!E77="","",' M14 APR'!E77)</f>
        <v>18</v>
      </c>
      <c r="AY69" s="176" t="str">
        <f>IF(' M14 APR'!F77="","",' M14 APR'!F77)</f>
        <v/>
      </c>
      <c r="AZ69" s="176">
        <f>IF(' M14 APR'!G77="","",' M14 APR'!G77)</f>
        <v>18</v>
      </c>
      <c r="BA69" s="176">
        <f>IF(' M14 APR'!H77="","",' M14 APR'!H77)</f>
        <v>12.25</v>
      </c>
      <c r="BB69" s="176" t="str">
        <f>IF(' M14 APR'!I77="","",' M14 APR'!I77)</f>
        <v/>
      </c>
      <c r="BC69" s="176">
        <f>IF(' M14 APR'!J77="","",' M14 APR'!J77)</f>
        <v>12.25</v>
      </c>
      <c r="BD69" s="176">
        <f>IF(' M14 APR'!K77="","",' M14 APR'!K77)</f>
        <v>15.470000000000002</v>
      </c>
      <c r="BE69" s="176" t="str">
        <f>IF(' M14 APR'!L77="","",' M14 APR'!L77)</f>
        <v>V</v>
      </c>
      <c r="BF69" s="175">
        <f>IF(' M15 APR'!E77="","",' M15 APR'!E77)</f>
        <v>15</v>
      </c>
      <c r="BG69" s="175" t="str">
        <f>IF(' M15 APR'!F77="","",' M15 APR'!F77)</f>
        <v/>
      </c>
      <c r="BH69" s="175">
        <f>IF(' M15 APR'!G77="","",' M15 APR'!G77)</f>
        <v>15</v>
      </c>
      <c r="BI69" s="175">
        <f>IF(' M15 APR'!H77="","",' M15 APR'!H77)</f>
        <v>15.5</v>
      </c>
      <c r="BJ69" s="175" t="str">
        <f>IF(' M15 APR'!I77="","",' M15 APR'!I77)</f>
        <v/>
      </c>
      <c r="BK69" s="175">
        <f>IF(' M15 APR'!J77="","",' M15 APR'!J77)</f>
        <v>15.5</v>
      </c>
      <c r="BL69" s="175">
        <f>IF(' M15 APR'!K77="","",' M15 APR'!K77)</f>
        <v>15.4</v>
      </c>
      <c r="BM69" s="175" t="str">
        <f>IF(' M15 APR'!L77="","",' M15 APR'!L77)</f>
        <v>V</v>
      </c>
      <c r="BN69" s="291">
        <f>IF(' M16 APR'!E77="","",' M16 APR'!E77)</f>
        <v>16.5</v>
      </c>
      <c r="BO69" s="291" t="str">
        <f>IF(' M16 APR'!F77="","",' M16 APR'!F77)</f>
        <v/>
      </c>
      <c r="BP69" s="291">
        <f>IF(' M16 APR'!G77="","",' M16 APR'!G77)</f>
        <v>16.5</v>
      </c>
      <c r="BQ69" s="291">
        <f>IF(' M16 APR'!H77="","",' M16 APR'!H77)</f>
        <v>16.5</v>
      </c>
      <c r="BR69" s="291" t="str">
        <f>IF(' M16 APR'!I77="","",' M16 APR'!I77)</f>
        <v>V</v>
      </c>
      <c r="BS69" s="290">
        <f t="shared" si="4"/>
        <v>14.593625000000001</v>
      </c>
      <c r="BT69" s="292" t="str">
        <f t="shared" si="5"/>
        <v>Admis(e)</v>
      </c>
      <c r="BU69" s="293" t="str">
        <f t="shared" si="6"/>
        <v xml:space="preserve">HALLI  </v>
      </c>
    </row>
    <row r="70" spans="1:73">
      <c r="A70" s="301">
        <f t="shared" si="3"/>
        <v>61</v>
      </c>
      <c r="B70" s="37" t="s">
        <v>233</v>
      </c>
      <c r="C70" s="188" t="s">
        <v>234</v>
      </c>
      <c r="D70" s="174">
        <f>IF('M9 final  '!D124="","",'M9 final  '!D124)</f>
        <v>15.1</v>
      </c>
      <c r="E70" s="174" t="str">
        <f>IF('M9 final  '!E124="","",'M9 final  '!E124)</f>
        <v/>
      </c>
      <c r="F70" s="174">
        <f>IF('M9 final  '!F124="","",'M9 final  '!F124)</f>
        <v>15.1</v>
      </c>
      <c r="G70" s="174">
        <f>IF('M9 final  '!G124="","",'M9 final  '!G124)</f>
        <v>13</v>
      </c>
      <c r="H70" s="174" t="str">
        <f>IF('M9 final  '!H124="","",'M9 final  '!H124)</f>
        <v/>
      </c>
      <c r="I70" s="174">
        <f>IF('M9 final  '!I124="","",'M9 final  '!I124)</f>
        <v>13</v>
      </c>
      <c r="J70" s="174">
        <f>IF('M9 final  '!J124="","",'M9 final  '!J124)</f>
        <v>14.05</v>
      </c>
      <c r="K70" s="174" t="str">
        <f>IF('M9 final  '!K124="","",'M9 final  '!K124)</f>
        <v>V</v>
      </c>
      <c r="L70" s="174">
        <f>IF(M10FI!E124="","",M10FI!E124)</f>
        <v>14.25</v>
      </c>
      <c r="M70" s="174" t="str">
        <f>IF(M10FI!F124="","",M10FI!F124)</f>
        <v/>
      </c>
      <c r="N70" s="174">
        <f>IF(M10FI!G124="","",M10FI!G124)</f>
        <v>14.25</v>
      </c>
      <c r="O70" s="174">
        <f>IF(M10FI!H124="","",M10FI!H124)</f>
        <v>11</v>
      </c>
      <c r="P70" s="174" t="str">
        <f>IF(M10FI!I124="","",M10FI!I124)</f>
        <v/>
      </c>
      <c r="Q70" s="174">
        <f>IF(M10FI!J124="","",M10FI!J124)</f>
        <v>11</v>
      </c>
      <c r="R70" s="174">
        <f>IF(M10FI!K124="","",M10FI!K124)</f>
        <v>13</v>
      </c>
      <c r="S70" s="174" t="str">
        <f>IF(M10FI!L124="","",M10FI!L124)</f>
        <v/>
      </c>
      <c r="T70" s="174">
        <f>IF(M10FI!M124="","",M10FI!M124)</f>
        <v>13</v>
      </c>
      <c r="U70" s="174">
        <f>IF(M10FI!N124="","",M10FI!N124)</f>
        <v>12.575000000000001</v>
      </c>
      <c r="V70" s="176" t="str">
        <f>IF(M10FI!O124="","",M10FI!O124)</f>
        <v>V</v>
      </c>
      <c r="W70" s="174">
        <f>IF('M11 final'!D124="","",'M11 final'!D124)</f>
        <v>13.75</v>
      </c>
      <c r="X70" s="174" t="str">
        <f>IF('M11 final'!E124="","",'M11 final'!E124)</f>
        <v/>
      </c>
      <c r="Y70" s="174">
        <f>IF('M11 final'!F124="","",'M11 final'!F124)</f>
        <v>13.75</v>
      </c>
      <c r="Z70" s="174">
        <f>IF('M11 final'!G124="","",'M11 final'!G124)</f>
        <v>13.5</v>
      </c>
      <c r="AA70" s="174" t="str">
        <f>IF('M11 final'!H124="","",'M11 final'!H124)</f>
        <v/>
      </c>
      <c r="AB70" s="174">
        <f>IF('M11 final'!I124="","",'M11 final'!I124)</f>
        <v>13.5</v>
      </c>
      <c r="AC70" s="174">
        <f>IF('M11 final'!J124="","",'M11 final'!J124)</f>
        <v>13.625</v>
      </c>
      <c r="AD70" s="176" t="str">
        <f>IF('M11 final'!K124="","",'M11 final'!K124)</f>
        <v>V</v>
      </c>
      <c r="AE70" s="174">
        <f>IF(M12FI!D124="","",M12FI!D124)</f>
        <v>16.5</v>
      </c>
      <c r="AF70" s="174" t="str">
        <f>IF(M12FI!E124="","",M12FI!E124)</f>
        <v/>
      </c>
      <c r="AG70" s="174">
        <f>IF(M12FI!F124="","",M12FI!F124)</f>
        <v>16.5</v>
      </c>
      <c r="AH70" s="174">
        <f>IF(M12FI!G124="","",M12FI!G124)</f>
        <v>18</v>
      </c>
      <c r="AI70" s="174" t="str">
        <f>IF(M12FI!H124="","",M12FI!H124)</f>
        <v/>
      </c>
      <c r="AJ70" s="174">
        <f>IF(M12FI!I124="","",M12FI!I124)</f>
        <v>18</v>
      </c>
      <c r="AK70" s="174">
        <f>IF(M12FI!J124="","",M12FI!J124)</f>
        <v>13</v>
      </c>
      <c r="AL70" s="174" t="str">
        <f>IF(M12FI!K124="","",M12FI!K124)</f>
        <v/>
      </c>
      <c r="AM70" s="174">
        <f>IF(M12FI!L124="","",M12FI!L124)</f>
        <v>13</v>
      </c>
      <c r="AN70" s="174">
        <f>IF(M12FI!M124="","",M12FI!M124)</f>
        <v>14.870000000000001</v>
      </c>
      <c r="AO70" s="176" t="str">
        <f>IF(M12FI!N124="","",M12FI!N124)</f>
        <v>V</v>
      </c>
      <c r="AP70" s="174">
        <f>IF(' M13 APR'!E124="","",' M13 APR'!E124)</f>
        <v>11</v>
      </c>
      <c r="AQ70" s="174" t="str">
        <f>IF(' M13 APR'!F124="","",' M13 APR'!F124)</f>
        <v/>
      </c>
      <c r="AR70" s="174">
        <f>IF(' M13 APR'!G124="","",' M13 APR'!G124)</f>
        <v>11</v>
      </c>
      <c r="AS70" s="174">
        <f>IF(' M13 APR'!H124="","",' M13 APR'!H124)</f>
        <v>16.074999999999999</v>
      </c>
      <c r="AT70" s="174" t="str">
        <f>IF(' M13 APR'!I124="","",' M13 APR'!I124)</f>
        <v/>
      </c>
      <c r="AU70" s="174">
        <f>IF(' M13 APR'!J124="","",' M13 APR'!J124)</f>
        <v>16.074999999999999</v>
      </c>
      <c r="AV70" s="174">
        <f>IF(' M13 APR'!K124="","",' M13 APR'!K124)</f>
        <v>13.233000000000001</v>
      </c>
      <c r="AW70" s="176" t="str">
        <f>IF(' M13 APR'!L124="","",' M13 APR'!L124)</f>
        <v>V</v>
      </c>
      <c r="AX70" s="176">
        <f>IF(' M14 APR'!E124="","",' M14 APR'!E124)</f>
        <v>17.200000000000003</v>
      </c>
      <c r="AY70" s="176" t="str">
        <f>IF(' M14 APR'!F124="","",' M14 APR'!F124)</f>
        <v/>
      </c>
      <c r="AZ70" s="176">
        <f>IF(' M14 APR'!G124="","",' M14 APR'!G124)</f>
        <v>17.200000000000003</v>
      </c>
      <c r="BA70" s="176">
        <f>IF(' M14 APR'!H124="","",' M14 APR'!H124)</f>
        <v>15.5</v>
      </c>
      <c r="BB70" s="176" t="str">
        <f>IF(' M14 APR'!I124="","",' M14 APR'!I124)</f>
        <v/>
      </c>
      <c r="BC70" s="176">
        <f>IF(' M14 APR'!J124="","",' M14 APR'!J124)</f>
        <v>15.5</v>
      </c>
      <c r="BD70" s="176">
        <f>IF(' M14 APR'!K124="","",' M14 APR'!K124)</f>
        <v>16.452000000000005</v>
      </c>
      <c r="BE70" s="176" t="str">
        <f>IF(' M14 APR'!L124="","",' M14 APR'!L124)</f>
        <v>V</v>
      </c>
      <c r="BF70" s="175">
        <f>IF(' M15 APR'!E124="","",' M15 APR'!E124)</f>
        <v>15</v>
      </c>
      <c r="BG70" s="175" t="str">
        <f>IF(' M15 APR'!F124="","",' M15 APR'!F124)</f>
        <v/>
      </c>
      <c r="BH70" s="175">
        <f>IF(' M15 APR'!G124="","",' M15 APR'!G124)</f>
        <v>15</v>
      </c>
      <c r="BI70" s="175">
        <f>IF(' M15 APR'!H124="","",' M15 APR'!H124)</f>
        <v>16</v>
      </c>
      <c r="BJ70" s="175" t="str">
        <f>IF(' M15 APR'!I124="","",' M15 APR'!I124)</f>
        <v/>
      </c>
      <c r="BK70" s="175">
        <f>IF(' M15 APR'!J124="","",' M15 APR'!J124)</f>
        <v>16</v>
      </c>
      <c r="BL70" s="175">
        <f>IF(' M15 APR'!K124="","",' M15 APR'!K124)</f>
        <v>15.8</v>
      </c>
      <c r="BM70" s="175" t="str">
        <f>IF(' M15 APR'!L124="","",' M15 APR'!L124)</f>
        <v>V</v>
      </c>
      <c r="BN70" s="291">
        <f>IF(' M16 APR'!E124="","",' M16 APR'!E124)</f>
        <v>16</v>
      </c>
      <c r="BO70" s="291" t="str">
        <f>IF(' M16 APR'!F124="","",' M16 APR'!F124)</f>
        <v/>
      </c>
      <c r="BP70" s="291">
        <f>IF(' M16 APR'!G124="","",' M16 APR'!G124)</f>
        <v>16</v>
      </c>
      <c r="BQ70" s="291">
        <f>IF(' M16 APR'!H124="","",' M16 APR'!H124)</f>
        <v>16</v>
      </c>
      <c r="BR70" s="291" t="str">
        <f>IF(' M16 APR'!I124="","",' M16 APR'!I124)</f>
        <v>V</v>
      </c>
      <c r="BS70" s="290">
        <f t="shared" si="4"/>
        <v>14.575625</v>
      </c>
      <c r="BT70" s="292" t="str">
        <f t="shared" si="5"/>
        <v>Admis(e)</v>
      </c>
      <c r="BU70" s="293" t="str">
        <f t="shared" si="6"/>
        <v xml:space="preserve">TABIA       </v>
      </c>
    </row>
    <row r="71" spans="1:73">
      <c r="A71" s="301">
        <f t="shared" si="3"/>
        <v>62</v>
      </c>
      <c r="B71" s="189" t="s">
        <v>214</v>
      </c>
      <c r="C71" s="190" t="s">
        <v>215</v>
      </c>
      <c r="D71" s="174">
        <f>IF('M9 final  '!D114="","",'M9 final  '!D114)</f>
        <v>14.3</v>
      </c>
      <c r="E71" s="174" t="str">
        <f>IF('M9 final  '!E114="","",'M9 final  '!E114)</f>
        <v/>
      </c>
      <c r="F71" s="174">
        <f>IF('M9 final  '!F114="","",'M9 final  '!F114)</f>
        <v>14.3</v>
      </c>
      <c r="G71" s="174">
        <f>IF('M9 final  '!G114="","",'M9 final  '!G114)</f>
        <v>12.5</v>
      </c>
      <c r="H71" s="174" t="str">
        <f>IF('M9 final  '!H114="","",'M9 final  '!H114)</f>
        <v/>
      </c>
      <c r="I71" s="174">
        <f>IF('M9 final  '!I114="","",'M9 final  '!I114)</f>
        <v>12.5</v>
      </c>
      <c r="J71" s="174">
        <f>IF('M9 final  '!J114="","",'M9 final  '!J114)</f>
        <v>13.4</v>
      </c>
      <c r="K71" s="174" t="str">
        <f>IF('M9 final  '!K114="","",'M9 final  '!K114)</f>
        <v>V</v>
      </c>
      <c r="L71" s="174">
        <f>IF(M10FI!E114="","",M10FI!E114)</f>
        <v>14</v>
      </c>
      <c r="M71" s="174" t="str">
        <f>IF(M10FI!F114="","",M10FI!F114)</f>
        <v/>
      </c>
      <c r="N71" s="174">
        <f>IF(M10FI!G114="","",M10FI!G114)</f>
        <v>14</v>
      </c>
      <c r="O71" s="174">
        <f>IF(M10FI!H114="","",M10FI!H114)</f>
        <v>10.5</v>
      </c>
      <c r="P71" s="174" t="str">
        <f>IF(M10FI!I114="","",M10FI!I114)</f>
        <v/>
      </c>
      <c r="Q71" s="174">
        <f>IF(M10FI!J114="","",M10FI!J114)</f>
        <v>10.5</v>
      </c>
      <c r="R71" s="174">
        <f>IF(M10FI!K114="","",M10FI!K114)</f>
        <v>12.5</v>
      </c>
      <c r="S71" s="174" t="str">
        <f>IF(M10FI!L114="","",M10FI!L114)</f>
        <v/>
      </c>
      <c r="T71" s="174">
        <f>IF(M10FI!M114="","",M10FI!M114)</f>
        <v>12.5</v>
      </c>
      <c r="U71" s="174">
        <f>IF(M10FI!N114="","",M10FI!N114)</f>
        <v>12.15</v>
      </c>
      <c r="V71" s="176" t="str">
        <f>IF(M10FI!O114="","",M10FI!O114)</f>
        <v>V</v>
      </c>
      <c r="W71" s="174">
        <f>IF('M11 final'!D114="","",'M11 final'!D114)</f>
        <v>13.5</v>
      </c>
      <c r="X71" s="174" t="str">
        <f>IF('M11 final'!E114="","",'M11 final'!E114)</f>
        <v/>
      </c>
      <c r="Y71" s="174">
        <f>IF('M11 final'!F114="","",'M11 final'!F114)</f>
        <v>13.5</v>
      </c>
      <c r="Z71" s="174">
        <f>IF('M11 final'!G114="","",'M11 final'!G114)</f>
        <v>15</v>
      </c>
      <c r="AA71" s="174" t="str">
        <f>IF('M11 final'!H114="","",'M11 final'!H114)</f>
        <v/>
      </c>
      <c r="AB71" s="174">
        <f>IF('M11 final'!I114="","",'M11 final'!I114)</f>
        <v>15</v>
      </c>
      <c r="AC71" s="174">
        <f>IF('M11 final'!J114="","",'M11 final'!J114)</f>
        <v>14.25</v>
      </c>
      <c r="AD71" s="176" t="str">
        <f>IF('M11 final'!K114="","",'M11 final'!K114)</f>
        <v>V</v>
      </c>
      <c r="AE71" s="174">
        <f>IF(M12FI!D114="","",M12FI!D114)</f>
        <v>12</v>
      </c>
      <c r="AF71" s="174" t="str">
        <f>IF(M12FI!E114="","",M12FI!E114)</f>
        <v/>
      </c>
      <c r="AG71" s="174">
        <f>IF(M12FI!F114="","",M12FI!F114)</f>
        <v>12</v>
      </c>
      <c r="AH71" s="174">
        <f>IF(M12FI!G114="","",M12FI!G114)</f>
        <v>15</v>
      </c>
      <c r="AI71" s="174" t="str">
        <f>IF(M12FI!H114="","",M12FI!H114)</f>
        <v/>
      </c>
      <c r="AJ71" s="174">
        <f>IF(M12FI!I114="","",M12FI!I114)</f>
        <v>15</v>
      </c>
      <c r="AK71" s="174">
        <f>IF(M12FI!J114="","",M12FI!J114)</f>
        <v>17.5</v>
      </c>
      <c r="AL71" s="174" t="str">
        <f>IF(M12FI!K114="","",M12FI!K114)</f>
        <v/>
      </c>
      <c r="AM71" s="174">
        <f>IF(M12FI!L114="","",M12FI!L114)</f>
        <v>17.5</v>
      </c>
      <c r="AN71" s="174">
        <f>IF(M12FI!M114="","",M12FI!M114)</f>
        <v>15.74</v>
      </c>
      <c r="AO71" s="176" t="str">
        <f>IF(M12FI!N114="","",M12FI!N114)</f>
        <v>V</v>
      </c>
      <c r="AP71" s="174">
        <f>IF(' M13 APR'!E114="","",' M13 APR'!E114)</f>
        <v>16</v>
      </c>
      <c r="AQ71" s="174" t="str">
        <f>IF(' M13 APR'!F114="","",' M13 APR'!F114)</f>
        <v/>
      </c>
      <c r="AR71" s="174">
        <f>IF(' M13 APR'!G114="","",' M13 APR'!G114)</f>
        <v>16</v>
      </c>
      <c r="AS71" s="174">
        <f>IF(' M13 APR'!H114="","",' M13 APR'!H114)</f>
        <v>12</v>
      </c>
      <c r="AT71" s="174" t="str">
        <f>IF(' M13 APR'!I114="","",' M13 APR'!I114)</f>
        <v/>
      </c>
      <c r="AU71" s="174">
        <f>IF(' M13 APR'!J114="","",' M13 APR'!J114)</f>
        <v>12</v>
      </c>
      <c r="AV71" s="174">
        <f>IF(' M13 APR'!K114="","",' M13 APR'!K114)</f>
        <v>14.240000000000002</v>
      </c>
      <c r="AW71" s="176" t="str">
        <f>IF(' M13 APR'!L114="","",' M13 APR'!L114)</f>
        <v>V</v>
      </c>
      <c r="AX71" s="176">
        <f>IF(' M14 APR'!E114="","",' M14 APR'!E114)</f>
        <v>20</v>
      </c>
      <c r="AY71" s="176" t="str">
        <f>IF(' M14 APR'!F114="","",' M14 APR'!F114)</f>
        <v/>
      </c>
      <c r="AZ71" s="176">
        <f>IF(' M14 APR'!G114="","",' M14 APR'!G114)</f>
        <v>20</v>
      </c>
      <c r="BA71" s="176">
        <f>IF(' M14 APR'!H114="","",' M14 APR'!H114)</f>
        <v>13.5</v>
      </c>
      <c r="BB71" s="176" t="str">
        <f>IF(' M14 APR'!I114="","",' M14 APR'!I114)</f>
        <v/>
      </c>
      <c r="BC71" s="176">
        <f>IF(' M14 APR'!J114="","",' M14 APR'!J114)</f>
        <v>13.5</v>
      </c>
      <c r="BD71" s="176">
        <f>IF(' M14 APR'!K114="","",' M14 APR'!K114)</f>
        <v>17.14</v>
      </c>
      <c r="BE71" s="176" t="str">
        <f>IF(' M14 APR'!L114="","",' M14 APR'!L114)</f>
        <v>V</v>
      </c>
      <c r="BF71" s="175">
        <f>IF(' M15 APR'!E114="","",' M15 APR'!E114)</f>
        <v>15</v>
      </c>
      <c r="BG71" s="175" t="str">
        <f>IF(' M15 APR'!F114="","",' M15 APR'!F114)</f>
        <v/>
      </c>
      <c r="BH71" s="175">
        <f>IF(' M15 APR'!G114="","",' M15 APR'!G114)</f>
        <v>15</v>
      </c>
      <c r="BI71" s="175">
        <f>IF(' M15 APR'!H114="","",' M15 APR'!H114)</f>
        <v>14</v>
      </c>
      <c r="BJ71" s="175" t="str">
        <f>IF(' M15 APR'!I114="","",' M15 APR'!I114)</f>
        <v/>
      </c>
      <c r="BK71" s="175">
        <f>IF(' M15 APR'!J114="","",' M15 APR'!J114)</f>
        <v>14</v>
      </c>
      <c r="BL71" s="175">
        <f>IF(' M15 APR'!K114="","",' M15 APR'!K114)</f>
        <v>14.200000000000001</v>
      </c>
      <c r="BM71" s="175" t="str">
        <f>IF(' M15 APR'!L114="","",' M15 APR'!L114)</f>
        <v>V</v>
      </c>
      <c r="BN71" s="291">
        <f>IF(' M16 APR'!E114="","",' M16 APR'!E114)</f>
        <v>15</v>
      </c>
      <c r="BO71" s="291" t="str">
        <f>IF(' M16 APR'!F114="","",' M16 APR'!F114)</f>
        <v/>
      </c>
      <c r="BP71" s="291">
        <f>IF(' M16 APR'!G114="","",' M16 APR'!G114)</f>
        <v>15</v>
      </c>
      <c r="BQ71" s="291">
        <f>IF(' M16 APR'!H114="","",' M16 APR'!H114)</f>
        <v>15</v>
      </c>
      <c r="BR71" s="291" t="str">
        <f>IF(' M16 APR'!I114="","",' M16 APR'!I114)</f>
        <v>V</v>
      </c>
      <c r="BS71" s="290">
        <f t="shared" si="4"/>
        <v>14.515000000000001</v>
      </c>
      <c r="BT71" s="292" t="str">
        <f t="shared" si="5"/>
        <v>Admis(e)</v>
      </c>
      <c r="BU71" s="293" t="str">
        <f t="shared" si="6"/>
        <v xml:space="preserve">RACHID </v>
      </c>
    </row>
    <row r="72" spans="1:73">
      <c r="A72" s="301">
        <f t="shared" si="3"/>
        <v>63</v>
      </c>
      <c r="B72" s="37" t="s">
        <v>231</v>
      </c>
      <c r="C72" s="188" t="s">
        <v>232</v>
      </c>
      <c r="D72" s="174">
        <f>IF('M9 final  '!D123="","",'M9 final  '!D123)</f>
        <v>13.600000000000001</v>
      </c>
      <c r="E72" s="174" t="str">
        <f>IF('M9 final  '!E123="","",'M9 final  '!E123)</f>
        <v/>
      </c>
      <c r="F72" s="174">
        <f>IF('M9 final  '!F123="","",'M9 final  '!F123)</f>
        <v>13.600000000000001</v>
      </c>
      <c r="G72" s="174">
        <f>IF('M9 final  '!G123="","",'M9 final  '!G123)</f>
        <v>13.5</v>
      </c>
      <c r="H72" s="174" t="str">
        <f>IF('M9 final  '!H123="","",'M9 final  '!H123)</f>
        <v/>
      </c>
      <c r="I72" s="174">
        <f>IF('M9 final  '!I123="","",'M9 final  '!I123)</f>
        <v>13.5</v>
      </c>
      <c r="J72" s="174">
        <f>IF('M9 final  '!J123="","",'M9 final  '!J123)</f>
        <v>13.55</v>
      </c>
      <c r="K72" s="174" t="str">
        <f>IF('M9 final  '!K123="","",'M9 final  '!K123)</f>
        <v>V</v>
      </c>
      <c r="L72" s="174">
        <f>IF(M10FI!E123="","",M10FI!E123)</f>
        <v>13.25</v>
      </c>
      <c r="M72" s="174" t="str">
        <f>IF(M10FI!F123="","",M10FI!F123)</f>
        <v/>
      </c>
      <c r="N72" s="174">
        <f>IF(M10FI!G123="","",M10FI!G123)</f>
        <v>13.25</v>
      </c>
      <c r="O72" s="174">
        <f>IF(M10FI!H123="","",M10FI!H123)</f>
        <v>9.75</v>
      </c>
      <c r="P72" s="174">
        <f>IF(M10FI!I123="","",M10FI!I123)</f>
        <v>0</v>
      </c>
      <c r="Q72" s="174">
        <f>IF(M10FI!J123="","",M10FI!J123)</f>
        <v>9.75</v>
      </c>
      <c r="R72" s="174">
        <f>IF(M10FI!K123="","",M10FI!K123)</f>
        <v>13</v>
      </c>
      <c r="S72" s="174" t="str">
        <f>IF(M10FI!L123="","",M10FI!L123)</f>
        <v/>
      </c>
      <c r="T72" s="174">
        <f>IF(M10FI!M123="","",M10FI!M123)</f>
        <v>13</v>
      </c>
      <c r="U72" s="174">
        <f>IF(M10FI!N123="","",M10FI!N123)</f>
        <v>11.775</v>
      </c>
      <c r="V72" s="176" t="s">
        <v>395</v>
      </c>
      <c r="W72" s="174">
        <f>IF('M11 final'!D123="","",'M11 final'!D123)</f>
        <v>15.25</v>
      </c>
      <c r="X72" s="174" t="str">
        <f>IF('M11 final'!E123="","",'M11 final'!E123)</f>
        <v/>
      </c>
      <c r="Y72" s="174">
        <f>IF('M11 final'!F123="","",'M11 final'!F123)</f>
        <v>15.25</v>
      </c>
      <c r="Z72" s="174">
        <f>IF('M11 final'!G123="","",'M11 final'!G123)</f>
        <v>13</v>
      </c>
      <c r="AA72" s="174" t="str">
        <f>IF('M11 final'!H123="","",'M11 final'!H123)</f>
        <v/>
      </c>
      <c r="AB72" s="174">
        <f>IF('M11 final'!I123="","",'M11 final'!I123)</f>
        <v>13</v>
      </c>
      <c r="AC72" s="174">
        <f>IF('M11 final'!J123="","",'M11 final'!J123)</f>
        <v>14.125</v>
      </c>
      <c r="AD72" s="176" t="str">
        <f>IF('M11 final'!K123="","",'M11 final'!K123)</f>
        <v>V</v>
      </c>
      <c r="AE72" s="174">
        <f>IF(M12FI!D123="","",M12FI!D123)</f>
        <v>17</v>
      </c>
      <c r="AF72" s="174" t="str">
        <f>IF(M12FI!E123="","",M12FI!E123)</f>
        <v/>
      </c>
      <c r="AG72" s="174">
        <f>IF(M12FI!F123="","",M12FI!F123)</f>
        <v>17</v>
      </c>
      <c r="AH72" s="174">
        <f>IF(M12FI!G123="","",M12FI!G123)</f>
        <v>12</v>
      </c>
      <c r="AI72" s="174" t="str">
        <f>IF(M12FI!H123="","",M12FI!H123)</f>
        <v/>
      </c>
      <c r="AJ72" s="174">
        <f>IF(M12FI!I123="","",M12FI!I123)</f>
        <v>12</v>
      </c>
      <c r="AK72" s="174">
        <f>IF(M12FI!J123="","",M12FI!J123)</f>
        <v>14.5</v>
      </c>
      <c r="AL72" s="174" t="str">
        <f>IF(M12FI!K123="","",M12FI!K123)</f>
        <v/>
      </c>
      <c r="AM72" s="174">
        <f>IF(M12FI!L123="","",M12FI!L123)</f>
        <v>14.5</v>
      </c>
      <c r="AN72" s="174">
        <f>IF(M12FI!M123="","",M12FI!M123)</f>
        <v>14.500000000000002</v>
      </c>
      <c r="AO72" s="176" t="str">
        <f>IF(M12FI!N123="","",M12FI!N123)</f>
        <v>V</v>
      </c>
      <c r="AP72" s="174">
        <f>IF(' M13 APR'!E123="","",' M13 APR'!E123)</f>
        <v>13</v>
      </c>
      <c r="AQ72" s="174" t="str">
        <f>IF(' M13 APR'!F123="","",' M13 APR'!F123)</f>
        <v/>
      </c>
      <c r="AR72" s="174">
        <f>IF(' M13 APR'!G123="","",' M13 APR'!G123)</f>
        <v>13</v>
      </c>
      <c r="AS72" s="174">
        <f>IF(' M13 APR'!H123="","",' M13 APR'!H123)</f>
        <v>15.899999999999999</v>
      </c>
      <c r="AT72" s="174" t="str">
        <f>IF(' M13 APR'!I123="","",' M13 APR'!I123)</f>
        <v/>
      </c>
      <c r="AU72" s="174">
        <f>IF(' M13 APR'!J123="","",' M13 APR'!J123)</f>
        <v>15.899999999999999</v>
      </c>
      <c r="AV72" s="174">
        <f>IF(' M13 APR'!K123="","",' M13 APR'!K123)</f>
        <v>14.276</v>
      </c>
      <c r="AW72" s="176" t="str">
        <f>IF(' M13 APR'!L123="","",' M13 APR'!L123)</f>
        <v>V</v>
      </c>
      <c r="AX72" s="176">
        <f>IF(' M14 APR'!E123="","",' M14 APR'!E123)</f>
        <v>16.399999999999999</v>
      </c>
      <c r="AY72" s="176" t="str">
        <f>IF(' M14 APR'!F123="","",' M14 APR'!F123)</f>
        <v/>
      </c>
      <c r="AZ72" s="176">
        <f>IF(' M14 APR'!G123="","",' M14 APR'!G123)</f>
        <v>16.399999999999999</v>
      </c>
      <c r="BA72" s="176">
        <f>IF(' M14 APR'!H123="","",' M14 APR'!H123)</f>
        <v>15</v>
      </c>
      <c r="BB72" s="176" t="str">
        <f>IF(' M14 APR'!I123="","",' M14 APR'!I123)</f>
        <v/>
      </c>
      <c r="BC72" s="176">
        <f>IF(' M14 APR'!J123="","",' M14 APR'!J123)</f>
        <v>15</v>
      </c>
      <c r="BD72" s="176">
        <f>IF(' M14 APR'!K123="","",' M14 APR'!K123)</f>
        <v>15.783999999999999</v>
      </c>
      <c r="BE72" s="176" t="str">
        <f>IF(' M14 APR'!L123="","",' M14 APR'!L123)</f>
        <v>V</v>
      </c>
      <c r="BF72" s="175">
        <f>IF(' M15 APR'!E123="","",' M15 APR'!E123)</f>
        <v>15.5</v>
      </c>
      <c r="BG72" s="175" t="str">
        <f>IF(' M15 APR'!F123="","",' M15 APR'!F123)</f>
        <v/>
      </c>
      <c r="BH72" s="175">
        <f>IF(' M15 APR'!G123="","",' M15 APR'!G123)</f>
        <v>15.5</v>
      </c>
      <c r="BI72" s="175">
        <f>IF(' M15 APR'!H123="","",' M15 APR'!H123)</f>
        <v>16</v>
      </c>
      <c r="BJ72" s="175" t="str">
        <f>IF(' M15 APR'!I123="","",' M15 APR'!I123)</f>
        <v/>
      </c>
      <c r="BK72" s="175">
        <f>IF(' M15 APR'!J123="","",' M15 APR'!J123)</f>
        <v>16</v>
      </c>
      <c r="BL72" s="175">
        <f>IF(' M15 APR'!K123="","",' M15 APR'!K123)</f>
        <v>15.9</v>
      </c>
      <c r="BM72" s="175" t="str">
        <f>IF(' M15 APR'!L123="","",' M15 APR'!L123)</f>
        <v>V</v>
      </c>
      <c r="BN72" s="291">
        <f>IF(' M16 APR'!E123="","",' M16 APR'!E123)</f>
        <v>16</v>
      </c>
      <c r="BO72" s="291" t="str">
        <f>IF(' M16 APR'!F123="","",' M16 APR'!F123)</f>
        <v/>
      </c>
      <c r="BP72" s="291">
        <f>IF(' M16 APR'!G123="","",' M16 APR'!G123)</f>
        <v>16</v>
      </c>
      <c r="BQ72" s="291">
        <f>IF(' M16 APR'!H123="","",' M16 APR'!H123)</f>
        <v>16</v>
      </c>
      <c r="BR72" s="291" t="str">
        <f>IF(' M16 APR'!I123="","",' M16 APR'!I123)</f>
        <v>V</v>
      </c>
      <c r="BS72" s="290">
        <f t="shared" si="4"/>
        <v>14.48875</v>
      </c>
      <c r="BT72" s="292" t="str">
        <f t="shared" si="5"/>
        <v>Admis(e)</v>
      </c>
      <c r="BU72" s="293" t="str">
        <f t="shared" si="6"/>
        <v xml:space="preserve">SKIRI     </v>
      </c>
    </row>
    <row r="73" spans="1:73">
      <c r="A73" s="301">
        <f t="shared" si="3"/>
        <v>64</v>
      </c>
      <c r="B73" s="37" t="s">
        <v>224</v>
      </c>
      <c r="C73" s="188" t="s">
        <v>14</v>
      </c>
      <c r="D73" s="174">
        <f>IF('M9 final  '!D119="","",'M9 final  '!D119)</f>
        <v>15.1</v>
      </c>
      <c r="E73" s="174" t="str">
        <f>IF('M9 final  '!E119="","",'M9 final  '!E119)</f>
        <v/>
      </c>
      <c r="F73" s="174">
        <f>IF('M9 final  '!F119="","",'M9 final  '!F119)</f>
        <v>15.1</v>
      </c>
      <c r="G73" s="174">
        <f>IF('M9 final  '!G119="","",'M9 final  '!G119)</f>
        <v>13</v>
      </c>
      <c r="H73" s="174" t="str">
        <f>IF('M9 final  '!H119="","",'M9 final  '!H119)</f>
        <v/>
      </c>
      <c r="I73" s="174">
        <f>IF('M9 final  '!I119="","",'M9 final  '!I119)</f>
        <v>13</v>
      </c>
      <c r="J73" s="174">
        <f>IF('M9 final  '!J119="","",'M9 final  '!J119)</f>
        <v>14.05</v>
      </c>
      <c r="K73" s="174" t="str">
        <f>IF('M9 final  '!K119="","",'M9 final  '!K119)</f>
        <v>V</v>
      </c>
      <c r="L73" s="174">
        <f>IF(M10FI!E119="","",M10FI!E119)</f>
        <v>12.125</v>
      </c>
      <c r="M73" s="174" t="str">
        <f>IF(M10FI!F119="","",M10FI!F119)</f>
        <v/>
      </c>
      <c r="N73" s="174">
        <f>IF(M10FI!G119="","",M10FI!G119)</f>
        <v>12.125</v>
      </c>
      <c r="O73" s="174">
        <f>IF(M10FI!H119="","",M10FI!H119)</f>
        <v>13.25</v>
      </c>
      <c r="P73" s="174" t="str">
        <f>IF(M10FI!I119="","",M10FI!I119)</f>
        <v/>
      </c>
      <c r="Q73" s="174">
        <f>IF(M10FI!J119="","",M10FI!J119)</f>
        <v>13.25</v>
      </c>
      <c r="R73" s="174">
        <f>IF(M10FI!K119="","",M10FI!K119)</f>
        <v>10.5</v>
      </c>
      <c r="S73" s="174" t="str">
        <f>IF(M10FI!L119="","",M10FI!L119)</f>
        <v/>
      </c>
      <c r="T73" s="174">
        <f>IF(M10FI!M119="","",M10FI!M119)</f>
        <v>10.5</v>
      </c>
      <c r="U73" s="174">
        <f>IF(M10FI!N119="","",M10FI!N119)</f>
        <v>12.0875</v>
      </c>
      <c r="V73" s="176" t="str">
        <f>IF(M10FI!O119="","",M10FI!O119)</f>
        <v>V</v>
      </c>
      <c r="W73" s="174">
        <f>IF('M11 final'!D119="","",'M11 final'!D119)</f>
        <v>13.75</v>
      </c>
      <c r="X73" s="174" t="str">
        <f>IF('M11 final'!E119="","",'M11 final'!E119)</f>
        <v/>
      </c>
      <c r="Y73" s="174">
        <f>IF('M11 final'!F119="","",'M11 final'!F119)</f>
        <v>13.75</v>
      </c>
      <c r="Z73" s="174">
        <f>IF('M11 final'!G119="","",'M11 final'!G119)</f>
        <v>12.5</v>
      </c>
      <c r="AA73" s="174" t="str">
        <f>IF('M11 final'!H119="","",'M11 final'!H119)</f>
        <v/>
      </c>
      <c r="AB73" s="174">
        <f>IF('M11 final'!I119="","",'M11 final'!I119)</f>
        <v>12.5</v>
      </c>
      <c r="AC73" s="174">
        <f>IF('M11 final'!J119="","",'M11 final'!J119)</f>
        <v>13.125</v>
      </c>
      <c r="AD73" s="176" t="str">
        <f>IF('M11 final'!K119="","",'M11 final'!K119)</f>
        <v>V</v>
      </c>
      <c r="AE73" s="174">
        <f>IF(M12FI!D119="","",M12FI!D119)</f>
        <v>15</v>
      </c>
      <c r="AF73" s="174" t="str">
        <f>IF(M12FI!E119="","",M12FI!E119)</f>
        <v/>
      </c>
      <c r="AG73" s="174">
        <f>IF(M12FI!F119="","",M12FI!F119)</f>
        <v>15</v>
      </c>
      <c r="AH73" s="174">
        <f>IF(M12FI!G119="","",M12FI!G119)</f>
        <v>12</v>
      </c>
      <c r="AI73" s="174" t="str">
        <f>IF(M12FI!H119="","",M12FI!H119)</f>
        <v/>
      </c>
      <c r="AJ73" s="174">
        <f>IF(M12FI!I119="","",M12FI!I119)</f>
        <v>12</v>
      </c>
      <c r="AK73" s="174">
        <f>IF(M12FI!J119="","",M12FI!J119)</f>
        <v>17</v>
      </c>
      <c r="AL73" s="174" t="str">
        <f>IF(M12FI!K119="","",M12FI!K119)</f>
        <v/>
      </c>
      <c r="AM73" s="174">
        <f>IF(M12FI!L119="","",M12FI!L119)</f>
        <v>17</v>
      </c>
      <c r="AN73" s="174">
        <f>IF(M12FI!M119="","",M12FI!M119)</f>
        <v>15.46</v>
      </c>
      <c r="AO73" s="176" t="str">
        <f>IF(M12FI!N119="","",M12FI!N119)</f>
        <v>V</v>
      </c>
      <c r="AP73" s="174">
        <f>IF(' M13 APR'!E119="","",' M13 APR'!E119)</f>
        <v>14</v>
      </c>
      <c r="AQ73" s="174" t="str">
        <f>IF(' M13 APR'!F119="","",' M13 APR'!F119)</f>
        <v/>
      </c>
      <c r="AR73" s="174">
        <f>IF(' M13 APR'!G119="","",' M13 APR'!G119)</f>
        <v>14</v>
      </c>
      <c r="AS73" s="174">
        <f>IF(' M13 APR'!H119="","",' M13 APR'!H119)</f>
        <v>15.875</v>
      </c>
      <c r="AT73" s="174" t="str">
        <f>IF(' M13 APR'!I119="","",' M13 APR'!I119)</f>
        <v/>
      </c>
      <c r="AU73" s="174">
        <f>IF(' M13 APR'!J119="","",' M13 APR'!J119)</f>
        <v>15.875</v>
      </c>
      <c r="AV73" s="174">
        <f>IF(' M13 APR'!K119="","",' M13 APR'!K119)</f>
        <v>14.825000000000001</v>
      </c>
      <c r="AW73" s="176" t="str">
        <f>IF(' M13 APR'!L119="","",' M13 APR'!L119)</f>
        <v>V</v>
      </c>
      <c r="AX73" s="176">
        <f>IF(' M14 APR'!E119="","",' M14 APR'!E119)</f>
        <v>18</v>
      </c>
      <c r="AY73" s="176" t="str">
        <f>IF(' M14 APR'!F119="","",' M14 APR'!F119)</f>
        <v/>
      </c>
      <c r="AZ73" s="176">
        <f>IF(' M14 APR'!G119="","",' M14 APR'!G119)</f>
        <v>18</v>
      </c>
      <c r="BA73" s="176">
        <f>IF(' M14 APR'!H119="","",' M14 APR'!H119)</f>
        <v>13.5</v>
      </c>
      <c r="BB73" s="176" t="str">
        <f>IF(' M14 APR'!I119="","",' M14 APR'!I119)</f>
        <v/>
      </c>
      <c r="BC73" s="176">
        <f>IF(' M14 APR'!J119="","",' M14 APR'!J119)</f>
        <v>13.5</v>
      </c>
      <c r="BD73" s="176">
        <f>IF(' M14 APR'!K119="","",' M14 APR'!K119)</f>
        <v>16.020000000000003</v>
      </c>
      <c r="BE73" s="176" t="str">
        <f>IF(' M14 APR'!L119="","",' M14 APR'!L119)</f>
        <v>V</v>
      </c>
      <c r="BF73" s="175">
        <f>IF(' M15 APR'!E119="","",' M15 APR'!E119)</f>
        <v>14.5</v>
      </c>
      <c r="BG73" s="175" t="str">
        <f>IF(' M15 APR'!F119="","",' M15 APR'!F119)</f>
        <v/>
      </c>
      <c r="BH73" s="175">
        <f>IF(' M15 APR'!G119="","",' M15 APR'!G119)</f>
        <v>14.5</v>
      </c>
      <c r="BI73" s="175">
        <f>IF(' M15 APR'!H119="","",' M15 APR'!H119)</f>
        <v>15.5</v>
      </c>
      <c r="BJ73" s="175" t="str">
        <f>IF(' M15 APR'!I119="","",' M15 APR'!I119)</f>
        <v/>
      </c>
      <c r="BK73" s="175">
        <f>IF(' M15 APR'!J119="","",' M15 APR'!J119)</f>
        <v>15.5</v>
      </c>
      <c r="BL73" s="175">
        <f>IF(' M15 APR'!K119="","",' M15 APR'!K119)</f>
        <v>15.3</v>
      </c>
      <c r="BM73" s="175" t="str">
        <f>IF(' M15 APR'!L119="","",' M15 APR'!L119)</f>
        <v>V</v>
      </c>
      <c r="BN73" s="291">
        <f>IF(' M16 APR'!E119="","",' M16 APR'!E119)</f>
        <v>15</v>
      </c>
      <c r="BO73" s="291" t="str">
        <f>IF(' M16 APR'!F119="","",' M16 APR'!F119)</f>
        <v/>
      </c>
      <c r="BP73" s="291">
        <f>IF(' M16 APR'!G119="","",' M16 APR'!G119)</f>
        <v>15</v>
      </c>
      <c r="BQ73" s="291">
        <f>IF(' M16 APR'!H119="","",' M16 APR'!H119)</f>
        <v>15</v>
      </c>
      <c r="BR73" s="291" t="str">
        <f>IF(' M16 APR'!I119="","",' M16 APR'!I119)</f>
        <v>V</v>
      </c>
      <c r="BS73" s="290">
        <f t="shared" si="4"/>
        <v>14.483437499999999</v>
      </c>
      <c r="BT73" s="292" t="str">
        <f t="shared" si="5"/>
        <v>Admis(e)</v>
      </c>
      <c r="BU73" s="293" t="str">
        <f t="shared" si="6"/>
        <v xml:space="preserve">SABA                   </v>
      </c>
    </row>
    <row r="74" spans="1:73">
      <c r="A74" s="301">
        <f t="shared" si="3"/>
        <v>65</v>
      </c>
      <c r="B74" s="187" t="s">
        <v>165</v>
      </c>
      <c r="C74" s="37" t="s">
        <v>166</v>
      </c>
      <c r="D74" s="174">
        <f>IF('M9 final  '!D88="","",'M9 final  '!D88)</f>
        <v>15.1</v>
      </c>
      <c r="E74" s="174" t="str">
        <f>IF('M9 final  '!E88="","",'M9 final  '!E88)</f>
        <v/>
      </c>
      <c r="F74" s="174">
        <f>IF('M9 final  '!F88="","",'M9 final  '!F88)</f>
        <v>15.1</v>
      </c>
      <c r="G74" s="174">
        <f>IF('M9 final  '!G88="","",'M9 final  '!G88)</f>
        <v>12</v>
      </c>
      <c r="H74" s="174" t="str">
        <f>IF('M9 final  '!H88="","",'M9 final  '!H88)</f>
        <v/>
      </c>
      <c r="I74" s="174">
        <f>IF('M9 final  '!I88="","",'M9 final  '!I88)</f>
        <v>12</v>
      </c>
      <c r="J74" s="174">
        <f>IF('M9 final  '!J88="","",'M9 final  '!J88)</f>
        <v>13.55</v>
      </c>
      <c r="K74" s="174" t="str">
        <f>IF('M9 final  '!K88="","",'M9 final  '!K88)</f>
        <v>V</v>
      </c>
      <c r="L74" s="174">
        <f>IF(M10FI!E88="","",M10FI!E88)</f>
        <v>12.5</v>
      </c>
      <c r="M74" s="174" t="str">
        <f>IF(M10FI!F88="","",M10FI!F88)</f>
        <v/>
      </c>
      <c r="N74" s="174">
        <f>IF(M10FI!G88="","",M10FI!G88)</f>
        <v>12.5</v>
      </c>
      <c r="O74" s="174">
        <f>IF(M10FI!H88="","",M10FI!H88)</f>
        <v>11.25</v>
      </c>
      <c r="P74" s="174">
        <f>IF(M10FI!I88="","",M10FI!I88)</f>
        <v>0</v>
      </c>
      <c r="Q74" s="174">
        <f>IF(M10FI!J88="","",M10FI!J88)</f>
        <v>11.25</v>
      </c>
      <c r="R74" s="174">
        <f>IF(M10FI!K88="","",M10FI!K88)</f>
        <v>10.5</v>
      </c>
      <c r="S74" s="174">
        <f>IF(M10FI!L88="","",M10FI!L88)</f>
        <v>10</v>
      </c>
      <c r="T74" s="174">
        <f>IF(M10FI!M88="","",M10FI!M88)</f>
        <v>10.5</v>
      </c>
      <c r="U74" s="174">
        <f>IF(M10FI!N88="","",M10FI!N88)</f>
        <v>11.4</v>
      </c>
      <c r="V74" s="176" t="s">
        <v>395</v>
      </c>
      <c r="W74" s="174">
        <f>IF('M11 final'!D88="","",'M11 final'!D88)</f>
        <v>12</v>
      </c>
      <c r="X74" s="174" t="str">
        <f>IF('M11 final'!E88="","",'M11 final'!E88)</f>
        <v/>
      </c>
      <c r="Y74" s="174">
        <f>IF('M11 final'!F88="","",'M11 final'!F88)</f>
        <v>12</v>
      </c>
      <c r="Z74" s="174">
        <f>IF('M11 final'!G88="","",'M11 final'!G88)</f>
        <v>18.75</v>
      </c>
      <c r="AA74" s="174" t="str">
        <f>IF('M11 final'!H88="","",'M11 final'!H88)</f>
        <v/>
      </c>
      <c r="AB74" s="174">
        <f>IF('M11 final'!I88="","",'M11 final'!I88)</f>
        <v>18.75</v>
      </c>
      <c r="AC74" s="174">
        <f>IF('M11 final'!J88="","",'M11 final'!J88)</f>
        <v>15.375</v>
      </c>
      <c r="AD74" s="176" t="str">
        <f>IF('M11 final'!K88="","",'M11 final'!K88)</f>
        <v>V</v>
      </c>
      <c r="AE74" s="174">
        <f>IF(M12FI!D88="","",M12FI!D88)</f>
        <v>17</v>
      </c>
      <c r="AF74" s="174" t="str">
        <f>IF(M12FI!E88="","",M12FI!E88)</f>
        <v/>
      </c>
      <c r="AG74" s="174">
        <f>IF(M12FI!F88="","",M12FI!F88)</f>
        <v>17</v>
      </c>
      <c r="AH74" s="174">
        <f>IF(M12FI!G88="","",M12FI!G88)</f>
        <v>15</v>
      </c>
      <c r="AI74" s="174" t="str">
        <f>IF(M12FI!H88="","",M12FI!H88)</f>
        <v/>
      </c>
      <c r="AJ74" s="174">
        <f>IF(M12FI!I88="","",M12FI!I88)</f>
        <v>15</v>
      </c>
      <c r="AK74" s="174">
        <f>IF(M12FI!J88="","",M12FI!J88)</f>
        <v>16</v>
      </c>
      <c r="AL74" s="174" t="str">
        <f>IF(M12FI!K88="","",M12FI!K88)</f>
        <v/>
      </c>
      <c r="AM74" s="174">
        <f>IF(M12FI!L88="","",M12FI!L88)</f>
        <v>16</v>
      </c>
      <c r="AN74" s="174">
        <f>IF(M12FI!M88="","",M12FI!M88)</f>
        <v>16</v>
      </c>
      <c r="AO74" s="176" t="str">
        <f>IF(M12FI!N88="","",M12FI!N88)</f>
        <v>V</v>
      </c>
      <c r="AP74" s="174">
        <f>IF(' M13 APR'!E88="","",' M13 APR'!E88)</f>
        <v>12</v>
      </c>
      <c r="AQ74" s="174" t="str">
        <f>IF(' M13 APR'!F88="","",' M13 APR'!F88)</f>
        <v/>
      </c>
      <c r="AR74" s="174">
        <f>IF(' M13 APR'!G88="","",' M13 APR'!G88)</f>
        <v>12</v>
      </c>
      <c r="AS74" s="174">
        <f>IF(' M13 APR'!H88="","",' M13 APR'!H88)</f>
        <v>16.25</v>
      </c>
      <c r="AT74" s="174" t="str">
        <f>IF(' M13 APR'!I88="","",' M13 APR'!I88)</f>
        <v/>
      </c>
      <c r="AU74" s="174">
        <f>IF(' M13 APR'!J88="","",' M13 APR'!J88)</f>
        <v>16.25</v>
      </c>
      <c r="AV74" s="174">
        <f>IF(' M13 APR'!K88="","",' M13 APR'!K88)</f>
        <v>13.870000000000001</v>
      </c>
      <c r="AW74" s="176" t="str">
        <f>IF(' M13 APR'!L88="","",' M13 APR'!L88)</f>
        <v>V</v>
      </c>
      <c r="AX74" s="176">
        <f>IF(' M14 APR'!E88="","",' M14 APR'!E88)</f>
        <v>15.600000000000001</v>
      </c>
      <c r="AY74" s="176" t="str">
        <f>IF(' M14 APR'!F88="","",' M14 APR'!F88)</f>
        <v/>
      </c>
      <c r="AZ74" s="176">
        <f>IF(' M14 APR'!G88="","",' M14 APR'!G88)</f>
        <v>15.600000000000001</v>
      </c>
      <c r="BA74" s="176">
        <f>IF(' M14 APR'!H88="","",' M14 APR'!H88)</f>
        <v>12.5</v>
      </c>
      <c r="BB74" s="176" t="str">
        <f>IF(' M14 APR'!I88="","",' M14 APR'!I88)</f>
        <v/>
      </c>
      <c r="BC74" s="176">
        <f>IF(' M14 APR'!J88="","",' M14 APR'!J88)</f>
        <v>12.5</v>
      </c>
      <c r="BD74" s="176">
        <f>IF(' M14 APR'!K88="","",' M14 APR'!K88)</f>
        <v>14.236000000000002</v>
      </c>
      <c r="BE74" s="176" t="str">
        <f>IF(' M14 APR'!L88="","",' M14 APR'!L88)</f>
        <v>V</v>
      </c>
      <c r="BF74" s="175">
        <f>IF(' M15 APR'!E88="","",' M15 APR'!E88)</f>
        <v>14.5</v>
      </c>
      <c r="BG74" s="175" t="str">
        <f>IF(' M15 APR'!F88="","",' M15 APR'!F88)</f>
        <v/>
      </c>
      <c r="BH74" s="175">
        <f>IF(' M15 APR'!G88="","",' M15 APR'!G88)</f>
        <v>14.5</v>
      </c>
      <c r="BI74" s="175">
        <f>IF(' M15 APR'!H88="","",' M15 APR'!H88)</f>
        <v>15</v>
      </c>
      <c r="BJ74" s="175" t="str">
        <f>IF(' M15 APR'!I88="","",' M15 APR'!I88)</f>
        <v/>
      </c>
      <c r="BK74" s="175">
        <f>IF(' M15 APR'!J88="","",' M15 APR'!J88)</f>
        <v>15</v>
      </c>
      <c r="BL74" s="175">
        <f>IF(' M15 APR'!K88="","",' M15 APR'!K88)</f>
        <v>14.9</v>
      </c>
      <c r="BM74" s="175" t="str">
        <f>IF(' M15 APR'!L88="","",' M15 APR'!L88)</f>
        <v>V</v>
      </c>
      <c r="BN74" s="291">
        <f>IF(' M16 APR'!E88="","",' M16 APR'!E88)</f>
        <v>16.5</v>
      </c>
      <c r="BO74" s="291" t="str">
        <f>IF(' M16 APR'!F88="","",' M16 APR'!F88)</f>
        <v/>
      </c>
      <c r="BP74" s="291">
        <f>IF(' M16 APR'!G88="","",' M16 APR'!G88)</f>
        <v>16.5</v>
      </c>
      <c r="BQ74" s="291">
        <f>IF(' M16 APR'!H88="","",' M16 APR'!H88)</f>
        <v>16.5</v>
      </c>
      <c r="BR74" s="291" t="str">
        <f>IF(' M16 APR'!I88="","",' M16 APR'!I88)</f>
        <v>V</v>
      </c>
      <c r="BS74" s="290">
        <f t="shared" ref="BS74:BS105" si="7">(J74+U74+AC74+AN74+AV74+BD74+BL74+BQ74)/8</f>
        <v>14.478875000000002</v>
      </c>
      <c r="BT74" s="292" t="str">
        <f t="shared" ref="BT74:BT105" si="8">IF(AND(BS74&gt;=12,F74&gt;=6,I74&gt;=6,J74&gt;=8,N74&gt;=6,Q74&gt;=6,T74&gt;=6,U74&gt;=8,Y74&gt;=6,AB74&gt;=6,AC74&gt;=8,AG74&gt;=6,AJ74&gt;=6,AM74&gt;=6,AN74&gt;=8,AR74&gt;=6,AU74&gt;=6,AV74&gt;=8,AZ74&gt;=6,BC74&gt;=6,BD74&gt;8,BH74&gt;=6,BK74&gt;=6,BL74&gt;=8,BQ74&gt;=8),"Admis(e)","")</f>
        <v>Admis(e)</v>
      </c>
      <c r="BU74" s="293" t="str">
        <f t="shared" ref="BU74:BU105" si="9">B74</f>
        <v xml:space="preserve">LAHLALI   </v>
      </c>
    </row>
    <row r="75" spans="1:73">
      <c r="A75" s="301">
        <f t="shared" si="3"/>
        <v>66</v>
      </c>
      <c r="B75" s="183" t="s">
        <v>66</v>
      </c>
      <c r="C75" s="182" t="s">
        <v>67</v>
      </c>
      <c r="D75" s="174">
        <f>IF('M9 final  '!D35="","",'M9 final  '!D35)</f>
        <v>14.1</v>
      </c>
      <c r="E75" s="174" t="str">
        <f>IF('M9 final  '!E35="","",'M9 final  '!E35)</f>
        <v/>
      </c>
      <c r="F75" s="174">
        <f>IF('M9 final  '!F35="","",'M9 final  '!F35)</f>
        <v>14.1</v>
      </c>
      <c r="G75" s="174">
        <f>IF('M9 final  '!G35="","",'M9 final  '!G35)</f>
        <v>14</v>
      </c>
      <c r="H75" s="174" t="str">
        <f>IF('M9 final  '!H35="","",'M9 final  '!H35)</f>
        <v/>
      </c>
      <c r="I75" s="174">
        <f>IF('M9 final  '!I35="","",'M9 final  '!I35)</f>
        <v>14</v>
      </c>
      <c r="J75" s="174">
        <f>IF('M9 final  '!J35="","",'M9 final  '!J35)</f>
        <v>14.05</v>
      </c>
      <c r="K75" s="174" t="str">
        <f>IF('M9 final  '!K35="","",'M9 final  '!K35)</f>
        <v>V</v>
      </c>
      <c r="L75" s="174">
        <f>IF(M10FI!E35="","",M10FI!E35)</f>
        <v>14.25</v>
      </c>
      <c r="M75" s="174" t="str">
        <f>IF(M10FI!F35="","",M10FI!F35)</f>
        <v/>
      </c>
      <c r="N75" s="174">
        <f>IF(M10FI!G35="","",M10FI!G35)</f>
        <v>14.25</v>
      </c>
      <c r="O75" s="174">
        <f>IF(M10FI!H35="","",M10FI!H35)</f>
        <v>12</v>
      </c>
      <c r="P75" s="174" t="str">
        <f>IF(M10FI!I35="","",M10FI!I35)</f>
        <v/>
      </c>
      <c r="Q75" s="174">
        <f>IF(M10FI!J35="","",M10FI!J35)</f>
        <v>12</v>
      </c>
      <c r="R75" s="174">
        <f>IF(M10FI!K35="","",M10FI!K35)</f>
        <v>13</v>
      </c>
      <c r="S75" s="174" t="str">
        <f>IF(M10FI!L35="","",M10FI!L35)</f>
        <v/>
      </c>
      <c r="T75" s="174">
        <f>IF(M10FI!M35="","",M10FI!M35)</f>
        <v>13</v>
      </c>
      <c r="U75" s="174">
        <f>IF(M10FI!N35="","",M10FI!N35)</f>
        <v>12.975</v>
      </c>
      <c r="V75" s="176" t="str">
        <f>IF(M10FI!O35="","",M10FI!O35)</f>
        <v>V</v>
      </c>
      <c r="W75" s="174">
        <f>IF('M11 final'!D35="","",'M11 final'!D35)</f>
        <v>16.25</v>
      </c>
      <c r="X75" s="174" t="str">
        <f>IF('M11 final'!E35="","",'M11 final'!E35)</f>
        <v/>
      </c>
      <c r="Y75" s="174">
        <f>IF('M11 final'!F35="","",'M11 final'!F35)</f>
        <v>16.25</v>
      </c>
      <c r="Z75" s="174">
        <f>IF('M11 final'!G35="","",'M11 final'!G35)</f>
        <v>11.75</v>
      </c>
      <c r="AA75" s="174" t="str">
        <f>IF('M11 final'!H35="","",'M11 final'!H35)</f>
        <v/>
      </c>
      <c r="AB75" s="174">
        <f>IF('M11 final'!I35="","",'M11 final'!I35)</f>
        <v>11.75</v>
      </c>
      <c r="AC75" s="174">
        <f>IF('M11 final'!J35="","",'M11 final'!J35)</f>
        <v>14</v>
      </c>
      <c r="AD75" s="176" t="str">
        <f>IF('M11 final'!K35="","",'M11 final'!K35)</f>
        <v>V</v>
      </c>
      <c r="AE75" s="174">
        <f>IF(M12FI!D35="","",M12FI!D35)</f>
        <v>18</v>
      </c>
      <c r="AF75" s="174" t="str">
        <f>IF(M12FI!E35="","",M12FI!E35)</f>
        <v/>
      </c>
      <c r="AG75" s="174">
        <f>IF(M12FI!F35="","",M12FI!F35)</f>
        <v>18</v>
      </c>
      <c r="AH75" s="174">
        <f>IF(M12FI!G35="","",M12FI!G35)</f>
        <v>12</v>
      </c>
      <c r="AI75" s="174" t="str">
        <f>IF(M12FI!H35="","",M12FI!H35)</f>
        <v/>
      </c>
      <c r="AJ75" s="174">
        <f>IF(M12FI!I35="","",M12FI!I35)</f>
        <v>12</v>
      </c>
      <c r="AK75" s="174">
        <f>IF(M12FI!J35="","",M12FI!J35)</f>
        <v>17.5</v>
      </c>
      <c r="AL75" s="174" t="str">
        <f>IF(M12FI!K35="","",M12FI!K35)</f>
        <v/>
      </c>
      <c r="AM75" s="174">
        <f>IF(M12FI!L35="","",M12FI!L35)</f>
        <v>17.5</v>
      </c>
      <c r="AN75" s="174">
        <f>IF(M12FI!M35="","",M12FI!M35)</f>
        <v>16.399999999999999</v>
      </c>
      <c r="AO75" s="176" t="str">
        <f>IF(M12FI!N35="","",M12FI!N35)</f>
        <v>V</v>
      </c>
      <c r="AP75" s="174">
        <f>IF(' M13 APR'!E35="","",' M13 APR'!E35)</f>
        <v>14</v>
      </c>
      <c r="AQ75" s="174" t="str">
        <f>IF(' M13 APR'!F35="","",' M13 APR'!F35)</f>
        <v/>
      </c>
      <c r="AR75" s="174">
        <f>IF(' M13 APR'!G35="","",' M13 APR'!G35)</f>
        <v>14</v>
      </c>
      <c r="AS75" s="174">
        <f>IF(' M13 APR'!H35="","",' M13 APR'!H35)</f>
        <v>16.274999999999999</v>
      </c>
      <c r="AT75" s="174" t="str">
        <f>IF(' M13 APR'!I35="","",' M13 APR'!I35)</f>
        <v/>
      </c>
      <c r="AU75" s="174">
        <f>IF(' M13 APR'!J35="","",' M13 APR'!J35)</f>
        <v>16.274999999999999</v>
      </c>
      <c r="AV75" s="174">
        <f>IF(' M13 APR'!K35="","",' M13 APR'!K35)</f>
        <v>15.001000000000001</v>
      </c>
      <c r="AW75" s="176" t="str">
        <f>IF(' M13 APR'!L35="","",' M13 APR'!L35)</f>
        <v>V</v>
      </c>
      <c r="AX75" s="176">
        <f>IF(' M14 APR'!E35="","",' M14 APR'!E35)</f>
        <v>10.4</v>
      </c>
      <c r="AY75" s="176">
        <f>IF(' M14 APR'!F35="","",' M14 APR'!F35)</f>
        <v>12</v>
      </c>
      <c r="AZ75" s="176">
        <f>IF(' M14 APR'!G35="","",' M14 APR'!G35)</f>
        <v>12</v>
      </c>
      <c r="BA75" s="176">
        <f>IF(' M14 APR'!H35="","",' M14 APR'!H35)</f>
        <v>13</v>
      </c>
      <c r="BB75" s="176" t="str">
        <f>IF(' M14 APR'!I35="","",' M14 APR'!I35)</f>
        <v/>
      </c>
      <c r="BC75" s="176">
        <f>IF(' M14 APR'!J35="","",' M14 APR'!J35)</f>
        <v>13</v>
      </c>
      <c r="BD75" s="176">
        <f>IF(' M14 APR'!K35="","",' M14 APR'!K35)</f>
        <v>12.440000000000001</v>
      </c>
      <c r="BE75" s="176" t="str">
        <f>IF(' M14 APR'!L35="","",' M14 APR'!L35)</f>
        <v>VAR</v>
      </c>
      <c r="BF75" s="175">
        <f>IF(' M15 APR'!E35="","",' M15 APR'!E35)</f>
        <v>14.75</v>
      </c>
      <c r="BG75" s="175" t="str">
        <f>IF(' M15 APR'!F35="","",' M15 APR'!F35)</f>
        <v/>
      </c>
      <c r="BH75" s="175">
        <f>IF(' M15 APR'!G35="","",' M15 APR'!G35)</f>
        <v>14.75</v>
      </c>
      <c r="BI75" s="175">
        <f>IF(' M15 APR'!H35="","",' M15 APR'!H35)</f>
        <v>15.5</v>
      </c>
      <c r="BJ75" s="175" t="str">
        <f>IF(' M15 APR'!I35="","",' M15 APR'!I35)</f>
        <v/>
      </c>
      <c r="BK75" s="175">
        <f>IF(' M15 APR'!J35="","",' M15 APR'!J35)</f>
        <v>15.5</v>
      </c>
      <c r="BL75" s="175">
        <f>IF(' M15 APR'!K35="","",' M15 APR'!K35)</f>
        <v>15.350000000000001</v>
      </c>
      <c r="BM75" s="175" t="str">
        <f>IF(' M15 APR'!L35="","",' M15 APR'!L35)</f>
        <v>V</v>
      </c>
      <c r="BN75" s="291">
        <f>IF(' M16 APR'!E35="","",' M16 APR'!E35)</f>
        <v>15.5</v>
      </c>
      <c r="BO75" s="291" t="str">
        <f>IF(' M16 APR'!F35="","",' M16 APR'!F35)</f>
        <v/>
      </c>
      <c r="BP75" s="291">
        <f>IF(' M16 APR'!G35="","",' M16 APR'!G35)</f>
        <v>15.5</v>
      </c>
      <c r="BQ75" s="291">
        <f>IF(' M16 APR'!H35="","",' M16 APR'!H35)</f>
        <v>15.5</v>
      </c>
      <c r="BR75" s="291" t="str">
        <f>IF(' M16 APR'!I35="","",' M16 APR'!I35)</f>
        <v>V</v>
      </c>
      <c r="BS75" s="290">
        <f t="shared" si="7"/>
        <v>14.464500000000001</v>
      </c>
      <c r="BT75" s="292" t="str">
        <f t="shared" si="8"/>
        <v>Admis(e)</v>
      </c>
      <c r="BU75" s="293" t="str">
        <f t="shared" si="9"/>
        <v xml:space="preserve">BENJDID  </v>
      </c>
    </row>
    <row r="76" spans="1:73">
      <c r="A76" s="301">
        <f t="shared" si="3"/>
        <v>67</v>
      </c>
      <c r="B76" s="183" t="s">
        <v>113</v>
      </c>
      <c r="C76" s="182" t="s">
        <v>114</v>
      </c>
      <c r="D76" s="174">
        <f>IF('M9 final  '!D61="","",'M9 final  '!D61)</f>
        <v>15.6</v>
      </c>
      <c r="E76" s="174" t="str">
        <f>IF('M9 final  '!E61="","",'M9 final  '!E61)</f>
        <v/>
      </c>
      <c r="F76" s="174">
        <f>IF('M9 final  '!F61="","",'M9 final  '!F61)</f>
        <v>15.6</v>
      </c>
      <c r="G76" s="174">
        <f>IF('M9 final  '!G61="","",'M9 final  '!G61)</f>
        <v>13</v>
      </c>
      <c r="H76" s="174" t="str">
        <f>IF('M9 final  '!H61="","",'M9 final  '!H61)</f>
        <v/>
      </c>
      <c r="I76" s="174">
        <f>IF('M9 final  '!I61="","",'M9 final  '!I61)</f>
        <v>13</v>
      </c>
      <c r="J76" s="174">
        <f>IF('M9 final  '!J61="","",'M9 final  '!J61)</f>
        <v>14.3</v>
      </c>
      <c r="K76" s="174" t="str">
        <f>IF('M9 final  '!K61="","",'M9 final  '!K61)</f>
        <v>V</v>
      </c>
      <c r="L76" s="174">
        <f>IF(M10FI!E61="","",M10FI!E61)</f>
        <v>14</v>
      </c>
      <c r="M76" s="174" t="str">
        <f>IF(M10FI!F61="","",M10FI!F61)</f>
        <v/>
      </c>
      <c r="N76" s="174">
        <f>IF(M10FI!G61="","",M10FI!G61)</f>
        <v>14</v>
      </c>
      <c r="O76" s="174">
        <f>IF(M10FI!H61="","",M10FI!H61)</f>
        <v>12.75</v>
      </c>
      <c r="P76" s="174" t="str">
        <f>IF(M10FI!I61="","",M10FI!I61)</f>
        <v/>
      </c>
      <c r="Q76" s="174">
        <f>IF(M10FI!J61="","",M10FI!J61)</f>
        <v>12.75</v>
      </c>
      <c r="R76" s="174">
        <f>IF(M10FI!K61="","",M10FI!K61)</f>
        <v>11</v>
      </c>
      <c r="S76" s="174" t="str">
        <f>IF(M10FI!L61="","",M10FI!L61)</f>
        <v/>
      </c>
      <c r="T76" s="174">
        <f>IF(M10FI!M61="","",M10FI!M61)</f>
        <v>11</v>
      </c>
      <c r="U76" s="174">
        <f>IF(M10FI!N61="","",M10FI!N61)</f>
        <v>12.600000000000001</v>
      </c>
      <c r="V76" s="176" t="str">
        <f>IF(M10FI!O61="","",M10FI!O61)</f>
        <v>V</v>
      </c>
      <c r="W76" s="174">
        <f>IF('M11 final'!D61="","",'M11 final'!D61)</f>
        <v>15.75</v>
      </c>
      <c r="X76" s="174" t="str">
        <f>IF('M11 final'!E61="","",'M11 final'!E61)</f>
        <v/>
      </c>
      <c r="Y76" s="174">
        <f>IF('M11 final'!F61="","",'M11 final'!F61)</f>
        <v>15.75</v>
      </c>
      <c r="Z76" s="174">
        <f>IF('M11 final'!G61="","",'M11 final'!G61)</f>
        <v>9.75</v>
      </c>
      <c r="AA76" s="174" t="str">
        <f>IF('M11 final'!H61="","",'M11 final'!H61)</f>
        <v/>
      </c>
      <c r="AB76" s="174">
        <f>IF('M11 final'!I61="","",'M11 final'!I61)</f>
        <v>9.75</v>
      </c>
      <c r="AC76" s="174">
        <f>IF('M11 final'!J61="","",'M11 final'!J61)</f>
        <v>12.75</v>
      </c>
      <c r="AD76" s="176" t="str">
        <f>IF('M11 final'!K61="","",'M11 final'!K61)</f>
        <v>V</v>
      </c>
      <c r="AE76" s="174">
        <f>IF(M12FI!D61="","",M12FI!D61)</f>
        <v>16</v>
      </c>
      <c r="AF76" s="174" t="str">
        <f>IF(M12FI!E61="","",M12FI!E61)</f>
        <v/>
      </c>
      <c r="AG76" s="174">
        <f>IF(M12FI!F61="","",M12FI!F61)</f>
        <v>16</v>
      </c>
      <c r="AH76" s="174">
        <f>IF(M12FI!G61="","",M12FI!G61)</f>
        <v>12</v>
      </c>
      <c r="AI76" s="174" t="str">
        <f>IF(M12FI!H61="","",M12FI!H61)</f>
        <v/>
      </c>
      <c r="AJ76" s="174">
        <f>IF(M12FI!I61="","",M12FI!I61)</f>
        <v>12</v>
      </c>
      <c r="AK76" s="174">
        <f>IF(M12FI!J61="","",M12FI!J61)</f>
        <v>6.5</v>
      </c>
      <c r="AL76" s="174">
        <f>IF(M12FI!K61="","",M12FI!K61)</f>
        <v>10</v>
      </c>
      <c r="AM76" s="174">
        <f>IF(M12FI!L61="","",M12FI!L61)</f>
        <v>10</v>
      </c>
      <c r="AN76" s="174">
        <f>IF(M12FI!M61="","",M12FI!M61)</f>
        <v>11.760000000000002</v>
      </c>
      <c r="AO76" s="176" t="s">
        <v>395</v>
      </c>
      <c r="AP76" s="174">
        <f>IF(' M13 APR'!E61="","",' M13 APR'!E61)</f>
        <v>16</v>
      </c>
      <c r="AQ76" s="174" t="str">
        <f>IF(' M13 APR'!F61="","",' M13 APR'!F61)</f>
        <v/>
      </c>
      <c r="AR76" s="174">
        <f>IF(' M13 APR'!G61="","",' M13 APR'!G61)</f>
        <v>16</v>
      </c>
      <c r="AS76" s="174">
        <f>IF(' M13 APR'!H61="","",' M13 APR'!H61)</f>
        <v>15.899999999999999</v>
      </c>
      <c r="AT76" s="174" t="str">
        <f>IF(' M13 APR'!I61="","",' M13 APR'!I61)</f>
        <v/>
      </c>
      <c r="AU76" s="174">
        <f>IF(' M13 APR'!J61="","",' M13 APR'!J61)</f>
        <v>15.899999999999999</v>
      </c>
      <c r="AV76" s="174">
        <f>IF(' M13 APR'!K61="","",' M13 APR'!K61)</f>
        <v>15.956</v>
      </c>
      <c r="AW76" s="176" t="str">
        <f>IF(' M13 APR'!L61="","",' M13 APR'!L61)</f>
        <v>V</v>
      </c>
      <c r="AX76" s="176">
        <f>IF(' M14 APR'!E61="","",' M14 APR'!E61)</f>
        <v>17.600000000000001</v>
      </c>
      <c r="AY76" s="176" t="str">
        <f>IF(' M14 APR'!F61="","",' M14 APR'!F61)</f>
        <v/>
      </c>
      <c r="AZ76" s="176">
        <f>IF(' M14 APR'!G61="","",' M14 APR'!G61)</f>
        <v>17.600000000000001</v>
      </c>
      <c r="BA76" s="176">
        <f>IF(' M14 APR'!H61="","",' M14 APR'!H61)</f>
        <v>14.25</v>
      </c>
      <c r="BB76" s="176" t="str">
        <f>IF(' M14 APR'!I61="","",' M14 APR'!I61)</f>
        <v/>
      </c>
      <c r="BC76" s="176">
        <f>IF(' M14 APR'!J61="","",' M14 APR'!J61)</f>
        <v>14.25</v>
      </c>
      <c r="BD76" s="176">
        <f>IF(' M14 APR'!K61="","",' M14 APR'!K61)</f>
        <v>16.126000000000001</v>
      </c>
      <c r="BE76" s="176" t="str">
        <f>IF(' M14 APR'!L61="","",' M14 APR'!L61)</f>
        <v>V</v>
      </c>
      <c r="BF76" s="175">
        <f>IF(' M15 APR'!E61="","",' M15 APR'!E61)</f>
        <v>14.5</v>
      </c>
      <c r="BG76" s="175" t="str">
        <f>IF(' M15 APR'!F61="","",' M15 APR'!F61)</f>
        <v/>
      </c>
      <c r="BH76" s="175">
        <f>IF(' M15 APR'!G61="","",' M15 APR'!G61)</f>
        <v>14.5</v>
      </c>
      <c r="BI76" s="175">
        <f>IF(' M15 APR'!H61="","",' M15 APR'!H61)</f>
        <v>16</v>
      </c>
      <c r="BJ76" s="175" t="str">
        <f>IF(' M15 APR'!I61="","",' M15 APR'!I61)</f>
        <v/>
      </c>
      <c r="BK76" s="175">
        <f>IF(' M15 APR'!J61="","",' M15 APR'!J61)</f>
        <v>16</v>
      </c>
      <c r="BL76" s="175">
        <f>IF(' M15 APR'!K61="","",' M15 APR'!K61)</f>
        <v>15.700000000000001</v>
      </c>
      <c r="BM76" s="175" t="str">
        <f>IF(' M15 APR'!L61="","",' M15 APR'!L61)</f>
        <v>V</v>
      </c>
      <c r="BN76" s="291">
        <f>IF(' M16 APR'!E61="","",' M16 APR'!E61)</f>
        <v>16.5</v>
      </c>
      <c r="BO76" s="291" t="str">
        <f>IF(' M16 APR'!F61="","",' M16 APR'!F61)</f>
        <v/>
      </c>
      <c r="BP76" s="291">
        <f>IF(' M16 APR'!G61="","",' M16 APR'!G61)</f>
        <v>16.5</v>
      </c>
      <c r="BQ76" s="291">
        <f>IF(' M16 APR'!H61="","",' M16 APR'!H61)</f>
        <v>16.5</v>
      </c>
      <c r="BR76" s="291" t="str">
        <f>IF(' M16 APR'!I61="","",' M16 APR'!I61)</f>
        <v>V</v>
      </c>
      <c r="BS76" s="290">
        <f t="shared" si="7"/>
        <v>14.461500000000003</v>
      </c>
      <c r="BT76" s="292" t="str">
        <f t="shared" si="8"/>
        <v>Admis(e)</v>
      </c>
      <c r="BU76" s="293" t="str">
        <f t="shared" si="9"/>
        <v xml:space="preserve">ELBEKKARI    </v>
      </c>
    </row>
    <row r="77" spans="1:73">
      <c r="A77" s="301">
        <f t="shared" ref="A77:A130" si="10">IF(BS77=BS76,RANK(BS76,$E$10:$BS$130),RANK(BS77,$BS$10:$BS$130))</f>
        <v>68</v>
      </c>
      <c r="B77" s="187" t="s">
        <v>156</v>
      </c>
      <c r="C77" s="37" t="s">
        <v>157</v>
      </c>
      <c r="D77" s="174">
        <f>IF('M9 final  '!D83="","",'M9 final  '!D83)</f>
        <v>15.6</v>
      </c>
      <c r="E77" s="174" t="str">
        <f>IF('M9 final  '!E83="","",'M9 final  '!E83)</f>
        <v/>
      </c>
      <c r="F77" s="174">
        <f>IF('M9 final  '!F83="","",'M9 final  '!F83)</f>
        <v>15.6</v>
      </c>
      <c r="G77" s="174">
        <f>IF('M9 final  '!G83="","",'M9 final  '!G83)</f>
        <v>13</v>
      </c>
      <c r="H77" s="174" t="str">
        <f>IF('M9 final  '!H83="","",'M9 final  '!H83)</f>
        <v/>
      </c>
      <c r="I77" s="174">
        <f>IF('M9 final  '!I83="","",'M9 final  '!I83)</f>
        <v>13</v>
      </c>
      <c r="J77" s="174">
        <f>IF('M9 final  '!J83="","",'M9 final  '!J83)</f>
        <v>14.3</v>
      </c>
      <c r="K77" s="174" t="str">
        <f>IF('M9 final  '!K83="","",'M9 final  '!K83)</f>
        <v>V</v>
      </c>
      <c r="L77" s="174">
        <f>IF(M10FI!E83="","",M10FI!E83)</f>
        <v>13.625</v>
      </c>
      <c r="M77" s="174" t="str">
        <f>IF(M10FI!F83="","",M10FI!F83)</f>
        <v/>
      </c>
      <c r="N77" s="174">
        <f>IF(M10FI!G83="","",M10FI!G83)</f>
        <v>13.625</v>
      </c>
      <c r="O77" s="174">
        <f>IF(M10FI!H83="","",M10FI!H83)</f>
        <v>16.25</v>
      </c>
      <c r="P77" s="174" t="str">
        <f>IF(M10FI!I83="","",M10FI!I83)</f>
        <v/>
      </c>
      <c r="Q77" s="174">
        <f>IF(M10FI!J83="","",M10FI!J83)</f>
        <v>16.25</v>
      </c>
      <c r="R77" s="174">
        <f>IF(M10FI!K83="","",M10FI!K83)</f>
        <v>13.5</v>
      </c>
      <c r="S77" s="174" t="str">
        <f>IF(M10FI!L83="","",M10FI!L83)</f>
        <v/>
      </c>
      <c r="T77" s="174">
        <f>IF(M10FI!M83="","",M10FI!M83)</f>
        <v>13.5</v>
      </c>
      <c r="U77" s="174">
        <f>IF(M10FI!N83="","",M10FI!N83)</f>
        <v>14.637499999999999</v>
      </c>
      <c r="V77" s="176" t="str">
        <f>IF(M10FI!O83="","",M10FI!O83)</f>
        <v>V</v>
      </c>
      <c r="W77" s="174">
        <f>IF('M11 final'!D83="","",'M11 final'!D83)</f>
        <v>14.25</v>
      </c>
      <c r="X77" s="174" t="str">
        <f>IF('M11 final'!E83="","",'M11 final'!E83)</f>
        <v/>
      </c>
      <c r="Y77" s="174">
        <f>IF('M11 final'!F83="","",'M11 final'!F83)</f>
        <v>14.25</v>
      </c>
      <c r="Z77" s="174">
        <f>IF('M11 final'!G83="","",'M11 final'!G83)</f>
        <v>17.75</v>
      </c>
      <c r="AA77" s="174" t="str">
        <f>IF('M11 final'!H83="","",'M11 final'!H83)</f>
        <v/>
      </c>
      <c r="AB77" s="174">
        <f>IF('M11 final'!I83="","",'M11 final'!I83)</f>
        <v>17.75</v>
      </c>
      <c r="AC77" s="174">
        <f>IF('M11 final'!J83="","",'M11 final'!J83)</f>
        <v>16</v>
      </c>
      <c r="AD77" s="176" t="str">
        <f>IF('M11 final'!K83="","",'M11 final'!K83)</f>
        <v>V</v>
      </c>
      <c r="AE77" s="174">
        <f>IF(M12FI!D83="","",M12FI!D83)</f>
        <v>14</v>
      </c>
      <c r="AF77" s="174" t="str">
        <f>IF(M12FI!E83="","",M12FI!E83)</f>
        <v/>
      </c>
      <c r="AG77" s="174">
        <f>IF(M12FI!F83="","",M12FI!F83)</f>
        <v>14</v>
      </c>
      <c r="AH77" s="174">
        <f>IF(M12FI!G83="","",M12FI!G83)</f>
        <v>12</v>
      </c>
      <c r="AI77" s="174" t="str">
        <f>IF(M12FI!H83="","",M12FI!H83)</f>
        <v/>
      </c>
      <c r="AJ77" s="174">
        <f>IF(M12FI!I83="","",M12FI!I83)</f>
        <v>12</v>
      </c>
      <c r="AK77" s="174">
        <f>IF(M12FI!J83="","",M12FI!J83)</f>
        <v>14</v>
      </c>
      <c r="AL77" s="174" t="str">
        <f>IF(M12FI!K83="","",M12FI!K83)</f>
        <v/>
      </c>
      <c r="AM77" s="174">
        <f>IF(M12FI!L83="","",M12FI!L83)</f>
        <v>14</v>
      </c>
      <c r="AN77" s="174">
        <f>IF(M12FI!M83="","",M12FI!M83)</f>
        <v>13.560000000000002</v>
      </c>
      <c r="AO77" s="176" t="str">
        <f>IF(M12FI!N83="","",M12FI!N83)</f>
        <v>V</v>
      </c>
      <c r="AP77" s="174">
        <f>IF(' M13 APR'!E83="","",' M13 APR'!E83)</f>
        <v>11</v>
      </c>
      <c r="AQ77" s="174" t="str">
        <f>IF(' M13 APR'!F83="","",' M13 APR'!F83)</f>
        <v/>
      </c>
      <c r="AR77" s="174">
        <f>IF(' M13 APR'!G83="","",' M13 APR'!G83)</f>
        <v>11</v>
      </c>
      <c r="AS77" s="174">
        <f>IF(' M13 APR'!H83="","",' M13 APR'!H83)</f>
        <v>16.5</v>
      </c>
      <c r="AT77" s="174" t="str">
        <f>IF(' M13 APR'!I83="","",' M13 APR'!I83)</f>
        <v/>
      </c>
      <c r="AU77" s="174">
        <f>IF(' M13 APR'!J83="","",' M13 APR'!J83)</f>
        <v>16.5</v>
      </c>
      <c r="AV77" s="174">
        <f>IF(' M13 APR'!K83="","",' M13 APR'!K83)</f>
        <v>13.42</v>
      </c>
      <c r="AW77" s="176" t="str">
        <f>IF(' M13 APR'!L83="","",' M13 APR'!L83)</f>
        <v>V</v>
      </c>
      <c r="AX77" s="176">
        <f>IF(' M14 APR'!E83="","",' M14 APR'!E83)</f>
        <v>16.8</v>
      </c>
      <c r="AY77" s="176" t="str">
        <f>IF(' M14 APR'!F83="","",' M14 APR'!F83)</f>
        <v/>
      </c>
      <c r="AZ77" s="176">
        <f>IF(' M14 APR'!G83="","",' M14 APR'!G83)</f>
        <v>16.8</v>
      </c>
      <c r="BA77" s="176">
        <f>IF(' M14 APR'!H83="","",' M14 APR'!H83)</f>
        <v>13.5</v>
      </c>
      <c r="BB77" s="176" t="str">
        <f>IF(' M14 APR'!I83="","",' M14 APR'!I83)</f>
        <v/>
      </c>
      <c r="BC77" s="176">
        <f>IF(' M14 APR'!J83="","",' M14 APR'!J83)</f>
        <v>13.5</v>
      </c>
      <c r="BD77" s="176">
        <f>IF(' M14 APR'!K83="","",' M14 APR'!K83)</f>
        <v>15.348000000000003</v>
      </c>
      <c r="BE77" s="176" t="str">
        <f>IF(' M14 APR'!L83="","",' M14 APR'!L83)</f>
        <v>V</v>
      </c>
      <c r="BF77" s="175">
        <f>IF(' M15 APR'!E83="","",' M15 APR'!E83)</f>
        <v>13.5</v>
      </c>
      <c r="BG77" s="175" t="str">
        <f>IF(' M15 APR'!F83="","",' M15 APR'!F83)</f>
        <v/>
      </c>
      <c r="BH77" s="175">
        <f>IF(' M15 APR'!G83="","",' M15 APR'!G83)</f>
        <v>13.5</v>
      </c>
      <c r="BI77" s="175">
        <f>IF(' M15 APR'!H83="","",' M15 APR'!H83)</f>
        <v>14.5</v>
      </c>
      <c r="BJ77" s="175" t="str">
        <f>IF(' M15 APR'!I83="","",' M15 APR'!I83)</f>
        <v/>
      </c>
      <c r="BK77" s="175">
        <f>IF(' M15 APR'!J83="","",' M15 APR'!J83)</f>
        <v>14.5</v>
      </c>
      <c r="BL77" s="175">
        <f>IF(' M15 APR'!K83="","",' M15 APR'!K83)</f>
        <v>14.3</v>
      </c>
      <c r="BM77" s="175" t="str">
        <f>IF(' M15 APR'!L83="","",' M15 APR'!L83)</f>
        <v>V</v>
      </c>
      <c r="BN77" s="291">
        <f>IF(' M16 APR'!E83="","",' M16 APR'!E83)</f>
        <v>14</v>
      </c>
      <c r="BO77" s="291" t="str">
        <f>IF(' M16 APR'!F83="","",' M16 APR'!F83)</f>
        <v/>
      </c>
      <c r="BP77" s="291">
        <f>IF(' M16 APR'!G83="","",' M16 APR'!G83)</f>
        <v>14</v>
      </c>
      <c r="BQ77" s="291">
        <f>IF(' M16 APR'!H83="","",' M16 APR'!H83)</f>
        <v>14</v>
      </c>
      <c r="BR77" s="291" t="str">
        <f>IF(' M16 APR'!I83="","",' M16 APR'!I83)</f>
        <v>V</v>
      </c>
      <c r="BS77" s="290">
        <f t="shared" si="7"/>
        <v>14.4456875</v>
      </c>
      <c r="BT77" s="292" t="str">
        <f t="shared" si="8"/>
        <v>Admis(e)</v>
      </c>
      <c r="BU77" s="293" t="str">
        <f t="shared" si="9"/>
        <v xml:space="preserve">KHEZAMI </v>
      </c>
    </row>
    <row r="78" spans="1:73">
      <c r="A78" s="301">
        <f t="shared" si="10"/>
        <v>69</v>
      </c>
      <c r="B78" s="187" t="s">
        <v>158</v>
      </c>
      <c r="C78" s="37" t="s">
        <v>159</v>
      </c>
      <c r="D78" s="174">
        <f>IF('M9 final  '!D84="","",'M9 final  '!D84)</f>
        <v>15.1</v>
      </c>
      <c r="E78" s="174" t="str">
        <f>IF('M9 final  '!E84="","",'M9 final  '!E84)</f>
        <v/>
      </c>
      <c r="F78" s="174">
        <f>IF('M9 final  '!F84="","",'M9 final  '!F84)</f>
        <v>15.1</v>
      </c>
      <c r="G78" s="174">
        <f>IF('M9 final  '!G84="","",'M9 final  '!G84)</f>
        <v>13.5</v>
      </c>
      <c r="H78" s="174" t="str">
        <f>IF('M9 final  '!H84="","",'M9 final  '!H84)</f>
        <v/>
      </c>
      <c r="I78" s="174">
        <f>IF('M9 final  '!I84="","",'M9 final  '!I84)</f>
        <v>13.5</v>
      </c>
      <c r="J78" s="174">
        <f>IF('M9 final  '!J84="","",'M9 final  '!J84)</f>
        <v>14.3</v>
      </c>
      <c r="K78" s="174" t="str">
        <f>IF('M9 final  '!K84="","",'M9 final  '!K84)</f>
        <v>V</v>
      </c>
      <c r="L78" s="174">
        <f>IF(M10FI!E84="","",M10FI!E84)</f>
        <v>14.25</v>
      </c>
      <c r="M78" s="174" t="str">
        <f>IF(M10FI!F84="","",M10FI!F84)</f>
        <v/>
      </c>
      <c r="N78" s="174">
        <f>IF(M10FI!G84="","",M10FI!G84)</f>
        <v>14.25</v>
      </c>
      <c r="O78" s="174">
        <f>IF(M10FI!H84="","",M10FI!H84)</f>
        <v>15.75</v>
      </c>
      <c r="P78" s="174" t="str">
        <f>IF(M10FI!I84="","",M10FI!I84)</f>
        <v/>
      </c>
      <c r="Q78" s="174">
        <f>IF(M10FI!J84="","",M10FI!J84)</f>
        <v>15.75</v>
      </c>
      <c r="R78" s="174">
        <f>IF(M10FI!K84="","",M10FI!K84)</f>
        <v>12</v>
      </c>
      <c r="S78" s="174" t="str">
        <f>IF(M10FI!L84="","",M10FI!L84)</f>
        <v/>
      </c>
      <c r="T78" s="174">
        <f>IF(M10FI!M84="","",M10FI!M84)</f>
        <v>12</v>
      </c>
      <c r="U78" s="174">
        <f>IF(M10FI!N84="","",M10FI!N84)</f>
        <v>14.174999999999999</v>
      </c>
      <c r="V78" s="176" t="str">
        <f>IF(M10FI!O84="","",M10FI!O84)</f>
        <v>V</v>
      </c>
      <c r="W78" s="174">
        <f>IF('M11 final'!D84="","",'M11 final'!D84)</f>
        <v>12</v>
      </c>
      <c r="X78" s="174" t="str">
        <f>IF('M11 final'!E84="","",'M11 final'!E84)</f>
        <v/>
      </c>
      <c r="Y78" s="174">
        <f>IF('M11 final'!F84="","",'M11 final'!F84)</f>
        <v>12</v>
      </c>
      <c r="Z78" s="174">
        <f>IF('M11 final'!G84="","",'M11 final'!G84)</f>
        <v>14.5</v>
      </c>
      <c r="AA78" s="174" t="str">
        <f>IF('M11 final'!H84="","",'M11 final'!H84)</f>
        <v/>
      </c>
      <c r="AB78" s="174">
        <f>IF('M11 final'!I84="","",'M11 final'!I84)</f>
        <v>14.5</v>
      </c>
      <c r="AC78" s="174">
        <f>IF('M11 final'!J84="","",'M11 final'!J84)</f>
        <v>13.25</v>
      </c>
      <c r="AD78" s="176" t="str">
        <f>IF('M11 final'!K84="","",'M11 final'!K84)</f>
        <v>V</v>
      </c>
      <c r="AE78" s="174">
        <f>IF(M12FI!D84="","",M12FI!D84)</f>
        <v>12</v>
      </c>
      <c r="AF78" s="174" t="str">
        <f>IF(M12FI!E84="","",M12FI!E84)</f>
        <v/>
      </c>
      <c r="AG78" s="174">
        <f>IF(M12FI!F84="","",M12FI!F84)</f>
        <v>12</v>
      </c>
      <c r="AH78" s="174">
        <f>IF(M12FI!G84="","",M12FI!G84)</f>
        <v>12</v>
      </c>
      <c r="AI78" s="174" t="str">
        <f>IF(M12FI!H84="","",M12FI!H84)</f>
        <v/>
      </c>
      <c r="AJ78" s="174">
        <f>IF(M12FI!I84="","",M12FI!I84)</f>
        <v>12</v>
      </c>
      <c r="AK78" s="174">
        <f>IF(M12FI!J84="","",M12FI!J84)</f>
        <v>17</v>
      </c>
      <c r="AL78" s="174" t="str">
        <f>IF(M12FI!K84="","",M12FI!K84)</f>
        <v/>
      </c>
      <c r="AM78" s="174">
        <f>IF(M12FI!L84="","",M12FI!L84)</f>
        <v>17</v>
      </c>
      <c r="AN78" s="174">
        <f>IF(M12FI!M84="","",M12FI!M84)</f>
        <v>14.8</v>
      </c>
      <c r="AO78" s="176" t="str">
        <f>IF(M12FI!N84="","",M12FI!N84)</f>
        <v>V</v>
      </c>
      <c r="AP78" s="174">
        <f>IF(' M13 APR'!E84="","",' M13 APR'!E84)</f>
        <v>12</v>
      </c>
      <c r="AQ78" s="174" t="str">
        <f>IF(' M13 APR'!F84="","",' M13 APR'!F84)</f>
        <v/>
      </c>
      <c r="AR78" s="174">
        <f>IF(' M13 APR'!G84="","",' M13 APR'!G84)</f>
        <v>12</v>
      </c>
      <c r="AS78" s="174">
        <f>IF(' M13 APR'!H84="","",' M13 APR'!H84)</f>
        <v>19.7</v>
      </c>
      <c r="AT78" s="174" t="str">
        <f>IF(' M13 APR'!I84="","",' M13 APR'!I84)</f>
        <v/>
      </c>
      <c r="AU78" s="174">
        <f>IF(' M13 APR'!J84="","",' M13 APR'!J84)</f>
        <v>19.7</v>
      </c>
      <c r="AV78" s="174">
        <f>IF(' M13 APR'!K84="","",' M13 APR'!K84)</f>
        <v>15.388</v>
      </c>
      <c r="AW78" s="176" t="str">
        <f>IF(' M13 APR'!L84="","",' M13 APR'!L84)</f>
        <v>V</v>
      </c>
      <c r="AX78" s="176">
        <f>IF(' M14 APR'!E84="","",' M14 APR'!E84)</f>
        <v>12</v>
      </c>
      <c r="AY78" s="176" t="str">
        <f>IF(' M14 APR'!F84="","",' M14 APR'!F84)</f>
        <v/>
      </c>
      <c r="AZ78" s="176">
        <f>IF(' M14 APR'!G84="","",' M14 APR'!G84)</f>
        <v>12</v>
      </c>
      <c r="BA78" s="176">
        <f>IF(' M14 APR'!H84="","",' M14 APR'!H84)</f>
        <v>13.25</v>
      </c>
      <c r="BB78" s="176" t="str">
        <f>IF(' M14 APR'!I84="","",' M14 APR'!I84)</f>
        <v/>
      </c>
      <c r="BC78" s="176">
        <f>IF(' M14 APR'!J84="","",' M14 APR'!J84)</f>
        <v>13.25</v>
      </c>
      <c r="BD78" s="176">
        <f>IF(' M14 APR'!K84="","",' M14 APR'!K84)</f>
        <v>12.55</v>
      </c>
      <c r="BE78" s="176" t="str">
        <f>IF(' M14 APR'!L84="","",' M14 APR'!L84)</f>
        <v>V</v>
      </c>
      <c r="BF78" s="175">
        <f>IF(' M15 APR'!E84="","",' M15 APR'!E84)</f>
        <v>15.75</v>
      </c>
      <c r="BG78" s="175" t="str">
        <f>IF(' M15 APR'!F84="","",' M15 APR'!F84)</f>
        <v/>
      </c>
      <c r="BH78" s="175">
        <f>IF(' M15 APR'!G84="","",' M15 APR'!G84)</f>
        <v>15.75</v>
      </c>
      <c r="BI78" s="175">
        <f>IF(' M15 APR'!H84="","",' M15 APR'!H84)</f>
        <v>16</v>
      </c>
      <c r="BJ78" s="175" t="str">
        <f>IF(' M15 APR'!I84="","",' M15 APR'!I84)</f>
        <v/>
      </c>
      <c r="BK78" s="175">
        <f>IF(' M15 APR'!J84="","",' M15 APR'!J84)</f>
        <v>16</v>
      </c>
      <c r="BL78" s="175">
        <f>IF(' M15 APR'!K84="","",' M15 APR'!K84)</f>
        <v>15.950000000000001</v>
      </c>
      <c r="BM78" s="175" t="str">
        <f>IF(' M15 APR'!L84="","",' M15 APR'!L84)</f>
        <v>V</v>
      </c>
      <c r="BN78" s="291">
        <f>IF(' M16 APR'!E84="","",' M16 APR'!E84)</f>
        <v>15</v>
      </c>
      <c r="BO78" s="291" t="str">
        <f>IF(' M16 APR'!F84="","",' M16 APR'!F84)</f>
        <v/>
      </c>
      <c r="BP78" s="291">
        <f>IF(' M16 APR'!G84="","",' M16 APR'!G84)</f>
        <v>15</v>
      </c>
      <c r="BQ78" s="291">
        <f>IF(' M16 APR'!H84="","",' M16 APR'!H84)</f>
        <v>15</v>
      </c>
      <c r="BR78" s="291" t="str">
        <f>IF(' M16 APR'!I84="","",' M16 APR'!I84)</f>
        <v>V</v>
      </c>
      <c r="BS78" s="290">
        <f t="shared" si="7"/>
        <v>14.426625000000001</v>
      </c>
      <c r="BT78" s="292" t="str">
        <f t="shared" si="8"/>
        <v>Admis(e)</v>
      </c>
      <c r="BU78" s="293" t="str">
        <f t="shared" si="9"/>
        <v>LABSSITE</v>
      </c>
    </row>
    <row r="79" spans="1:73">
      <c r="A79" s="301">
        <f t="shared" si="10"/>
        <v>70</v>
      </c>
      <c r="B79" s="187" t="s">
        <v>187</v>
      </c>
      <c r="C79" s="37" t="s">
        <v>188</v>
      </c>
      <c r="D79" s="174">
        <f>IF('M9 final  '!D100="","",'M9 final  '!D100)</f>
        <v>15.6</v>
      </c>
      <c r="E79" s="174" t="str">
        <f>IF('M9 final  '!E100="","",'M9 final  '!E100)</f>
        <v/>
      </c>
      <c r="F79" s="174">
        <f>IF('M9 final  '!F100="","",'M9 final  '!F100)</f>
        <v>15.6</v>
      </c>
      <c r="G79" s="174">
        <f>IF('M9 final  '!G100="","",'M9 final  '!G100)</f>
        <v>12</v>
      </c>
      <c r="H79" s="174" t="str">
        <f>IF('M9 final  '!H100="","",'M9 final  '!H100)</f>
        <v/>
      </c>
      <c r="I79" s="174">
        <f>IF('M9 final  '!I100="","",'M9 final  '!I100)</f>
        <v>12</v>
      </c>
      <c r="J79" s="174">
        <f>IF('M9 final  '!J100="","",'M9 final  '!J100)</f>
        <v>13.8</v>
      </c>
      <c r="K79" s="174" t="str">
        <f>IF('M9 final  '!K100="","",'M9 final  '!K100)</f>
        <v>V</v>
      </c>
      <c r="L79" s="174">
        <f>IF(M10FI!E100="","",M10FI!E100)</f>
        <v>12</v>
      </c>
      <c r="M79" s="174" t="str">
        <f>IF(M10FI!F100="","",M10FI!F100)</f>
        <v/>
      </c>
      <c r="N79" s="174">
        <f>IF(M10FI!G100="","",M10FI!G100)</f>
        <v>12</v>
      </c>
      <c r="O79" s="174">
        <f>IF(M10FI!H100="","",M10FI!H100)</f>
        <v>13</v>
      </c>
      <c r="P79" s="174" t="str">
        <f>IF(M10FI!I100="","",M10FI!I100)</f>
        <v/>
      </c>
      <c r="Q79" s="174">
        <f>IF(M10FI!J100="","",M10FI!J100)</f>
        <v>13</v>
      </c>
      <c r="R79" s="174">
        <f>IF(M10FI!K100="","",M10FI!K100)</f>
        <v>12</v>
      </c>
      <c r="S79" s="174" t="str">
        <f>IF(M10FI!L100="","",M10FI!L100)</f>
        <v/>
      </c>
      <c r="T79" s="174">
        <f>IF(M10FI!M100="","",M10FI!M100)</f>
        <v>12</v>
      </c>
      <c r="U79" s="174">
        <f>IF(M10FI!N100="","",M10FI!N100)</f>
        <v>12.4</v>
      </c>
      <c r="V79" s="176" t="str">
        <f>IF(M10FI!O100="","",M10FI!O100)</f>
        <v>V</v>
      </c>
      <c r="W79" s="174">
        <f>IF('M11 final'!D100="","",'M11 final'!D100)</f>
        <v>12</v>
      </c>
      <c r="X79" s="174" t="str">
        <f>IF('M11 final'!E100="","",'M11 final'!E100)</f>
        <v/>
      </c>
      <c r="Y79" s="174">
        <f>IF('M11 final'!F100="","",'M11 final'!F100)</f>
        <v>12</v>
      </c>
      <c r="Z79" s="174">
        <f>IF('M11 final'!G100="","",'M11 final'!G100)</f>
        <v>12.75</v>
      </c>
      <c r="AA79" s="174" t="str">
        <f>IF('M11 final'!H100="","",'M11 final'!H100)</f>
        <v/>
      </c>
      <c r="AB79" s="174">
        <f>IF('M11 final'!I100="","",'M11 final'!I100)</f>
        <v>12.75</v>
      </c>
      <c r="AC79" s="174">
        <f>IF('M11 final'!J100="","",'M11 final'!J100)</f>
        <v>12.375</v>
      </c>
      <c r="AD79" s="176" t="str">
        <f>IF('M11 final'!K100="","",'M11 final'!K100)</f>
        <v>V</v>
      </c>
      <c r="AE79" s="174">
        <f>IF(M12FI!D100="","",M12FI!D100)</f>
        <v>16</v>
      </c>
      <c r="AF79" s="174" t="str">
        <f>IF(M12FI!E100="","",M12FI!E100)</f>
        <v/>
      </c>
      <c r="AG79" s="174">
        <f>IF(M12FI!F100="","",M12FI!F100)</f>
        <v>16</v>
      </c>
      <c r="AH79" s="174">
        <f>IF(M12FI!G100="","",M12FI!G100)</f>
        <v>15</v>
      </c>
      <c r="AI79" s="174" t="str">
        <f>IF(M12FI!H100="","",M12FI!H100)</f>
        <v/>
      </c>
      <c r="AJ79" s="174">
        <f>IF(M12FI!I100="","",M12FI!I100)</f>
        <v>15</v>
      </c>
      <c r="AK79" s="174">
        <f>IF(M12FI!J100="","",M12FI!J100)</f>
        <v>14</v>
      </c>
      <c r="AL79" s="174" t="str">
        <f>IF(M12FI!K100="","",M12FI!K100)</f>
        <v/>
      </c>
      <c r="AM79" s="174">
        <f>IF(M12FI!L100="","",M12FI!L100)</f>
        <v>14</v>
      </c>
      <c r="AN79" s="174">
        <f>IF(M12FI!M100="","",M12FI!M100)</f>
        <v>14.66</v>
      </c>
      <c r="AO79" s="176" t="str">
        <f>IF(M12FI!N100="","",M12FI!N100)</f>
        <v>V</v>
      </c>
      <c r="AP79" s="174">
        <f>IF(' M13 APR'!E100="","",' M13 APR'!E100)</f>
        <v>8</v>
      </c>
      <c r="AQ79" s="174">
        <f>IF(' M13 APR'!F100="","",' M13 APR'!F100)</f>
        <v>12</v>
      </c>
      <c r="AR79" s="174">
        <f>IF(' M13 APR'!G100="","",' M13 APR'!G100)</f>
        <v>12</v>
      </c>
      <c r="AS79" s="174">
        <f>IF(' M13 APR'!H100="","",' M13 APR'!H100)</f>
        <v>16.45</v>
      </c>
      <c r="AT79" s="174" t="str">
        <f>IF(' M13 APR'!I100="","",' M13 APR'!I100)</f>
        <v/>
      </c>
      <c r="AU79" s="174">
        <f>IF(' M13 APR'!J100="","",' M13 APR'!J100)</f>
        <v>16.45</v>
      </c>
      <c r="AV79" s="174">
        <f>IF(' M13 APR'!K100="","",' M13 APR'!K100)</f>
        <v>13.958</v>
      </c>
      <c r="AW79" s="176" t="str">
        <f>IF(' M13 APR'!L100="","",' M13 APR'!L100)</f>
        <v>VAR</v>
      </c>
      <c r="AX79" s="176">
        <f>IF(' M14 APR'!E100="","",' M14 APR'!E100)</f>
        <v>18.8</v>
      </c>
      <c r="AY79" s="176" t="str">
        <f>IF(' M14 APR'!F100="","",' M14 APR'!F100)</f>
        <v/>
      </c>
      <c r="AZ79" s="176">
        <f>IF(' M14 APR'!G100="","",' M14 APR'!G100)</f>
        <v>18.8</v>
      </c>
      <c r="BA79" s="176">
        <f>IF(' M14 APR'!H100="","",' M14 APR'!H100)</f>
        <v>13</v>
      </c>
      <c r="BB79" s="176" t="str">
        <f>IF(' M14 APR'!I100="","",' M14 APR'!I100)</f>
        <v/>
      </c>
      <c r="BC79" s="176">
        <f>IF(' M14 APR'!J100="","",' M14 APR'!J100)</f>
        <v>13</v>
      </c>
      <c r="BD79" s="176">
        <f>IF(' M14 APR'!K100="","",' M14 APR'!K100)</f>
        <v>16.248000000000001</v>
      </c>
      <c r="BE79" s="176" t="str">
        <f>IF(' M14 APR'!L100="","",' M14 APR'!L100)</f>
        <v>V</v>
      </c>
      <c r="BF79" s="175">
        <f>IF(' M15 APR'!E100="","",' M15 APR'!E100)</f>
        <v>14.5</v>
      </c>
      <c r="BG79" s="175" t="str">
        <f>IF(' M15 APR'!F100="","",' M15 APR'!F100)</f>
        <v/>
      </c>
      <c r="BH79" s="175">
        <f>IF(' M15 APR'!G100="","",' M15 APR'!G100)</f>
        <v>14.5</v>
      </c>
      <c r="BI79" s="175">
        <f>IF(' M15 APR'!H100="","",' M15 APR'!H100)</f>
        <v>15.5</v>
      </c>
      <c r="BJ79" s="175" t="str">
        <f>IF(' M15 APR'!I100="","",' M15 APR'!I100)</f>
        <v/>
      </c>
      <c r="BK79" s="175">
        <f>IF(' M15 APR'!J100="","",' M15 APR'!J100)</f>
        <v>15.5</v>
      </c>
      <c r="BL79" s="175">
        <f>IF(' M15 APR'!K100="","",' M15 APR'!K100)</f>
        <v>15.3</v>
      </c>
      <c r="BM79" s="175" t="str">
        <f>IF(' M15 APR'!L100="","",' M15 APR'!L100)</f>
        <v>V</v>
      </c>
      <c r="BN79" s="291">
        <f>IF(' M16 APR'!E100="","",' M16 APR'!E100)</f>
        <v>16.5</v>
      </c>
      <c r="BO79" s="291" t="str">
        <f>IF(' M16 APR'!F100="","",' M16 APR'!F100)</f>
        <v/>
      </c>
      <c r="BP79" s="291">
        <f>IF(' M16 APR'!G100="","",' M16 APR'!G100)</f>
        <v>16.5</v>
      </c>
      <c r="BQ79" s="291">
        <f>IF(' M16 APR'!H100="","",' M16 APR'!H100)</f>
        <v>16.5</v>
      </c>
      <c r="BR79" s="291" t="str">
        <f>IF(' M16 APR'!I100="","",' M16 APR'!I100)</f>
        <v>V</v>
      </c>
      <c r="BS79" s="290">
        <f t="shared" si="7"/>
        <v>14.405125</v>
      </c>
      <c r="BT79" s="292" t="str">
        <f t="shared" si="8"/>
        <v>Admis(e)</v>
      </c>
      <c r="BU79" s="293" t="str">
        <f t="shared" si="9"/>
        <v xml:space="preserve">METKAL         </v>
      </c>
    </row>
    <row r="80" spans="1:73">
      <c r="A80" s="301">
        <f t="shared" si="10"/>
        <v>71</v>
      </c>
      <c r="B80" s="183" t="s">
        <v>52</v>
      </c>
      <c r="C80" s="182" t="s">
        <v>53</v>
      </c>
      <c r="D80" s="174">
        <f>IF('M9 final  '!D27="","",'M9 final  '!D27)</f>
        <v>15.6</v>
      </c>
      <c r="E80" s="174" t="str">
        <f>IF('M9 final  '!E27="","",'M9 final  '!E27)</f>
        <v/>
      </c>
      <c r="F80" s="174">
        <f>IF('M9 final  '!F27="","",'M9 final  '!F27)</f>
        <v>15.6</v>
      </c>
      <c r="G80" s="174">
        <f>IF('M9 final  '!G27="","",'M9 final  '!G27)</f>
        <v>13</v>
      </c>
      <c r="H80" s="174" t="str">
        <f>IF('M9 final  '!H27="","",'M9 final  '!H27)</f>
        <v/>
      </c>
      <c r="I80" s="174">
        <f>IF('M9 final  '!I27="","",'M9 final  '!I27)</f>
        <v>13</v>
      </c>
      <c r="J80" s="174">
        <f>IF('M9 final  '!J27="","",'M9 final  '!J27)</f>
        <v>14.3</v>
      </c>
      <c r="K80" s="174" t="str">
        <f>IF('M9 final  '!K27="","",'M9 final  '!K27)</f>
        <v>V</v>
      </c>
      <c r="L80" s="174">
        <f>IF(M10FI!E27="","",M10FI!E27)</f>
        <v>11.375</v>
      </c>
      <c r="M80" s="174" t="str">
        <f>IF(M10FI!F27="","",M10FI!F27)</f>
        <v/>
      </c>
      <c r="N80" s="174">
        <f>IF(M10FI!G27="","",M10FI!G27)</f>
        <v>11.375</v>
      </c>
      <c r="O80" s="174">
        <f>IF(M10FI!H27="","",M10FI!H27)</f>
        <v>12.5</v>
      </c>
      <c r="P80" s="174" t="str">
        <f>IF(M10FI!I27="","",M10FI!I27)</f>
        <v/>
      </c>
      <c r="Q80" s="174">
        <f>IF(M10FI!J27="","",M10FI!J27)</f>
        <v>12.5</v>
      </c>
      <c r="R80" s="174">
        <f>IF(M10FI!K27="","",M10FI!K27)</f>
        <v>13</v>
      </c>
      <c r="S80" s="174" t="str">
        <f>IF(M10FI!L27="","",M10FI!L27)</f>
        <v/>
      </c>
      <c r="T80" s="174">
        <f>IF(M10FI!M27="","",M10FI!M27)</f>
        <v>13</v>
      </c>
      <c r="U80" s="174">
        <f>IF(M10FI!N27="","",M10FI!N27)</f>
        <v>12.3125</v>
      </c>
      <c r="V80" s="176" t="str">
        <f>IF(M10FI!O27="","",M10FI!O27)</f>
        <v>V</v>
      </c>
      <c r="W80" s="174">
        <f>IF('M11 final'!D27="","",'M11 final'!D27)</f>
        <v>16</v>
      </c>
      <c r="X80" s="174" t="str">
        <f>IF('M11 final'!E27="","",'M11 final'!E27)</f>
        <v/>
      </c>
      <c r="Y80" s="174">
        <f>IF('M11 final'!F27="","",'M11 final'!F27)</f>
        <v>16</v>
      </c>
      <c r="Z80" s="174">
        <f>IF('M11 final'!G27="","",'M11 final'!G27)</f>
        <v>9.5</v>
      </c>
      <c r="AA80" s="174" t="str">
        <f>IF('M11 final'!H27="","",'M11 final'!H27)</f>
        <v/>
      </c>
      <c r="AB80" s="174">
        <f>IF('M11 final'!I27="","",'M11 final'!I27)</f>
        <v>9.5</v>
      </c>
      <c r="AC80" s="174">
        <f>IF('M11 final'!J27="","",'M11 final'!J27)</f>
        <v>12.75</v>
      </c>
      <c r="AD80" s="176" t="str">
        <f>IF('M11 final'!K27="","",'M11 final'!K27)</f>
        <v>V</v>
      </c>
      <c r="AE80" s="174">
        <f>IF(M12FI!D27="","",M12FI!D27)</f>
        <v>16</v>
      </c>
      <c r="AF80" s="174" t="str">
        <f>IF(M12FI!E27="","",M12FI!E27)</f>
        <v/>
      </c>
      <c r="AG80" s="174">
        <f>IF(M12FI!F27="","",M12FI!F27)</f>
        <v>16</v>
      </c>
      <c r="AH80" s="174">
        <f>IF(M12FI!G27="","",M12FI!G27)</f>
        <v>13</v>
      </c>
      <c r="AI80" s="174" t="str">
        <f>IF(M12FI!H27="","",M12FI!H27)</f>
        <v/>
      </c>
      <c r="AJ80" s="174">
        <f>IF(M12FI!I27="","",M12FI!I27)</f>
        <v>13</v>
      </c>
      <c r="AK80" s="174">
        <f>IF(M12FI!J27="","",M12FI!J27)</f>
        <v>17.5</v>
      </c>
      <c r="AL80" s="174" t="str">
        <f>IF(M12FI!K27="","",M12FI!K27)</f>
        <v/>
      </c>
      <c r="AM80" s="174">
        <f>IF(M12FI!L27="","",M12FI!L27)</f>
        <v>17.5</v>
      </c>
      <c r="AN80" s="174">
        <f>IF(M12FI!M27="","",M12FI!M27)</f>
        <v>16.18</v>
      </c>
      <c r="AO80" s="176" t="str">
        <f>IF(M12FI!N27="","",M12FI!N27)</f>
        <v>V</v>
      </c>
      <c r="AP80" s="174">
        <f>IF(' M13 APR'!E27="","",' M13 APR'!E27)</f>
        <v>12</v>
      </c>
      <c r="AQ80" s="174" t="str">
        <f>IF(' M13 APR'!F27="","",' M13 APR'!F27)</f>
        <v/>
      </c>
      <c r="AR80" s="174">
        <f>IF(' M13 APR'!G27="","",' M13 APR'!G27)</f>
        <v>12</v>
      </c>
      <c r="AS80" s="174">
        <f>IF(' M13 APR'!H27="","",' M13 APR'!H27)</f>
        <v>15.174999999999999</v>
      </c>
      <c r="AT80" s="174" t="str">
        <f>IF(' M13 APR'!I27="","",' M13 APR'!I27)</f>
        <v/>
      </c>
      <c r="AU80" s="174">
        <f>IF(' M13 APR'!J27="","",' M13 APR'!J27)</f>
        <v>15.174999999999999</v>
      </c>
      <c r="AV80" s="174">
        <f>IF(' M13 APR'!K27="","",' M13 APR'!K27)</f>
        <v>13.397</v>
      </c>
      <c r="AW80" s="176" t="str">
        <f>IF(' M13 APR'!L27="","",' M13 APR'!L27)</f>
        <v>V</v>
      </c>
      <c r="AX80" s="176">
        <f>IF(' M14 APR'!E27="","",' M14 APR'!E27)</f>
        <v>16.8</v>
      </c>
      <c r="AY80" s="176" t="str">
        <f>IF(' M14 APR'!F27="","",' M14 APR'!F27)</f>
        <v/>
      </c>
      <c r="AZ80" s="176">
        <f>IF(' M14 APR'!G27="","",' M14 APR'!G27)</f>
        <v>16.8</v>
      </c>
      <c r="BA80" s="176">
        <f>IF(' M14 APR'!H27="","",' M14 APR'!H27)</f>
        <v>13.5</v>
      </c>
      <c r="BB80" s="176" t="str">
        <f>IF(' M14 APR'!I27="","",' M14 APR'!I27)</f>
        <v/>
      </c>
      <c r="BC80" s="176">
        <f>IF(' M14 APR'!J27="","",' M14 APR'!J27)</f>
        <v>13.5</v>
      </c>
      <c r="BD80" s="176">
        <f>IF(' M14 APR'!K27="","",' M14 APR'!K27)</f>
        <v>15.348000000000003</v>
      </c>
      <c r="BE80" s="176" t="str">
        <f>IF(' M14 APR'!L27="","",' M14 APR'!L27)</f>
        <v>V</v>
      </c>
      <c r="BF80" s="175">
        <f>IF(' M15 APR'!E27="","",' M15 APR'!E27)</f>
        <v>14</v>
      </c>
      <c r="BG80" s="175" t="str">
        <f>IF(' M15 APR'!F27="","",' M15 APR'!F27)</f>
        <v/>
      </c>
      <c r="BH80" s="175">
        <f>IF(' M15 APR'!G27="","",' M15 APR'!G27)</f>
        <v>14</v>
      </c>
      <c r="BI80" s="175">
        <f>IF(' M15 APR'!H27="","",' M15 APR'!H27)</f>
        <v>15.5</v>
      </c>
      <c r="BJ80" s="175" t="str">
        <f>IF(' M15 APR'!I27="","",' M15 APR'!I27)</f>
        <v/>
      </c>
      <c r="BK80" s="175">
        <f>IF(' M15 APR'!J27="","",' M15 APR'!J27)</f>
        <v>15.5</v>
      </c>
      <c r="BL80" s="175">
        <f>IF(' M15 APR'!K27="","",' M15 APR'!K27)</f>
        <v>15.200000000000001</v>
      </c>
      <c r="BM80" s="175" t="str">
        <f>IF(' M15 APR'!L27="","",' M15 APR'!L27)</f>
        <v>V</v>
      </c>
      <c r="BN80" s="291">
        <f>IF(' M16 APR'!E27="","",' M16 APR'!E27)</f>
        <v>15.5</v>
      </c>
      <c r="BO80" s="291" t="str">
        <f>IF(' M16 APR'!F27="","",' M16 APR'!F27)</f>
        <v/>
      </c>
      <c r="BP80" s="291">
        <f>IF(' M16 APR'!G27="","",' M16 APR'!G27)</f>
        <v>15.5</v>
      </c>
      <c r="BQ80" s="291">
        <f>IF(' M16 APR'!H27="","",' M16 APR'!H27)</f>
        <v>15.5</v>
      </c>
      <c r="BR80" s="291" t="str">
        <f>IF(' M16 APR'!I27="","",' M16 APR'!I27)</f>
        <v>V</v>
      </c>
      <c r="BS80" s="290">
        <f t="shared" si="7"/>
        <v>14.3734375</v>
      </c>
      <c r="BT80" s="292" t="str">
        <f t="shared" si="8"/>
        <v>Admis(e)</v>
      </c>
      <c r="BU80" s="293" t="str">
        <f t="shared" si="9"/>
        <v>BELFASSAL</v>
      </c>
    </row>
    <row r="81" spans="1:73">
      <c r="A81" s="301">
        <f t="shared" si="10"/>
        <v>72</v>
      </c>
      <c r="B81" s="183" t="s">
        <v>68</v>
      </c>
      <c r="C81" s="182" t="s">
        <v>69</v>
      </c>
      <c r="D81" s="174">
        <f>IF('M9 final  '!D36="","",'M9 final  '!D36)</f>
        <v>15.1</v>
      </c>
      <c r="E81" s="174" t="str">
        <f>IF('M9 final  '!E36="","",'M9 final  '!E36)</f>
        <v/>
      </c>
      <c r="F81" s="174">
        <f>IF('M9 final  '!F36="","",'M9 final  '!F36)</f>
        <v>15.1</v>
      </c>
      <c r="G81" s="174">
        <f>IF('M9 final  '!G36="","",'M9 final  '!G36)</f>
        <v>12</v>
      </c>
      <c r="H81" s="174" t="str">
        <f>IF('M9 final  '!H36="","",'M9 final  '!H36)</f>
        <v/>
      </c>
      <c r="I81" s="174">
        <f>IF('M9 final  '!I36="","",'M9 final  '!I36)</f>
        <v>12</v>
      </c>
      <c r="J81" s="174">
        <f>IF('M9 final  '!J36="","",'M9 final  '!J36)</f>
        <v>13.55</v>
      </c>
      <c r="K81" s="174" t="str">
        <f>IF('M9 final  '!K36="","",'M9 final  '!K36)</f>
        <v>V</v>
      </c>
      <c r="L81" s="174">
        <f>IF(M10FI!E36="","",M10FI!E36)</f>
        <v>10.5</v>
      </c>
      <c r="M81" s="174">
        <f>IF(M10FI!F36="","",M10FI!F36)</f>
        <v>11.5</v>
      </c>
      <c r="N81" s="174">
        <f>IF(M10FI!G36="","",M10FI!G36)</f>
        <v>11.5</v>
      </c>
      <c r="O81" s="174">
        <f>IF(M10FI!H36="","",M10FI!H36)</f>
        <v>12.25</v>
      </c>
      <c r="P81" s="174" t="str">
        <f>IF(M10FI!I36="","",M10FI!I36)</f>
        <v/>
      </c>
      <c r="Q81" s="174">
        <f>IF(M10FI!J36="","",M10FI!J36)</f>
        <v>12.25</v>
      </c>
      <c r="R81" s="174">
        <f>IF(M10FI!K36="","",M10FI!K36)</f>
        <v>11.5</v>
      </c>
      <c r="S81" s="174">
        <f>IF(M10FI!L36="","",M10FI!L36)</f>
        <v>10</v>
      </c>
      <c r="T81" s="174">
        <f>IF(M10FI!M36="","",M10FI!M36)</f>
        <v>11.5</v>
      </c>
      <c r="U81" s="174">
        <f>IF(M10FI!N36="","",M10FI!N36)</f>
        <v>11.799999999999999</v>
      </c>
      <c r="V81" s="176" t="s">
        <v>395</v>
      </c>
      <c r="W81" s="174">
        <f>IF('M11 final'!D36="","",'M11 final'!D36)</f>
        <v>12.5</v>
      </c>
      <c r="X81" s="174" t="str">
        <f>IF('M11 final'!E36="","",'M11 final'!E36)</f>
        <v/>
      </c>
      <c r="Y81" s="174">
        <f>IF('M11 final'!F36="","",'M11 final'!F36)</f>
        <v>12.5</v>
      </c>
      <c r="Z81" s="174">
        <f>IF('M11 final'!G36="","",'M11 final'!G36)</f>
        <v>16.25</v>
      </c>
      <c r="AA81" s="174" t="str">
        <f>IF('M11 final'!H36="","",'M11 final'!H36)</f>
        <v/>
      </c>
      <c r="AB81" s="174">
        <f>IF('M11 final'!I36="","",'M11 final'!I36)</f>
        <v>16.25</v>
      </c>
      <c r="AC81" s="174">
        <f>IF('M11 final'!J36="","",'M11 final'!J36)</f>
        <v>14.375</v>
      </c>
      <c r="AD81" s="176" t="str">
        <f>IF('M11 final'!K36="","",'M11 final'!K36)</f>
        <v>V</v>
      </c>
      <c r="AE81" s="174">
        <f>IF(M12FI!D36="","",M12FI!D36)</f>
        <v>13.5</v>
      </c>
      <c r="AF81" s="174" t="str">
        <f>IF(M12FI!E36="","",M12FI!E36)</f>
        <v/>
      </c>
      <c r="AG81" s="174">
        <f>IF(M12FI!F36="","",M12FI!F36)</f>
        <v>13.5</v>
      </c>
      <c r="AH81" s="174">
        <f>IF(M12FI!G36="","",M12FI!G36)</f>
        <v>19</v>
      </c>
      <c r="AI81" s="174" t="str">
        <f>IF(M12FI!H36="","",M12FI!H36)</f>
        <v/>
      </c>
      <c r="AJ81" s="174">
        <f>IF(M12FI!I36="","",M12FI!I36)</f>
        <v>19</v>
      </c>
      <c r="AK81" s="174">
        <f>IF(M12FI!J36="","",M12FI!J36)</f>
        <v>13</v>
      </c>
      <c r="AL81" s="174" t="str">
        <f>IF(M12FI!K36="","",M12FI!K36)</f>
        <v/>
      </c>
      <c r="AM81" s="174">
        <f>IF(M12FI!L36="","",M12FI!L36)</f>
        <v>13</v>
      </c>
      <c r="AN81" s="174">
        <f>IF(M12FI!M36="","",M12FI!M36)</f>
        <v>14.430000000000001</v>
      </c>
      <c r="AO81" s="176" t="str">
        <f>IF(M12FI!N36="","",M12FI!N36)</f>
        <v>V</v>
      </c>
      <c r="AP81" s="174">
        <f>IF(' M13 APR'!E36="","",' M13 APR'!E36)</f>
        <v>12</v>
      </c>
      <c r="AQ81" s="174" t="str">
        <f>IF(' M13 APR'!F36="","",' M13 APR'!F36)</f>
        <v/>
      </c>
      <c r="AR81" s="174">
        <f>IF(' M13 APR'!G36="","",' M13 APR'!G36)</f>
        <v>12</v>
      </c>
      <c r="AS81" s="174">
        <f>IF(' M13 APR'!H36="","",' M13 APR'!H36)</f>
        <v>17.149999999999999</v>
      </c>
      <c r="AT81" s="174" t="str">
        <f>IF(' M13 APR'!I36="","",' M13 APR'!I36)</f>
        <v/>
      </c>
      <c r="AU81" s="174">
        <f>IF(' M13 APR'!J36="","",' M13 APR'!J36)</f>
        <v>17.149999999999999</v>
      </c>
      <c r="AV81" s="174">
        <f>IF(' M13 APR'!K36="","",' M13 APR'!K36)</f>
        <v>14.266</v>
      </c>
      <c r="AW81" s="176" t="str">
        <f>IF(' M13 APR'!L36="","",' M13 APR'!L36)</f>
        <v>V</v>
      </c>
      <c r="AX81" s="176">
        <f>IF(' M14 APR'!E36="","",' M14 APR'!E36)</f>
        <v>18</v>
      </c>
      <c r="AY81" s="176" t="str">
        <f>IF(' M14 APR'!F36="","",' M14 APR'!F36)</f>
        <v/>
      </c>
      <c r="AZ81" s="176">
        <f>IF(' M14 APR'!G36="","",' M14 APR'!G36)</f>
        <v>18</v>
      </c>
      <c r="BA81" s="176">
        <f>IF(' M14 APR'!H36="","",' M14 APR'!H36)</f>
        <v>13</v>
      </c>
      <c r="BB81" s="176" t="str">
        <f>IF(' M14 APR'!I36="","",' M14 APR'!I36)</f>
        <v/>
      </c>
      <c r="BC81" s="176">
        <f>IF(' M14 APR'!J36="","",' M14 APR'!J36)</f>
        <v>13</v>
      </c>
      <c r="BD81" s="176">
        <f>IF(' M14 APR'!K36="","",' M14 APR'!K36)</f>
        <v>15.8</v>
      </c>
      <c r="BE81" s="176" t="str">
        <f>IF(' M14 APR'!L36="","",' M14 APR'!L36)</f>
        <v>V</v>
      </c>
      <c r="BF81" s="175">
        <f>IF(' M15 APR'!E36="","",' M15 APR'!E36)</f>
        <v>14.5</v>
      </c>
      <c r="BG81" s="175" t="str">
        <f>IF(' M15 APR'!F36="","",' M15 APR'!F36)</f>
        <v/>
      </c>
      <c r="BH81" s="175">
        <f>IF(' M15 APR'!G36="","",' M15 APR'!G36)</f>
        <v>14.5</v>
      </c>
      <c r="BI81" s="175">
        <f>IF(' M15 APR'!H36="","",' M15 APR'!H36)</f>
        <v>16</v>
      </c>
      <c r="BJ81" s="175" t="str">
        <f>IF(' M15 APR'!I36="","",' M15 APR'!I36)</f>
        <v/>
      </c>
      <c r="BK81" s="175">
        <f>IF(' M15 APR'!J36="","",' M15 APR'!J36)</f>
        <v>16</v>
      </c>
      <c r="BL81" s="175">
        <f>IF(' M15 APR'!K36="","",' M15 APR'!K36)</f>
        <v>15.700000000000001</v>
      </c>
      <c r="BM81" s="175" t="str">
        <f>IF(' M15 APR'!L36="","",' M15 APR'!L36)</f>
        <v>V</v>
      </c>
      <c r="BN81" s="291">
        <f>IF(' M16 APR'!E36="","",' M16 APR'!E36)</f>
        <v>15</v>
      </c>
      <c r="BO81" s="291" t="str">
        <f>IF(' M16 APR'!F36="","",' M16 APR'!F36)</f>
        <v/>
      </c>
      <c r="BP81" s="291">
        <f>IF(' M16 APR'!G36="","",' M16 APR'!G36)</f>
        <v>15</v>
      </c>
      <c r="BQ81" s="291">
        <f>IF(' M16 APR'!H36="","",' M16 APR'!H36)</f>
        <v>15</v>
      </c>
      <c r="BR81" s="291" t="str">
        <f>IF(' M16 APR'!I36="","",' M16 APR'!I36)</f>
        <v>V</v>
      </c>
      <c r="BS81" s="290">
        <f t="shared" si="7"/>
        <v>14.365125000000001</v>
      </c>
      <c r="BT81" s="292" t="str">
        <f t="shared" si="8"/>
        <v>Admis(e)</v>
      </c>
      <c r="BU81" s="293" t="str">
        <f t="shared" si="9"/>
        <v xml:space="preserve">BENKRARA </v>
      </c>
    </row>
    <row r="82" spans="1:73">
      <c r="A82" s="301">
        <f t="shared" si="10"/>
        <v>73</v>
      </c>
      <c r="B82" s="187" t="s">
        <v>163</v>
      </c>
      <c r="C82" s="37" t="s">
        <v>164</v>
      </c>
      <c r="D82" s="174">
        <f>IF('M9 final  '!D87="","",'M9 final  '!D87)</f>
        <v>16.100000000000001</v>
      </c>
      <c r="E82" s="174" t="str">
        <f>IF('M9 final  '!E87="","",'M9 final  '!E87)</f>
        <v/>
      </c>
      <c r="F82" s="174">
        <f>IF('M9 final  '!F87="","",'M9 final  '!F87)</f>
        <v>16.100000000000001</v>
      </c>
      <c r="G82" s="174">
        <f>IF('M9 final  '!G87="","",'M9 final  '!G87)</f>
        <v>11</v>
      </c>
      <c r="H82" s="174" t="str">
        <f>IF('M9 final  '!H87="","",'M9 final  '!H87)</f>
        <v/>
      </c>
      <c r="I82" s="174">
        <f>IF('M9 final  '!I87="","",'M9 final  '!I87)</f>
        <v>11</v>
      </c>
      <c r="J82" s="174">
        <f>IF('M9 final  '!J87="","",'M9 final  '!J87)</f>
        <v>13.55</v>
      </c>
      <c r="K82" s="174" t="str">
        <f>IF('M9 final  '!K87="","",'M9 final  '!K87)</f>
        <v>V</v>
      </c>
      <c r="L82" s="174">
        <f>IF(M10FI!E87="","",M10FI!E87)</f>
        <v>11.875</v>
      </c>
      <c r="M82" s="174">
        <f>IF(M10FI!F87="","",M10FI!F87)</f>
        <v>12</v>
      </c>
      <c r="N82" s="174">
        <f>IF(M10FI!G87="","",M10FI!G87)</f>
        <v>12</v>
      </c>
      <c r="O82" s="174">
        <f>IF(M10FI!H87="","",M10FI!H87)</f>
        <v>10</v>
      </c>
      <c r="P82" s="174">
        <f>IF(M10FI!I87="","",M10FI!I87)</f>
        <v>12</v>
      </c>
      <c r="Q82" s="174">
        <f>IF(M10FI!J87="","",M10FI!J87)</f>
        <v>12</v>
      </c>
      <c r="R82" s="174">
        <f>IF(M10FI!K87="","",M10FI!K87)</f>
        <v>12</v>
      </c>
      <c r="S82" s="174" t="str">
        <f>IF(M10FI!L87="","",M10FI!L87)</f>
        <v/>
      </c>
      <c r="T82" s="174">
        <f>IF(M10FI!M87="","",M10FI!M87)</f>
        <v>12</v>
      </c>
      <c r="U82" s="174">
        <f>IF(M10FI!N87="","",M10FI!N87)</f>
        <v>12</v>
      </c>
      <c r="V82" s="176" t="str">
        <f>IF(M10FI!O87="","",M10FI!O87)</f>
        <v>VAR</v>
      </c>
      <c r="W82" s="174">
        <f>IF('M11 final'!D87="","",'M11 final'!D87)</f>
        <v>11.5</v>
      </c>
      <c r="X82" s="174" t="str">
        <f>IF('M11 final'!E87="","",'M11 final'!E87)</f>
        <v/>
      </c>
      <c r="Y82" s="174">
        <f>IF('M11 final'!F87="","",'M11 final'!F87)</f>
        <v>11.5</v>
      </c>
      <c r="Z82" s="174">
        <f>IF('M11 final'!G87="","",'M11 final'!G87)</f>
        <v>18</v>
      </c>
      <c r="AA82" s="174" t="str">
        <f>IF('M11 final'!H87="","",'M11 final'!H87)</f>
        <v/>
      </c>
      <c r="AB82" s="174">
        <f>IF('M11 final'!I87="","",'M11 final'!I87)</f>
        <v>18</v>
      </c>
      <c r="AC82" s="174">
        <f>IF('M11 final'!J87="","",'M11 final'!J87)</f>
        <v>14.75</v>
      </c>
      <c r="AD82" s="176" t="str">
        <f>IF('M11 final'!K87="","",'M11 final'!K87)</f>
        <v>V</v>
      </c>
      <c r="AE82" s="174">
        <f>IF(M12FI!D87="","",M12FI!D87)</f>
        <v>19</v>
      </c>
      <c r="AF82" s="174" t="str">
        <f>IF(M12FI!E87="","",M12FI!E87)</f>
        <v/>
      </c>
      <c r="AG82" s="174">
        <f>IF(M12FI!F87="","",M12FI!F87)</f>
        <v>19</v>
      </c>
      <c r="AH82" s="174">
        <f>IF(M12FI!G87="","",M12FI!G87)</f>
        <v>12</v>
      </c>
      <c r="AI82" s="174" t="str">
        <f>IF(M12FI!H87="","",M12FI!H87)</f>
        <v/>
      </c>
      <c r="AJ82" s="174">
        <f>IF(M12FI!I87="","",M12FI!I87)</f>
        <v>12</v>
      </c>
      <c r="AK82" s="174">
        <f>IF(M12FI!J87="","",M12FI!J87)</f>
        <v>18</v>
      </c>
      <c r="AL82" s="174" t="str">
        <f>IF(M12FI!K87="","",M12FI!K87)</f>
        <v/>
      </c>
      <c r="AM82" s="174">
        <f>IF(M12FI!L87="","",M12FI!L87)</f>
        <v>18</v>
      </c>
      <c r="AN82" s="174">
        <f>IF(M12FI!M87="","",M12FI!M87)</f>
        <v>16.900000000000002</v>
      </c>
      <c r="AO82" s="176" t="str">
        <f>IF(M12FI!N87="","",M12FI!N87)</f>
        <v>V</v>
      </c>
      <c r="AP82" s="174">
        <f>IF(' M13 APR'!E87="","",' M13 APR'!E87)</f>
        <v>13</v>
      </c>
      <c r="AQ82" s="174" t="str">
        <f>IF(' M13 APR'!F87="","",' M13 APR'!F87)</f>
        <v/>
      </c>
      <c r="AR82" s="174">
        <f>IF(' M13 APR'!G87="","",' M13 APR'!G87)</f>
        <v>13</v>
      </c>
      <c r="AS82" s="174">
        <f>IF(' M13 APR'!H87="","",' M13 APR'!H87)</f>
        <v>16.799999999999997</v>
      </c>
      <c r="AT82" s="174" t="str">
        <f>IF(' M13 APR'!I87="","",' M13 APR'!I87)</f>
        <v/>
      </c>
      <c r="AU82" s="174">
        <f>IF(' M13 APR'!J87="","",' M13 APR'!J87)</f>
        <v>16.799999999999997</v>
      </c>
      <c r="AV82" s="174">
        <f>IF(' M13 APR'!K87="","",' M13 APR'!K87)</f>
        <v>14.672000000000001</v>
      </c>
      <c r="AW82" s="176" t="str">
        <f>IF(' M13 APR'!L87="","",' M13 APR'!L87)</f>
        <v>V</v>
      </c>
      <c r="AX82" s="176">
        <f>IF(' M14 APR'!E87="","",' M14 APR'!E87)</f>
        <v>12.8</v>
      </c>
      <c r="AY82" s="176" t="str">
        <f>IF(' M14 APR'!F87="","",' M14 APR'!F87)</f>
        <v/>
      </c>
      <c r="AZ82" s="176">
        <f>IF(' M14 APR'!G87="","",' M14 APR'!G87)</f>
        <v>12.8</v>
      </c>
      <c r="BA82" s="176">
        <f>IF(' M14 APR'!H87="","",' M14 APR'!H87)</f>
        <v>14.25</v>
      </c>
      <c r="BB82" s="176" t="str">
        <f>IF(' M14 APR'!I87="","",' M14 APR'!I87)</f>
        <v/>
      </c>
      <c r="BC82" s="176">
        <f>IF(' M14 APR'!J87="","",' M14 APR'!J87)</f>
        <v>14.25</v>
      </c>
      <c r="BD82" s="176">
        <f>IF(' M14 APR'!K87="","",' M14 APR'!K87)</f>
        <v>13.438000000000002</v>
      </c>
      <c r="BE82" s="176" t="str">
        <f>IF(' M14 APR'!L87="","",' M14 APR'!L87)</f>
        <v>V</v>
      </c>
      <c r="BF82" s="175">
        <f>IF(' M15 APR'!E87="","",' M15 APR'!E87)</f>
        <v>14.5</v>
      </c>
      <c r="BG82" s="175" t="str">
        <f>IF(' M15 APR'!F87="","",' M15 APR'!F87)</f>
        <v/>
      </c>
      <c r="BH82" s="175">
        <f>IF(' M15 APR'!G87="","",' M15 APR'!G87)</f>
        <v>14.5</v>
      </c>
      <c r="BI82" s="175">
        <f>IF(' M15 APR'!H87="","",' M15 APR'!H87)</f>
        <v>15</v>
      </c>
      <c r="BJ82" s="175" t="str">
        <f>IF(' M15 APR'!I87="","",' M15 APR'!I87)</f>
        <v/>
      </c>
      <c r="BK82" s="175">
        <f>IF(' M15 APR'!J87="","",' M15 APR'!J87)</f>
        <v>15</v>
      </c>
      <c r="BL82" s="175">
        <f>IF(' M15 APR'!K87="","",' M15 APR'!K87)</f>
        <v>14.9</v>
      </c>
      <c r="BM82" s="175" t="str">
        <f>IF(' M15 APR'!L87="","",' M15 APR'!L87)</f>
        <v>V</v>
      </c>
      <c r="BN82" s="291">
        <f>IF(' M16 APR'!E87="","",' M16 APR'!E87)</f>
        <v>14.5</v>
      </c>
      <c r="BO82" s="291" t="str">
        <f>IF(' M16 APR'!F87="","",' M16 APR'!F87)</f>
        <v/>
      </c>
      <c r="BP82" s="291">
        <f>IF(' M16 APR'!G87="","",' M16 APR'!G87)</f>
        <v>14.5</v>
      </c>
      <c r="BQ82" s="291">
        <f>IF(' M16 APR'!H87="","",' M16 APR'!H87)</f>
        <v>14.5</v>
      </c>
      <c r="BR82" s="291" t="str">
        <f>IF(' M16 APR'!I87="","",' M16 APR'!I87)</f>
        <v>V</v>
      </c>
      <c r="BS82" s="290">
        <f t="shared" si="7"/>
        <v>14.338750000000001</v>
      </c>
      <c r="BT82" s="292" t="str">
        <f t="shared" si="8"/>
        <v>Admis(e)</v>
      </c>
      <c r="BU82" s="293" t="str">
        <f t="shared" si="9"/>
        <v xml:space="preserve">LAHIHE            </v>
      </c>
    </row>
    <row r="83" spans="1:73">
      <c r="A83" s="301">
        <f t="shared" si="10"/>
        <v>74</v>
      </c>
      <c r="B83" s="37" t="s">
        <v>239</v>
      </c>
      <c r="C83" s="37" t="s">
        <v>240</v>
      </c>
      <c r="D83" s="174">
        <f>IF('M9 final  '!D127="","",'M9 final  '!D127)</f>
        <v>15.1</v>
      </c>
      <c r="E83" s="174" t="str">
        <f>IF('M9 final  '!E127="","",'M9 final  '!E127)</f>
        <v/>
      </c>
      <c r="F83" s="174">
        <f>IF('M9 final  '!F127="","",'M9 final  '!F127)</f>
        <v>15.1</v>
      </c>
      <c r="G83" s="174">
        <f>IF('M9 final  '!G127="","",'M9 final  '!G127)</f>
        <v>12.5</v>
      </c>
      <c r="H83" s="174" t="str">
        <f>IF('M9 final  '!H127="","",'M9 final  '!H127)</f>
        <v/>
      </c>
      <c r="I83" s="174">
        <f>IF('M9 final  '!I127="","",'M9 final  '!I127)</f>
        <v>12.5</v>
      </c>
      <c r="J83" s="174">
        <f>IF('M9 final  '!J127="","",'M9 final  '!J127)</f>
        <v>13.8</v>
      </c>
      <c r="K83" s="174" t="str">
        <f>IF('M9 final  '!K127="","",'M9 final  '!K127)</f>
        <v>V</v>
      </c>
      <c r="L83" s="174">
        <f>IF(M10FI!E127="","",M10FI!E127)</f>
        <v>11.125</v>
      </c>
      <c r="M83" s="174">
        <f>IF(M10FI!F127="","",M10FI!F127)</f>
        <v>12</v>
      </c>
      <c r="N83" s="174">
        <f>IF(M10FI!G127="","",M10FI!G127)</f>
        <v>12</v>
      </c>
      <c r="O83" s="174">
        <f>IF(M10FI!H127="","",M10FI!H127)</f>
        <v>12</v>
      </c>
      <c r="P83" s="174" t="str">
        <f>IF(M10FI!I127="","",M10FI!I127)</f>
        <v/>
      </c>
      <c r="Q83" s="174">
        <f>IF(M10FI!J127="","",M10FI!J127)</f>
        <v>12</v>
      </c>
      <c r="R83" s="174">
        <f>IF(M10FI!K127="","",M10FI!K127)</f>
        <v>12.5</v>
      </c>
      <c r="S83" s="174" t="str">
        <f>IF(M10FI!L127="","",M10FI!L127)</f>
        <v/>
      </c>
      <c r="T83" s="174">
        <f>IF(M10FI!M127="","",M10FI!M127)</f>
        <v>12.5</v>
      </c>
      <c r="U83" s="174">
        <f>IF(M10FI!N127="","",M10FI!N127)</f>
        <v>12.15</v>
      </c>
      <c r="V83" s="176" t="str">
        <f>IF(M10FI!O127="","",M10FI!O127)</f>
        <v>VAR</v>
      </c>
      <c r="W83" s="174">
        <f>IF('M11 final'!D127="","",'M11 final'!D127)</f>
        <v>12.25</v>
      </c>
      <c r="X83" s="174" t="str">
        <f>IF('M11 final'!E127="","",'M11 final'!E127)</f>
        <v/>
      </c>
      <c r="Y83" s="174">
        <f>IF('M11 final'!F127="","",'M11 final'!F127)</f>
        <v>12.25</v>
      </c>
      <c r="Z83" s="174">
        <f>IF('M11 final'!G127="","",'M11 final'!G127)</f>
        <v>10.25</v>
      </c>
      <c r="AA83" s="174">
        <f>IF('M11 final'!H127="","",'M11 final'!H127)</f>
        <v>12</v>
      </c>
      <c r="AB83" s="174">
        <f>IF('M11 final'!I127="","",'M11 final'!I127)</f>
        <v>12</v>
      </c>
      <c r="AC83" s="174">
        <f>IF('M11 final'!J127="","",'M11 final'!J127)</f>
        <v>12.125</v>
      </c>
      <c r="AD83" s="176" t="str">
        <f>IF('M11 final'!K127="","",'M11 final'!K127)</f>
        <v>VAR</v>
      </c>
      <c r="AE83" s="174">
        <f>IF(M12FI!D127="","",M12FI!D127)</f>
        <v>15</v>
      </c>
      <c r="AF83" s="174" t="str">
        <f>IF(M12FI!E127="","",M12FI!E127)</f>
        <v/>
      </c>
      <c r="AG83" s="174">
        <f>IF(M12FI!F127="","",M12FI!F127)</f>
        <v>15</v>
      </c>
      <c r="AH83" s="174">
        <f>IF(M12FI!G127="","",M12FI!G127)</f>
        <v>16</v>
      </c>
      <c r="AI83" s="174" t="str">
        <f>IF(M12FI!H127="","",M12FI!H127)</f>
        <v/>
      </c>
      <c r="AJ83" s="174">
        <f>IF(M12FI!I127="","",M12FI!I127)</f>
        <v>16</v>
      </c>
      <c r="AK83" s="174">
        <f>IF(M12FI!J127="","",M12FI!J127)</f>
        <v>12.5</v>
      </c>
      <c r="AL83" s="174" t="str">
        <f>IF(M12FI!K127="","",M12FI!K127)</f>
        <v/>
      </c>
      <c r="AM83" s="174">
        <f>IF(M12FI!L127="","",M12FI!L127)</f>
        <v>12.5</v>
      </c>
      <c r="AN83" s="174">
        <f>IF(M12FI!M127="","",M12FI!M127)</f>
        <v>13.82</v>
      </c>
      <c r="AO83" s="176" t="str">
        <f>IF(M12FI!N127="","",M12FI!N127)</f>
        <v>V</v>
      </c>
      <c r="AP83" s="174">
        <f>IF(' M13 APR'!E127="","",' M13 APR'!E127)</f>
        <v>14</v>
      </c>
      <c r="AQ83" s="174" t="str">
        <f>IF(' M13 APR'!F127="","",' M13 APR'!F127)</f>
        <v/>
      </c>
      <c r="AR83" s="174">
        <f>IF(' M13 APR'!G127="","",' M13 APR'!G127)</f>
        <v>14</v>
      </c>
      <c r="AS83" s="174">
        <f>IF(' M13 APR'!H127="","",' M13 APR'!H127)</f>
        <v>16.599999999999998</v>
      </c>
      <c r="AT83" s="174" t="str">
        <f>IF(' M13 APR'!I127="","",' M13 APR'!I127)</f>
        <v/>
      </c>
      <c r="AU83" s="174">
        <f>IF(' M13 APR'!J127="","",' M13 APR'!J127)</f>
        <v>16.599999999999998</v>
      </c>
      <c r="AV83" s="174">
        <f>IF(' M13 APR'!K127="","",' M13 APR'!K127)</f>
        <v>15.144</v>
      </c>
      <c r="AW83" s="176" t="str">
        <f>IF(' M13 APR'!L127="","",' M13 APR'!L127)</f>
        <v>V</v>
      </c>
      <c r="AX83" s="176">
        <f>IF(' M14 APR'!E127="","",' M14 APR'!E127)</f>
        <v>18.8</v>
      </c>
      <c r="AY83" s="176" t="str">
        <f>IF(' M14 APR'!F127="","",' M14 APR'!F127)</f>
        <v/>
      </c>
      <c r="AZ83" s="176">
        <f>IF(' M14 APR'!G127="","",' M14 APR'!G127)</f>
        <v>18.8</v>
      </c>
      <c r="BA83" s="176">
        <f>IF(' M14 APR'!H127="","",' M14 APR'!H127)</f>
        <v>13.5</v>
      </c>
      <c r="BB83" s="176" t="str">
        <f>IF(' M14 APR'!I127="","",' M14 APR'!I127)</f>
        <v/>
      </c>
      <c r="BC83" s="176">
        <f>IF(' M14 APR'!J127="","",' M14 APR'!J127)</f>
        <v>13.5</v>
      </c>
      <c r="BD83" s="176">
        <f>IF(' M14 APR'!K127="","",' M14 APR'!K127)</f>
        <v>16.468000000000004</v>
      </c>
      <c r="BE83" s="176" t="str">
        <f>IF(' M14 APR'!L127="","",' M14 APR'!L127)</f>
        <v>V</v>
      </c>
      <c r="BF83" s="175">
        <f>IF(' M15 APR'!E127="","",' M15 APR'!E127)</f>
        <v>14</v>
      </c>
      <c r="BG83" s="175" t="str">
        <f>IF(' M15 APR'!F127="","",' M15 APR'!F127)</f>
        <v/>
      </c>
      <c r="BH83" s="175">
        <f>IF(' M15 APR'!G127="","",' M15 APR'!G127)</f>
        <v>14</v>
      </c>
      <c r="BI83" s="175">
        <f>IF(' M15 APR'!H127="","",' M15 APR'!H127)</f>
        <v>16</v>
      </c>
      <c r="BJ83" s="175" t="str">
        <f>IF(' M15 APR'!I127="","",' M15 APR'!I127)</f>
        <v/>
      </c>
      <c r="BK83" s="175">
        <f>IF(' M15 APR'!J127="","",' M15 APR'!J127)</f>
        <v>16</v>
      </c>
      <c r="BL83" s="175">
        <f>IF(' M15 APR'!K127="","",' M15 APR'!K127)</f>
        <v>15.600000000000001</v>
      </c>
      <c r="BM83" s="175" t="str">
        <f>IF(' M15 APR'!L127="","",' M15 APR'!L127)</f>
        <v>V</v>
      </c>
      <c r="BN83" s="291">
        <f>IF(' M16 APR'!E127="","",' M16 APR'!E127)</f>
        <v>15.5</v>
      </c>
      <c r="BO83" s="291" t="str">
        <f>IF(' M16 APR'!F127="","",' M16 APR'!F127)</f>
        <v/>
      </c>
      <c r="BP83" s="291">
        <f>IF(' M16 APR'!G127="","",' M16 APR'!G127)</f>
        <v>15.5</v>
      </c>
      <c r="BQ83" s="291">
        <f>IF(' M16 APR'!H127="","",' M16 APR'!H127)</f>
        <v>15.5</v>
      </c>
      <c r="BR83" s="291" t="str">
        <f>IF(' M16 APR'!I127="","",' M16 APR'!I127)</f>
        <v>V</v>
      </c>
      <c r="BS83" s="290">
        <f t="shared" si="7"/>
        <v>14.325875</v>
      </c>
      <c r="BT83" s="292" t="str">
        <f t="shared" si="8"/>
        <v>Admis(e)</v>
      </c>
      <c r="BU83" s="293" t="str">
        <f t="shared" si="9"/>
        <v xml:space="preserve">TAMRA            </v>
      </c>
    </row>
    <row r="84" spans="1:73">
      <c r="A84" s="301">
        <f t="shared" si="10"/>
        <v>75</v>
      </c>
      <c r="B84" s="183" t="s">
        <v>71</v>
      </c>
      <c r="C84" s="182" t="s">
        <v>72</v>
      </c>
      <c r="D84" s="174">
        <f>IF('M9 final  '!D38="","",'M9 final  '!D38)</f>
        <v>15.1</v>
      </c>
      <c r="E84" s="174" t="str">
        <f>IF('M9 final  '!E38="","",'M9 final  '!E38)</f>
        <v/>
      </c>
      <c r="F84" s="174">
        <f>IF('M9 final  '!F38="","",'M9 final  '!F38)</f>
        <v>15.1</v>
      </c>
      <c r="G84" s="174">
        <f>IF('M9 final  '!G38="","",'M9 final  '!G38)</f>
        <v>12</v>
      </c>
      <c r="H84" s="174" t="str">
        <f>IF('M9 final  '!H38="","",'M9 final  '!H38)</f>
        <v/>
      </c>
      <c r="I84" s="174">
        <f>IF('M9 final  '!I38="","",'M9 final  '!I38)</f>
        <v>12</v>
      </c>
      <c r="J84" s="174">
        <f>IF('M9 final  '!J38="","",'M9 final  '!J38)</f>
        <v>13.55</v>
      </c>
      <c r="K84" s="174" t="str">
        <f>IF('M9 final  '!K38="","",'M9 final  '!K38)</f>
        <v>V</v>
      </c>
      <c r="L84" s="174">
        <f>IF(M10FI!E38="","",M10FI!E38)</f>
        <v>10</v>
      </c>
      <c r="M84" s="174">
        <f>IF(M10FI!F38="","",M10FI!F38)</f>
        <v>8</v>
      </c>
      <c r="N84" s="174">
        <f>IF(M10FI!G38="","",M10FI!G38)</f>
        <v>10</v>
      </c>
      <c r="O84" s="174">
        <f>IF(M10FI!H38="","",M10FI!H38)</f>
        <v>9.5</v>
      </c>
      <c r="P84" s="174">
        <f>IF(M10FI!I38="","",M10FI!I38)</f>
        <v>7.5</v>
      </c>
      <c r="Q84" s="174">
        <f>IF(M10FI!J38="","",M10FI!J38)</f>
        <v>9.5</v>
      </c>
      <c r="R84" s="174">
        <f>IF(M10FI!K38="","",M10FI!K38)</f>
        <v>11</v>
      </c>
      <c r="S84" s="174">
        <f>IF(M10FI!L38="","",M10FI!L38)</f>
        <v>10</v>
      </c>
      <c r="T84" s="174">
        <f>IF(M10FI!M38="","",M10FI!M38)</f>
        <v>11</v>
      </c>
      <c r="U84" s="174">
        <f>IF(M10FI!N38="","",M10FI!N38)</f>
        <v>10.100000000000001</v>
      </c>
      <c r="V84" s="176" t="s">
        <v>395</v>
      </c>
      <c r="W84" s="174">
        <f>IF('M11 final'!D38="","",'M11 final'!D38)</f>
        <v>13.5</v>
      </c>
      <c r="X84" s="174" t="str">
        <f>IF('M11 final'!E38="","",'M11 final'!E38)</f>
        <v/>
      </c>
      <c r="Y84" s="174">
        <f>IF('M11 final'!F38="","",'M11 final'!F38)</f>
        <v>13.5</v>
      </c>
      <c r="Z84" s="174">
        <f>IF('M11 final'!G38="","",'M11 final'!G38)</f>
        <v>14.25</v>
      </c>
      <c r="AA84" s="174" t="str">
        <f>IF('M11 final'!H38="","",'M11 final'!H38)</f>
        <v/>
      </c>
      <c r="AB84" s="174">
        <f>IF('M11 final'!I38="","",'M11 final'!I38)</f>
        <v>14.25</v>
      </c>
      <c r="AC84" s="174">
        <f>IF('M11 final'!J38="","",'M11 final'!J38)</f>
        <v>13.875</v>
      </c>
      <c r="AD84" s="176" t="str">
        <f>IF('M11 final'!K38="","",'M11 final'!K38)</f>
        <v>V</v>
      </c>
      <c r="AE84" s="174">
        <f>IF(M12FI!D38="","",M12FI!D38)</f>
        <v>17</v>
      </c>
      <c r="AF84" s="174" t="str">
        <f>IF(M12FI!E38="","",M12FI!E38)</f>
        <v/>
      </c>
      <c r="AG84" s="174">
        <f>IF(M12FI!F38="","",M12FI!F38)</f>
        <v>17</v>
      </c>
      <c r="AH84" s="174">
        <f>IF(M12FI!G38="","",M12FI!G38)</f>
        <v>13</v>
      </c>
      <c r="AI84" s="174" t="str">
        <f>IF(M12FI!H38="","",M12FI!H38)</f>
        <v/>
      </c>
      <c r="AJ84" s="174">
        <f>IF(M12FI!I38="","",M12FI!I38)</f>
        <v>13</v>
      </c>
      <c r="AK84" s="174">
        <f>IF(M12FI!J38="","",M12FI!J38)</f>
        <v>14.5</v>
      </c>
      <c r="AL84" s="174" t="str">
        <f>IF(M12FI!K38="","",M12FI!K38)</f>
        <v/>
      </c>
      <c r="AM84" s="174">
        <f>IF(M12FI!L38="","",M12FI!L38)</f>
        <v>14.5</v>
      </c>
      <c r="AN84" s="174">
        <f>IF(M12FI!M38="","",M12FI!M38)</f>
        <v>14.72</v>
      </c>
      <c r="AO84" s="176" t="str">
        <f>IF(M12FI!N38="","",M12FI!N38)</f>
        <v>V</v>
      </c>
      <c r="AP84" s="174">
        <f>IF(' M13 APR'!E38="","",' M13 APR'!E38)</f>
        <v>12</v>
      </c>
      <c r="AQ84" s="174" t="str">
        <f>IF(' M13 APR'!F38="","",' M13 APR'!F38)</f>
        <v/>
      </c>
      <c r="AR84" s="174">
        <f>IF(' M13 APR'!G38="","",' M13 APR'!G38)</f>
        <v>12</v>
      </c>
      <c r="AS84" s="174">
        <f>IF(' M13 APR'!H38="","",' M13 APR'!H38)</f>
        <v>15.75</v>
      </c>
      <c r="AT84" s="174" t="str">
        <f>IF(' M13 APR'!I38="","",' M13 APR'!I38)</f>
        <v/>
      </c>
      <c r="AU84" s="174">
        <f>IF(' M13 APR'!J38="","",' M13 APR'!J38)</f>
        <v>15.75</v>
      </c>
      <c r="AV84" s="174">
        <f>IF(' M13 APR'!K38="","",' M13 APR'!K38)</f>
        <v>13.65</v>
      </c>
      <c r="AW84" s="176" t="str">
        <f>IF(' M13 APR'!L38="","",' M13 APR'!L38)</f>
        <v>V</v>
      </c>
      <c r="AX84" s="176">
        <f>IF(' M14 APR'!E38="","",' M14 APR'!E38)</f>
        <v>19.200000000000003</v>
      </c>
      <c r="AY84" s="176" t="str">
        <f>IF(' M14 APR'!F38="","",' M14 APR'!F38)</f>
        <v/>
      </c>
      <c r="AZ84" s="176">
        <f>IF(' M14 APR'!G38="","",' M14 APR'!G38)</f>
        <v>19.200000000000003</v>
      </c>
      <c r="BA84" s="176">
        <f>IF(' M14 APR'!H38="","",' M14 APR'!H38)</f>
        <v>13.75</v>
      </c>
      <c r="BB84" s="176" t="str">
        <f>IF(' M14 APR'!I38="","",' M14 APR'!I38)</f>
        <v/>
      </c>
      <c r="BC84" s="176">
        <f>IF(' M14 APR'!J38="","",' M14 APR'!J38)</f>
        <v>13.75</v>
      </c>
      <c r="BD84" s="176">
        <f>IF(' M14 APR'!K38="","",' M14 APR'!K38)</f>
        <v>16.802000000000003</v>
      </c>
      <c r="BE84" s="176" t="str">
        <f>IF(' M14 APR'!L38="","",' M14 APR'!L38)</f>
        <v>V</v>
      </c>
      <c r="BF84" s="175">
        <f>IF(' M15 APR'!E38="","",' M15 APR'!E38)</f>
        <v>15.5</v>
      </c>
      <c r="BG84" s="175" t="str">
        <f>IF(' M15 APR'!F38="","",' M15 APR'!F38)</f>
        <v/>
      </c>
      <c r="BH84" s="175">
        <f>IF(' M15 APR'!G38="","",' M15 APR'!G38)</f>
        <v>15.5</v>
      </c>
      <c r="BI84" s="175">
        <f>IF(' M15 APR'!H38="","",' M15 APR'!H38)</f>
        <v>15.5</v>
      </c>
      <c r="BJ84" s="175" t="str">
        <f>IF(' M15 APR'!I38="","",' M15 APR'!I38)</f>
        <v/>
      </c>
      <c r="BK84" s="175">
        <f>IF(' M15 APR'!J38="","",' M15 APR'!J38)</f>
        <v>15.5</v>
      </c>
      <c r="BL84" s="175">
        <f>IF(' M15 APR'!K38="","",' M15 APR'!K38)</f>
        <v>15.5</v>
      </c>
      <c r="BM84" s="175" t="str">
        <f>IF(' M15 APR'!L38="","",' M15 APR'!L38)</f>
        <v>V</v>
      </c>
      <c r="BN84" s="291">
        <f>IF(' M16 APR'!E38="","",' M16 APR'!E38)</f>
        <v>16.25</v>
      </c>
      <c r="BO84" s="291" t="str">
        <f>IF(' M16 APR'!F38="","",' M16 APR'!F38)</f>
        <v/>
      </c>
      <c r="BP84" s="291">
        <f>IF(' M16 APR'!G38="","",' M16 APR'!G38)</f>
        <v>16.25</v>
      </c>
      <c r="BQ84" s="291">
        <f>IF(' M16 APR'!H38="","",' M16 APR'!H38)</f>
        <v>16.25</v>
      </c>
      <c r="BR84" s="291" t="str">
        <f>IF(' M16 APR'!I38="","",' M16 APR'!I38)</f>
        <v>V</v>
      </c>
      <c r="BS84" s="290">
        <f t="shared" si="7"/>
        <v>14.305875000000002</v>
      </c>
      <c r="BT84" s="292" t="str">
        <f t="shared" si="8"/>
        <v>Admis(e)</v>
      </c>
      <c r="BU84" s="293" t="str">
        <f t="shared" si="9"/>
        <v xml:space="preserve">BIDDANE </v>
      </c>
    </row>
    <row r="85" spans="1:73">
      <c r="A85" s="301">
        <f t="shared" si="10"/>
        <v>76</v>
      </c>
      <c r="B85" s="183" t="s">
        <v>106</v>
      </c>
      <c r="C85" s="182" t="s">
        <v>107</v>
      </c>
      <c r="D85" s="174">
        <f>IF('M9 final  '!D57="","",'M9 final  '!D57)</f>
        <v>15.6</v>
      </c>
      <c r="E85" s="174" t="str">
        <f>IF('M9 final  '!E57="","",'M9 final  '!E57)</f>
        <v/>
      </c>
      <c r="F85" s="174">
        <f>IF('M9 final  '!F57="","",'M9 final  '!F57)</f>
        <v>15.6</v>
      </c>
      <c r="G85" s="174">
        <f>IF('M9 final  '!G57="","",'M9 final  '!G57)</f>
        <v>14</v>
      </c>
      <c r="H85" s="174" t="str">
        <f>IF('M9 final  '!H57="","",'M9 final  '!H57)</f>
        <v/>
      </c>
      <c r="I85" s="174">
        <f>IF('M9 final  '!I57="","",'M9 final  '!I57)</f>
        <v>14</v>
      </c>
      <c r="J85" s="174">
        <f>IF('M9 final  '!J57="","",'M9 final  '!J57)</f>
        <v>14.8</v>
      </c>
      <c r="K85" s="174" t="str">
        <f>IF('M9 final  '!K57="","",'M9 final  '!K57)</f>
        <v>V</v>
      </c>
      <c r="L85" s="174">
        <f>IF(M10FI!E57="","",M10FI!E57)</f>
        <v>12.25</v>
      </c>
      <c r="M85" s="174" t="str">
        <f>IF(M10FI!F57="","",M10FI!F57)</f>
        <v/>
      </c>
      <c r="N85" s="174">
        <f>IF(M10FI!G57="","",M10FI!G57)</f>
        <v>12.25</v>
      </c>
      <c r="O85" s="174">
        <f>IF(M10FI!H57="","",M10FI!H57)</f>
        <v>14.5</v>
      </c>
      <c r="P85" s="174" t="str">
        <f>IF(M10FI!I57="","",M10FI!I57)</f>
        <v/>
      </c>
      <c r="Q85" s="174">
        <f>IF(M10FI!J57="","",M10FI!J57)</f>
        <v>14.5</v>
      </c>
      <c r="R85" s="174">
        <f>IF(M10FI!K57="","",M10FI!K57)</f>
        <v>11.5</v>
      </c>
      <c r="S85" s="174" t="str">
        <f>IF(M10FI!L57="","",M10FI!L57)</f>
        <v/>
      </c>
      <c r="T85" s="174">
        <f>IF(M10FI!M57="","",M10FI!M57)</f>
        <v>11.5</v>
      </c>
      <c r="U85" s="174">
        <f>IF(M10FI!N57="","",M10FI!N57)</f>
        <v>12.925000000000001</v>
      </c>
      <c r="V85" s="176" t="str">
        <f>IF(M10FI!O57="","",M10FI!O57)</f>
        <v>V</v>
      </c>
      <c r="W85" s="174">
        <f>IF('M11 final'!D57="","",'M11 final'!D57)</f>
        <v>14.75</v>
      </c>
      <c r="X85" s="174" t="str">
        <f>IF('M11 final'!E57="","",'M11 final'!E57)</f>
        <v/>
      </c>
      <c r="Y85" s="174">
        <f>IF('M11 final'!F57="","",'M11 final'!F57)</f>
        <v>14.75</v>
      </c>
      <c r="Z85" s="174">
        <f>IF('M11 final'!G57="","",'M11 final'!G57)</f>
        <v>12</v>
      </c>
      <c r="AA85" s="174" t="str">
        <f>IF('M11 final'!H57="","",'M11 final'!H57)</f>
        <v/>
      </c>
      <c r="AB85" s="174">
        <f>IF('M11 final'!I57="","",'M11 final'!I57)</f>
        <v>12</v>
      </c>
      <c r="AC85" s="174">
        <f>IF('M11 final'!J57="","",'M11 final'!J57)</f>
        <v>13.375</v>
      </c>
      <c r="AD85" s="176" t="str">
        <f>IF('M11 final'!K57="","",'M11 final'!K57)</f>
        <v>V</v>
      </c>
      <c r="AE85" s="174">
        <f>IF(M12FI!D57="","",M12FI!D57)</f>
        <v>16</v>
      </c>
      <c r="AF85" s="174" t="str">
        <f>IF(M12FI!E57="","",M12FI!E57)</f>
        <v/>
      </c>
      <c r="AG85" s="174">
        <f>IF(M12FI!F57="","",M12FI!F57)</f>
        <v>16</v>
      </c>
      <c r="AH85" s="174">
        <f>IF(M12FI!G57="","",M12FI!G57)</f>
        <v>15</v>
      </c>
      <c r="AI85" s="174" t="str">
        <f>IF(M12FI!H57="","",M12FI!H57)</f>
        <v/>
      </c>
      <c r="AJ85" s="174">
        <f>IF(M12FI!I57="","",M12FI!I57)</f>
        <v>15</v>
      </c>
      <c r="AK85" s="174">
        <f>IF(M12FI!J57="","",M12FI!J57)</f>
        <v>12</v>
      </c>
      <c r="AL85" s="174" t="str">
        <f>IF(M12FI!K57="","",M12FI!K57)</f>
        <v/>
      </c>
      <c r="AM85" s="174">
        <f>IF(M12FI!L57="","",M12FI!L57)</f>
        <v>12</v>
      </c>
      <c r="AN85" s="174">
        <f>IF(M12FI!M57="","",M12FI!M57)</f>
        <v>13.540000000000001</v>
      </c>
      <c r="AO85" s="176" t="str">
        <f>IF(M12FI!N57="","",M12FI!N57)</f>
        <v>V</v>
      </c>
      <c r="AP85" s="174">
        <f>IF(' M13 APR'!E57="","",' M13 APR'!E57)</f>
        <v>12</v>
      </c>
      <c r="AQ85" s="174" t="str">
        <f>IF(' M13 APR'!F57="","",' M13 APR'!F57)</f>
        <v/>
      </c>
      <c r="AR85" s="174">
        <f>IF(' M13 APR'!G57="","",' M13 APR'!G57)</f>
        <v>12</v>
      </c>
      <c r="AS85" s="174">
        <f>IF(' M13 APR'!H57="","",' M13 APR'!H57)</f>
        <v>14.5</v>
      </c>
      <c r="AT85" s="174" t="str">
        <f>IF(' M13 APR'!I57="","",' M13 APR'!I57)</f>
        <v/>
      </c>
      <c r="AU85" s="174">
        <f>IF(' M13 APR'!J57="","",' M13 APR'!J57)</f>
        <v>14.5</v>
      </c>
      <c r="AV85" s="174">
        <f>IF(' M13 APR'!K57="","",' M13 APR'!K57)</f>
        <v>13.100000000000001</v>
      </c>
      <c r="AW85" s="176" t="str">
        <f>IF(' M13 APR'!L57="","",' M13 APR'!L57)</f>
        <v>V</v>
      </c>
      <c r="AX85" s="176">
        <f>IF(' M14 APR'!E57="","",' M14 APR'!E57)</f>
        <v>15.600000000000001</v>
      </c>
      <c r="AY85" s="176" t="str">
        <f>IF(' M14 APR'!F57="","",' M14 APR'!F57)</f>
        <v/>
      </c>
      <c r="AZ85" s="176">
        <f>IF(' M14 APR'!G57="","",' M14 APR'!G57)</f>
        <v>15.600000000000001</v>
      </c>
      <c r="BA85" s="176">
        <f>IF(' M14 APR'!H57="","",' M14 APR'!H57)</f>
        <v>14</v>
      </c>
      <c r="BB85" s="176" t="str">
        <f>IF(' M14 APR'!I57="","",' M14 APR'!I57)</f>
        <v/>
      </c>
      <c r="BC85" s="176">
        <f>IF(' M14 APR'!J57="","",' M14 APR'!J57)</f>
        <v>14</v>
      </c>
      <c r="BD85" s="176">
        <f>IF(' M14 APR'!K57="","",' M14 APR'!K57)</f>
        <v>14.896000000000003</v>
      </c>
      <c r="BE85" s="176" t="str">
        <f>IF(' M14 APR'!L57="","",' M14 APR'!L57)</f>
        <v>V</v>
      </c>
      <c r="BF85" s="175">
        <f>IF(' M15 APR'!E57="","",' M15 APR'!E57)</f>
        <v>15.5</v>
      </c>
      <c r="BG85" s="175" t="str">
        <f>IF(' M15 APR'!F57="","",' M15 APR'!F57)</f>
        <v/>
      </c>
      <c r="BH85" s="175">
        <f>IF(' M15 APR'!G57="","",' M15 APR'!G57)</f>
        <v>15.5</v>
      </c>
      <c r="BI85" s="175">
        <f>IF(' M15 APR'!H57="","",' M15 APR'!H57)</f>
        <v>15.5</v>
      </c>
      <c r="BJ85" s="175" t="str">
        <f>IF(' M15 APR'!I57="","",' M15 APR'!I57)</f>
        <v/>
      </c>
      <c r="BK85" s="175">
        <f>IF(' M15 APR'!J57="","",' M15 APR'!J57)</f>
        <v>15.5</v>
      </c>
      <c r="BL85" s="175">
        <f>IF(' M15 APR'!K57="","",' M15 APR'!K57)</f>
        <v>15.5</v>
      </c>
      <c r="BM85" s="175" t="str">
        <f>IF(' M15 APR'!L57="","",' M15 APR'!L57)</f>
        <v>V</v>
      </c>
      <c r="BN85" s="291">
        <f>IF(' M16 APR'!E57="","",' M16 APR'!E57)</f>
        <v>16.25</v>
      </c>
      <c r="BO85" s="291" t="str">
        <f>IF(' M16 APR'!F57="","",' M16 APR'!F57)</f>
        <v/>
      </c>
      <c r="BP85" s="291">
        <f>IF(' M16 APR'!G57="","",' M16 APR'!G57)</f>
        <v>16.25</v>
      </c>
      <c r="BQ85" s="291">
        <f>IF(' M16 APR'!H57="","",' M16 APR'!H57)</f>
        <v>16.25</v>
      </c>
      <c r="BR85" s="291" t="str">
        <f>IF(' M16 APR'!I57="","",' M16 APR'!I57)</f>
        <v>V</v>
      </c>
      <c r="BS85" s="290">
        <f t="shared" si="7"/>
        <v>14.298250000000001</v>
      </c>
      <c r="BT85" s="292" t="str">
        <f t="shared" si="8"/>
        <v>Admis(e)</v>
      </c>
      <c r="BU85" s="293" t="str">
        <f t="shared" si="9"/>
        <v xml:space="preserve">ELAJAMI      </v>
      </c>
    </row>
    <row r="86" spans="1:73">
      <c r="A86" s="301">
        <f t="shared" si="10"/>
        <v>77</v>
      </c>
      <c r="B86" s="181" t="s">
        <v>102</v>
      </c>
      <c r="C86" s="182" t="s">
        <v>103</v>
      </c>
      <c r="D86" s="174">
        <f>IF('M9 final  '!D55="","",'M9 final  '!D55)</f>
        <v>15.1</v>
      </c>
      <c r="E86" s="174" t="str">
        <f>IF('M9 final  '!E55="","",'M9 final  '!E55)</f>
        <v/>
      </c>
      <c r="F86" s="174">
        <f>IF('M9 final  '!F55="","",'M9 final  '!F55)</f>
        <v>15.1</v>
      </c>
      <c r="G86" s="174">
        <f>IF('M9 final  '!G55="","",'M9 final  '!G55)</f>
        <v>14</v>
      </c>
      <c r="H86" s="174" t="str">
        <f>IF('M9 final  '!H55="","",'M9 final  '!H55)</f>
        <v/>
      </c>
      <c r="I86" s="174">
        <f>IF('M9 final  '!I55="","",'M9 final  '!I55)</f>
        <v>14</v>
      </c>
      <c r="J86" s="174">
        <f>IF('M9 final  '!J55="","",'M9 final  '!J55)</f>
        <v>14.55</v>
      </c>
      <c r="K86" s="174" t="str">
        <f>IF('M9 final  '!K55="","",'M9 final  '!K55)</f>
        <v>V</v>
      </c>
      <c r="L86" s="174">
        <f>IF(M10FI!E55="","",M10FI!E55)</f>
        <v>12.5</v>
      </c>
      <c r="M86" s="174" t="str">
        <f>IF(M10FI!F55="","",M10FI!F55)</f>
        <v/>
      </c>
      <c r="N86" s="174">
        <f>IF(M10FI!G55="","",M10FI!G55)</f>
        <v>12.5</v>
      </c>
      <c r="O86" s="174">
        <f>IF(M10FI!H55="","",M10FI!H55)</f>
        <v>14</v>
      </c>
      <c r="P86" s="174" t="str">
        <f>IF(M10FI!I55="","",M10FI!I55)</f>
        <v/>
      </c>
      <c r="Q86" s="174">
        <f>IF(M10FI!J55="","",M10FI!J55)</f>
        <v>14</v>
      </c>
      <c r="R86" s="174">
        <f>IF(M10FI!K55="","",M10FI!K55)</f>
        <v>10.5</v>
      </c>
      <c r="S86" s="174" t="str">
        <f>IF(M10FI!L55="","",M10FI!L55)</f>
        <v/>
      </c>
      <c r="T86" s="174">
        <f>IF(M10FI!M55="","",M10FI!M55)</f>
        <v>10.5</v>
      </c>
      <c r="U86" s="174">
        <f>IF(M10FI!N55="","",M10FI!N55)</f>
        <v>12.500000000000002</v>
      </c>
      <c r="V86" s="176" t="str">
        <f>IF(M10FI!O55="","",M10FI!O55)</f>
        <v>V</v>
      </c>
      <c r="W86" s="174">
        <f>IF('M11 final'!D55="","",'M11 final'!D55)</f>
        <v>11</v>
      </c>
      <c r="X86" s="174">
        <f>IF('M11 final'!E55="","",'M11 final'!E55)</f>
        <v>12</v>
      </c>
      <c r="Y86" s="174">
        <f>IF('M11 final'!F55="","",'M11 final'!F55)</f>
        <v>12</v>
      </c>
      <c r="Z86" s="174">
        <f>IF('M11 final'!G55="","",'M11 final'!G55)</f>
        <v>10.25</v>
      </c>
      <c r="AA86" s="174">
        <f>IF('M11 final'!H55="","",'M11 final'!H55)</f>
        <v>12</v>
      </c>
      <c r="AB86" s="174">
        <f>IF('M11 final'!I55="","",'M11 final'!I55)</f>
        <v>12</v>
      </c>
      <c r="AC86" s="174">
        <f>IF('M11 final'!J55="","",'M11 final'!J55)</f>
        <v>12</v>
      </c>
      <c r="AD86" s="176" t="str">
        <f>IF('M11 final'!K55="","",'M11 final'!K55)</f>
        <v>VAR</v>
      </c>
      <c r="AE86" s="174">
        <f>IF(M12FI!D55="","",M12FI!D55)</f>
        <v>13.5</v>
      </c>
      <c r="AF86" s="174" t="str">
        <f>IF(M12FI!E55="","",M12FI!E55)</f>
        <v/>
      </c>
      <c r="AG86" s="174">
        <f>IF(M12FI!F55="","",M12FI!F55)</f>
        <v>13.5</v>
      </c>
      <c r="AH86" s="174">
        <f>IF(M12FI!G55="","",M12FI!G55)</f>
        <v>17</v>
      </c>
      <c r="AI86" s="174" t="str">
        <f>IF(M12FI!H55="","",M12FI!H55)</f>
        <v/>
      </c>
      <c r="AJ86" s="174">
        <f>IF(M12FI!I55="","",M12FI!I55)</f>
        <v>17</v>
      </c>
      <c r="AK86" s="174">
        <f>IF(M12FI!J55="","",M12FI!J55)</f>
        <v>16.5</v>
      </c>
      <c r="AL86" s="174" t="str">
        <f>IF(M12FI!K55="","",M12FI!K55)</f>
        <v/>
      </c>
      <c r="AM86" s="174">
        <f>IF(M12FI!L55="","",M12FI!L55)</f>
        <v>16.5</v>
      </c>
      <c r="AN86" s="174">
        <f>IF(M12FI!M55="","",M12FI!M55)</f>
        <v>15.950000000000001</v>
      </c>
      <c r="AO86" s="176" t="str">
        <f>IF(M12FI!N55="","",M12FI!N55)</f>
        <v>V</v>
      </c>
      <c r="AP86" s="174">
        <f>IF(' M13 APR'!E55="","",' M13 APR'!E55)</f>
        <v>14</v>
      </c>
      <c r="AQ86" s="174" t="str">
        <f>IF(' M13 APR'!F55="","",' M13 APR'!F55)</f>
        <v/>
      </c>
      <c r="AR86" s="174">
        <f>IF(' M13 APR'!G55="","",' M13 APR'!G55)</f>
        <v>14</v>
      </c>
      <c r="AS86" s="174">
        <f>IF(' M13 APR'!H55="","",' M13 APR'!H55)</f>
        <v>16.95</v>
      </c>
      <c r="AT86" s="174" t="str">
        <f>IF(' M13 APR'!I55="","",' M13 APR'!I55)</f>
        <v/>
      </c>
      <c r="AU86" s="174">
        <f>IF(' M13 APR'!J55="","",' M13 APR'!J55)</f>
        <v>16.95</v>
      </c>
      <c r="AV86" s="174">
        <f>IF(' M13 APR'!K55="","",' M13 APR'!K55)</f>
        <v>15.298</v>
      </c>
      <c r="AW86" s="176" t="str">
        <f>IF(' M13 APR'!L55="","",' M13 APR'!L55)</f>
        <v>V</v>
      </c>
      <c r="AX86" s="176">
        <f>IF(' M14 APR'!E55="","",' M14 APR'!E55)</f>
        <v>14.4</v>
      </c>
      <c r="AY86" s="176" t="str">
        <f>IF(' M14 APR'!F55="","",' M14 APR'!F55)</f>
        <v/>
      </c>
      <c r="AZ86" s="176">
        <f>IF(' M14 APR'!G55="","",' M14 APR'!G55)</f>
        <v>14.4</v>
      </c>
      <c r="BA86" s="176">
        <f>IF(' M14 APR'!H55="","",' M14 APR'!H55)</f>
        <v>13</v>
      </c>
      <c r="BB86" s="176" t="str">
        <f>IF(' M14 APR'!I55="","",' M14 APR'!I55)</f>
        <v/>
      </c>
      <c r="BC86" s="176">
        <f>IF(' M14 APR'!J55="","",' M14 APR'!J55)</f>
        <v>13</v>
      </c>
      <c r="BD86" s="176">
        <f>IF(' M14 APR'!K55="","",' M14 APR'!K55)</f>
        <v>13.784000000000002</v>
      </c>
      <c r="BE86" s="176" t="str">
        <f>IF(' M14 APR'!L55="","",' M14 APR'!L55)</f>
        <v>V</v>
      </c>
      <c r="BF86" s="175">
        <f>IF(' M15 APR'!E55="","",' M15 APR'!E55)</f>
        <v>14.5</v>
      </c>
      <c r="BG86" s="175" t="str">
        <f>IF(' M15 APR'!F55="","",' M15 APR'!F55)</f>
        <v/>
      </c>
      <c r="BH86" s="175">
        <f>IF(' M15 APR'!G55="","",' M15 APR'!G55)</f>
        <v>14.5</v>
      </c>
      <c r="BI86" s="175">
        <f>IF(' M15 APR'!H55="","",' M15 APR'!H55)</f>
        <v>15.5</v>
      </c>
      <c r="BJ86" s="175" t="str">
        <f>IF(' M15 APR'!I55="","",' M15 APR'!I55)</f>
        <v/>
      </c>
      <c r="BK86" s="175">
        <f>IF(' M15 APR'!J55="","",' M15 APR'!J55)</f>
        <v>15.5</v>
      </c>
      <c r="BL86" s="175">
        <f>IF(' M15 APR'!K55="","",' M15 APR'!K55)</f>
        <v>15.3</v>
      </c>
      <c r="BM86" s="175" t="str">
        <f>IF(' M15 APR'!L55="","",' M15 APR'!L55)</f>
        <v>V</v>
      </c>
      <c r="BN86" s="291">
        <f>IF(' M16 APR'!E55="","",' M16 APR'!E55)</f>
        <v>15</v>
      </c>
      <c r="BO86" s="291" t="str">
        <f>IF(' M16 APR'!F55="","",' M16 APR'!F55)</f>
        <v/>
      </c>
      <c r="BP86" s="291">
        <f>IF(' M16 APR'!G55="","",' M16 APR'!G55)</f>
        <v>15</v>
      </c>
      <c r="BQ86" s="291">
        <f>IF(' M16 APR'!H55="","",' M16 APR'!H55)</f>
        <v>15</v>
      </c>
      <c r="BR86" s="291" t="str">
        <f>IF(' M16 APR'!I55="","",' M16 APR'!I55)</f>
        <v>V</v>
      </c>
      <c r="BS86" s="290">
        <f t="shared" si="7"/>
        <v>14.297750000000001</v>
      </c>
      <c r="BT86" s="292" t="str">
        <f t="shared" si="8"/>
        <v>Admis(e)</v>
      </c>
      <c r="BU86" s="293" t="str">
        <f t="shared" si="9"/>
        <v xml:space="preserve">EL IBRAHIMI    </v>
      </c>
    </row>
    <row r="87" spans="1:73">
      <c r="A87" s="301">
        <f t="shared" si="10"/>
        <v>78</v>
      </c>
      <c r="B87" s="183" t="s">
        <v>44</v>
      </c>
      <c r="C87" s="182" t="s">
        <v>45</v>
      </c>
      <c r="D87" s="174">
        <f>IF('M9 final  '!D23="","",'M9 final  '!D23)</f>
        <v>16.3</v>
      </c>
      <c r="E87" s="174" t="str">
        <f>IF('M9 final  '!E23="","",'M9 final  '!E23)</f>
        <v/>
      </c>
      <c r="F87" s="174">
        <f>IF('M9 final  '!F23="","",'M9 final  '!F23)</f>
        <v>16.3</v>
      </c>
      <c r="G87" s="174">
        <f>IF('M9 final  '!G23="","",'M9 final  '!G23)</f>
        <v>8</v>
      </c>
      <c r="H87" s="174" t="str">
        <f>IF('M9 final  '!H23="","",'M9 final  '!H23)</f>
        <v/>
      </c>
      <c r="I87" s="174">
        <f>IF('M9 final  '!I23="","",'M9 final  '!I23)</f>
        <v>8</v>
      </c>
      <c r="J87" s="174">
        <f>IF('M9 final  '!J23="","",'M9 final  '!J23)</f>
        <v>12.15</v>
      </c>
      <c r="K87" s="174" t="str">
        <f>IF('M9 final  '!K23="","",'M9 final  '!K23)</f>
        <v>V</v>
      </c>
      <c r="L87" s="174">
        <f>IF(M10FI!E23="","",M10FI!E23)</f>
        <v>11.125</v>
      </c>
      <c r="M87" s="174">
        <f>IF(M10FI!F23="","",M10FI!F23)</f>
        <v>12</v>
      </c>
      <c r="N87" s="174">
        <f>IF(M10FI!G23="","",M10FI!G23)</f>
        <v>12</v>
      </c>
      <c r="O87" s="174">
        <f>IF(M10FI!H23="","",M10FI!H23)</f>
        <v>9.75</v>
      </c>
      <c r="P87" s="174">
        <f>IF(M10FI!I23="","",M10FI!I23)</f>
        <v>12</v>
      </c>
      <c r="Q87" s="174">
        <f>IF(M10FI!J23="","",M10FI!J23)</f>
        <v>12</v>
      </c>
      <c r="R87" s="174">
        <f>IF(M10FI!K23="","",M10FI!K23)</f>
        <v>12</v>
      </c>
      <c r="S87" s="174" t="str">
        <f>IF(M10FI!L23="","",M10FI!L23)</f>
        <v/>
      </c>
      <c r="T87" s="174">
        <f>IF(M10FI!M23="","",M10FI!M23)</f>
        <v>12</v>
      </c>
      <c r="U87" s="174">
        <f>IF(M10FI!N23="","",M10FI!N23)</f>
        <v>12</v>
      </c>
      <c r="V87" s="176" t="str">
        <f>IF(M10FI!O23="","",M10FI!O23)</f>
        <v>VAR</v>
      </c>
      <c r="W87" s="174">
        <f>IF('M11 final'!D23="","",'M11 final'!D23)</f>
        <v>10.75</v>
      </c>
      <c r="X87" s="174" t="str">
        <f>IF('M11 final'!E23="","",'M11 final'!E23)</f>
        <v/>
      </c>
      <c r="Y87" s="174">
        <f>IF('M11 final'!F23="","",'M11 final'!F23)</f>
        <v>10.75</v>
      </c>
      <c r="Z87" s="174">
        <f>IF('M11 final'!G23="","",'M11 final'!G23)</f>
        <v>18</v>
      </c>
      <c r="AA87" s="174" t="str">
        <f>IF('M11 final'!H23="","",'M11 final'!H23)</f>
        <v/>
      </c>
      <c r="AB87" s="174">
        <f>IF('M11 final'!I23="","",'M11 final'!I23)</f>
        <v>18</v>
      </c>
      <c r="AC87" s="174">
        <f>IF('M11 final'!J23="","",'M11 final'!J23)</f>
        <v>14.375</v>
      </c>
      <c r="AD87" s="176" t="str">
        <f>IF('M11 final'!K23="","",'M11 final'!K23)</f>
        <v>V</v>
      </c>
      <c r="AE87" s="174">
        <f>IF(M12FI!D23="","",M12FI!D23)</f>
        <v>13.5</v>
      </c>
      <c r="AF87" s="174" t="str">
        <f>IF(M12FI!E23="","",M12FI!E23)</f>
        <v/>
      </c>
      <c r="AG87" s="174">
        <f>IF(M12FI!F23="","",M12FI!F23)</f>
        <v>13.5</v>
      </c>
      <c r="AH87" s="174">
        <f>IF(M12FI!G23="","",M12FI!G23)</f>
        <v>16</v>
      </c>
      <c r="AI87" s="174" t="str">
        <f>IF(M12FI!H23="","",M12FI!H23)</f>
        <v/>
      </c>
      <c r="AJ87" s="174">
        <f>IF(M12FI!I23="","",M12FI!I23)</f>
        <v>16</v>
      </c>
      <c r="AK87" s="174">
        <f>IF(M12FI!J23="","",M12FI!J23)</f>
        <v>10.5</v>
      </c>
      <c r="AL87" s="174" t="str">
        <f>IF(M12FI!K23="","",M12FI!K23)</f>
        <v/>
      </c>
      <c r="AM87" s="174">
        <f>IF(M12FI!L23="","",M12FI!L23)</f>
        <v>10.5</v>
      </c>
      <c r="AN87" s="174">
        <f>IF(M12FI!M23="","",M12FI!M23)</f>
        <v>12.370000000000001</v>
      </c>
      <c r="AO87" s="176" t="str">
        <f>IF(M12FI!N23="","",M12FI!N23)</f>
        <v>V</v>
      </c>
      <c r="AP87" s="174">
        <f>IF(' M13 APR'!E23="","",' M13 APR'!E23)</f>
        <v>14</v>
      </c>
      <c r="AQ87" s="174" t="str">
        <f>IF(' M13 APR'!F23="","",' M13 APR'!F23)</f>
        <v/>
      </c>
      <c r="AR87" s="174">
        <f>IF(' M13 APR'!G23="","",' M13 APR'!G23)</f>
        <v>14</v>
      </c>
      <c r="AS87" s="174">
        <f>IF(' M13 APR'!H23="","",' M13 APR'!H23)</f>
        <v>18.649999999999999</v>
      </c>
      <c r="AT87" s="174" t="str">
        <f>IF(' M13 APR'!I23="","",' M13 APR'!I23)</f>
        <v/>
      </c>
      <c r="AU87" s="174">
        <f>IF(' M13 APR'!J23="","",' M13 APR'!J23)</f>
        <v>18.649999999999999</v>
      </c>
      <c r="AV87" s="174">
        <f>IF(' M13 APR'!K23="","",' M13 APR'!K23)</f>
        <v>16.045999999999999</v>
      </c>
      <c r="AW87" s="176" t="str">
        <f>IF(' M13 APR'!L23="","",' M13 APR'!L23)</f>
        <v>V</v>
      </c>
      <c r="AX87" s="176">
        <f>IF(' M14 APR'!E23="","",' M14 APR'!E23)</f>
        <v>17.600000000000001</v>
      </c>
      <c r="AY87" s="176" t="str">
        <f>IF(' M14 APR'!F23="","",' M14 APR'!F23)</f>
        <v/>
      </c>
      <c r="AZ87" s="176">
        <f>IF(' M14 APR'!G23="","",' M14 APR'!G23)</f>
        <v>17.600000000000001</v>
      </c>
      <c r="BA87" s="176">
        <f>IF(' M14 APR'!H23="","",' M14 APR'!H23)</f>
        <v>13.75</v>
      </c>
      <c r="BB87" s="176" t="str">
        <f>IF(' M14 APR'!I23="","",' M14 APR'!I23)</f>
        <v/>
      </c>
      <c r="BC87" s="176">
        <f>IF(' M14 APR'!J23="","",' M14 APR'!J23)</f>
        <v>13.75</v>
      </c>
      <c r="BD87" s="176">
        <f>IF(' M14 APR'!K23="","",' M14 APR'!K23)</f>
        <v>15.906000000000002</v>
      </c>
      <c r="BE87" s="176" t="str">
        <f>IF(' M14 APR'!L23="","",' M14 APR'!L23)</f>
        <v>V</v>
      </c>
      <c r="BF87" s="175">
        <f>IF(' M15 APR'!E23="","",' M15 APR'!E23)</f>
        <v>14</v>
      </c>
      <c r="BG87" s="175" t="str">
        <f>IF(' M15 APR'!F23="","",' M15 APR'!F23)</f>
        <v/>
      </c>
      <c r="BH87" s="175">
        <f>IF(' M15 APR'!G23="","",' M15 APR'!G23)</f>
        <v>14</v>
      </c>
      <c r="BI87" s="175">
        <f>IF(' M15 APR'!H23="","",' M15 APR'!H23)</f>
        <v>16</v>
      </c>
      <c r="BJ87" s="175" t="str">
        <f>IF(' M15 APR'!I23="","",' M15 APR'!I23)</f>
        <v/>
      </c>
      <c r="BK87" s="175">
        <f>IF(' M15 APR'!J23="","",' M15 APR'!J23)</f>
        <v>16</v>
      </c>
      <c r="BL87" s="175">
        <f>IF(' M15 APR'!K23="","",' M15 APR'!K23)</f>
        <v>15.600000000000001</v>
      </c>
      <c r="BM87" s="175" t="str">
        <f>IF(' M15 APR'!L23="","",' M15 APR'!L23)</f>
        <v>V</v>
      </c>
      <c r="BN87" s="291">
        <f>IF(' M16 APR'!E23="","",' M16 APR'!E23)</f>
        <v>15.5</v>
      </c>
      <c r="BO87" s="291" t="str">
        <f>IF(' M16 APR'!F23="","",' M16 APR'!F23)</f>
        <v/>
      </c>
      <c r="BP87" s="291">
        <f>IF(' M16 APR'!G23="","",' M16 APR'!G23)</f>
        <v>15.5</v>
      </c>
      <c r="BQ87" s="291">
        <f>IF(' M16 APR'!H23="","",' M16 APR'!H23)</f>
        <v>15.5</v>
      </c>
      <c r="BR87" s="291" t="str">
        <f>IF(' M16 APR'!I23="","",' M16 APR'!I23)</f>
        <v>V</v>
      </c>
      <c r="BS87" s="290">
        <f t="shared" si="7"/>
        <v>14.243375</v>
      </c>
      <c r="BT87" s="292" t="str">
        <f t="shared" si="8"/>
        <v>Admis(e)</v>
      </c>
      <c r="BU87" s="293" t="str">
        <f t="shared" si="9"/>
        <v xml:space="preserve">AZZOUZI     </v>
      </c>
    </row>
    <row r="88" spans="1:73">
      <c r="A88" s="301">
        <f t="shared" si="10"/>
        <v>79</v>
      </c>
      <c r="B88" s="181" t="s">
        <v>104</v>
      </c>
      <c r="C88" s="182" t="s">
        <v>105</v>
      </c>
      <c r="D88" s="174">
        <f>IF('M9 final  '!D56="","",'M9 final  '!D56)</f>
        <v>16.100000000000001</v>
      </c>
      <c r="E88" s="174" t="str">
        <f>IF('M9 final  '!E56="","",'M9 final  '!E56)</f>
        <v/>
      </c>
      <c r="F88" s="174">
        <f>IF('M9 final  '!F56="","",'M9 final  '!F56)</f>
        <v>16.100000000000001</v>
      </c>
      <c r="G88" s="174">
        <f>IF('M9 final  '!G56="","",'M9 final  '!G56)</f>
        <v>13.5</v>
      </c>
      <c r="H88" s="174" t="str">
        <f>IF('M9 final  '!H56="","",'M9 final  '!H56)</f>
        <v/>
      </c>
      <c r="I88" s="174">
        <f>IF('M9 final  '!I56="","",'M9 final  '!I56)</f>
        <v>13.5</v>
      </c>
      <c r="J88" s="174">
        <f>IF('M9 final  '!J56="","",'M9 final  '!J56)</f>
        <v>14.8</v>
      </c>
      <c r="K88" s="174" t="str">
        <f>IF('M9 final  '!K56="","",'M9 final  '!K56)</f>
        <v>V</v>
      </c>
      <c r="L88" s="174">
        <f>IF(M10FI!E56="","",M10FI!E56)</f>
        <v>12.375</v>
      </c>
      <c r="M88" s="174" t="str">
        <f>IF(M10FI!F56="","",M10FI!F56)</f>
        <v/>
      </c>
      <c r="N88" s="174">
        <f>IF(M10FI!G56="","",M10FI!G56)</f>
        <v>12.375</v>
      </c>
      <c r="O88" s="174">
        <f>IF(M10FI!H56="","",M10FI!H56)</f>
        <v>13.75</v>
      </c>
      <c r="P88" s="174" t="str">
        <f>IF(M10FI!I56="","",M10FI!I56)</f>
        <v/>
      </c>
      <c r="Q88" s="174">
        <f>IF(M10FI!J56="","",M10FI!J56)</f>
        <v>13.75</v>
      </c>
      <c r="R88" s="174">
        <f>IF(M10FI!K56="","",M10FI!K56)</f>
        <v>13.5</v>
      </c>
      <c r="S88" s="174" t="str">
        <f>IF(M10FI!L56="","",M10FI!L56)</f>
        <v/>
      </c>
      <c r="T88" s="174">
        <f>IF(M10FI!M56="","",M10FI!M56)</f>
        <v>13.5</v>
      </c>
      <c r="U88" s="174">
        <f>IF(M10FI!N56="","",M10FI!N56)</f>
        <v>13.262499999999999</v>
      </c>
      <c r="V88" s="176" t="str">
        <f>IF(M10FI!O56="","",M10FI!O56)</f>
        <v>V</v>
      </c>
      <c r="W88" s="174">
        <f>IF('M11 final'!D56="","",'M11 final'!D56)</f>
        <v>13</v>
      </c>
      <c r="X88" s="174" t="str">
        <f>IF('M11 final'!E56="","",'M11 final'!E56)</f>
        <v/>
      </c>
      <c r="Y88" s="174">
        <f>IF('M11 final'!F56="","",'M11 final'!F56)</f>
        <v>13</v>
      </c>
      <c r="Z88" s="174">
        <f>IF('M11 final'!G56="","",'M11 final'!G56)</f>
        <v>15.25</v>
      </c>
      <c r="AA88" s="174" t="str">
        <f>IF('M11 final'!H56="","",'M11 final'!H56)</f>
        <v/>
      </c>
      <c r="AB88" s="174">
        <f>IF('M11 final'!I56="","",'M11 final'!I56)</f>
        <v>15.25</v>
      </c>
      <c r="AC88" s="174">
        <f>IF('M11 final'!J56="","",'M11 final'!J56)</f>
        <v>14.125</v>
      </c>
      <c r="AD88" s="176" t="str">
        <f>IF('M11 final'!K56="","",'M11 final'!K56)</f>
        <v>V</v>
      </c>
      <c r="AE88" s="174">
        <f>IF(M12FI!D56="","",M12FI!D56)</f>
        <v>19</v>
      </c>
      <c r="AF88" s="174" t="str">
        <f>IF(M12FI!E56="","",M12FI!E56)</f>
        <v/>
      </c>
      <c r="AG88" s="174">
        <f>IF(M12FI!F56="","",M12FI!F56)</f>
        <v>19</v>
      </c>
      <c r="AH88" s="174">
        <f>IF(M12FI!G56="","",M12FI!G56)</f>
        <v>8</v>
      </c>
      <c r="AI88" s="174">
        <f>IF(M12FI!H56="","",M12FI!H56)</f>
        <v>12</v>
      </c>
      <c r="AJ88" s="174">
        <f>IF(M12FI!I56="","",M12FI!I56)</f>
        <v>12</v>
      </c>
      <c r="AK88" s="174">
        <f>IF(M12FI!J56="","",M12FI!J56)</f>
        <v>10.5</v>
      </c>
      <c r="AL88" s="174">
        <f>IF(M12FI!K56="","",M12FI!K56)</f>
        <v>12</v>
      </c>
      <c r="AM88" s="174">
        <f>IF(M12FI!L56="","",M12FI!L56)</f>
        <v>12</v>
      </c>
      <c r="AN88" s="174">
        <f>IF(M12FI!M56="","",M12FI!M56)</f>
        <v>13.540000000000001</v>
      </c>
      <c r="AO88" s="176" t="str">
        <f>IF(M12FI!N56="","",M12FI!N56)</f>
        <v>VAR</v>
      </c>
      <c r="AP88" s="174">
        <f>IF(' M13 APR'!E56="","",' M13 APR'!E56)</f>
        <v>11</v>
      </c>
      <c r="AQ88" s="174" t="str">
        <f>IF(' M13 APR'!F56="","",' M13 APR'!F56)</f>
        <v/>
      </c>
      <c r="AR88" s="174">
        <f>IF(' M13 APR'!G56="","",' M13 APR'!G56)</f>
        <v>11</v>
      </c>
      <c r="AS88" s="174">
        <f>IF(' M13 APR'!H56="","",' M13 APR'!H56)</f>
        <v>15.849999999999998</v>
      </c>
      <c r="AT88" s="174" t="str">
        <f>IF(' M13 APR'!I56="","",' M13 APR'!I56)</f>
        <v/>
      </c>
      <c r="AU88" s="174">
        <f>IF(' M13 APR'!J56="","",' M13 APR'!J56)</f>
        <v>15.849999999999998</v>
      </c>
      <c r="AV88" s="174">
        <f>IF(' M13 APR'!K56="","",' M13 APR'!K56)</f>
        <v>13.134</v>
      </c>
      <c r="AW88" s="176" t="str">
        <f>IF(' M13 APR'!L56="","",' M13 APR'!L56)</f>
        <v>V</v>
      </c>
      <c r="AX88" s="176">
        <f>IF(' M14 APR'!E56="","",' M14 APR'!E56)</f>
        <v>14</v>
      </c>
      <c r="AY88" s="176" t="str">
        <f>IF(' M14 APR'!F56="","",' M14 APR'!F56)</f>
        <v/>
      </c>
      <c r="AZ88" s="176">
        <f>IF(' M14 APR'!G56="","",' M14 APR'!G56)</f>
        <v>14</v>
      </c>
      <c r="BA88" s="176">
        <f>IF(' M14 APR'!H56="","",' M14 APR'!H56)</f>
        <v>14</v>
      </c>
      <c r="BB88" s="176" t="str">
        <f>IF(' M14 APR'!I56="","",' M14 APR'!I56)</f>
        <v/>
      </c>
      <c r="BC88" s="176">
        <f>IF(' M14 APR'!J56="","",' M14 APR'!J56)</f>
        <v>14</v>
      </c>
      <c r="BD88" s="176">
        <f>IF(' M14 APR'!K56="","",' M14 APR'!K56)</f>
        <v>14</v>
      </c>
      <c r="BE88" s="176" t="str">
        <f>IF(' M14 APR'!L56="","",' M14 APR'!L56)</f>
        <v>V</v>
      </c>
      <c r="BF88" s="175">
        <f>IF(' M15 APR'!E56="","",' M15 APR'!E56)</f>
        <v>15</v>
      </c>
      <c r="BG88" s="175" t="str">
        <f>IF(' M15 APR'!F56="","",' M15 APR'!F56)</f>
        <v/>
      </c>
      <c r="BH88" s="175">
        <f>IF(' M15 APR'!G56="","",' M15 APR'!G56)</f>
        <v>15</v>
      </c>
      <c r="BI88" s="175">
        <f>IF(' M15 APR'!H56="","",' M15 APR'!H56)</f>
        <v>15.5</v>
      </c>
      <c r="BJ88" s="175" t="str">
        <f>IF(' M15 APR'!I56="","",' M15 APR'!I56)</f>
        <v/>
      </c>
      <c r="BK88" s="175">
        <f>IF(' M15 APR'!J56="","",' M15 APR'!J56)</f>
        <v>15.5</v>
      </c>
      <c r="BL88" s="175">
        <f>IF(' M15 APR'!K56="","",' M15 APR'!K56)</f>
        <v>15.4</v>
      </c>
      <c r="BM88" s="175" t="str">
        <f>IF(' M15 APR'!L56="","",' M15 APR'!L56)</f>
        <v>V</v>
      </c>
      <c r="BN88" s="291">
        <f>IF(' M16 APR'!E56="","",' M16 APR'!E56)</f>
        <v>15.5</v>
      </c>
      <c r="BO88" s="291" t="str">
        <f>IF(' M16 APR'!F56="","",' M16 APR'!F56)</f>
        <v/>
      </c>
      <c r="BP88" s="291">
        <f>IF(' M16 APR'!G56="","",' M16 APR'!G56)</f>
        <v>15.5</v>
      </c>
      <c r="BQ88" s="291">
        <f>IF(' M16 APR'!H56="","",' M16 APR'!H56)</f>
        <v>15.5</v>
      </c>
      <c r="BR88" s="291" t="str">
        <f>IF(' M16 APR'!I56="","",' M16 APR'!I56)</f>
        <v>V</v>
      </c>
      <c r="BS88" s="290">
        <f t="shared" si="7"/>
        <v>14.220187500000002</v>
      </c>
      <c r="BT88" s="292" t="str">
        <f t="shared" si="8"/>
        <v>Admis(e)</v>
      </c>
      <c r="BU88" s="293" t="str">
        <f t="shared" si="9"/>
        <v xml:space="preserve">EL OMARI     </v>
      </c>
    </row>
    <row r="89" spans="1:73">
      <c r="A89" s="301">
        <f t="shared" si="10"/>
        <v>80</v>
      </c>
      <c r="B89" s="183" t="s">
        <v>88</v>
      </c>
      <c r="C89" s="182" t="s">
        <v>89</v>
      </c>
      <c r="D89" s="174">
        <f>IF('M9 final  '!D47="","",'M9 final  '!D47)</f>
        <v>15.6</v>
      </c>
      <c r="E89" s="174" t="str">
        <f>IF('M9 final  '!E47="","",'M9 final  '!E47)</f>
        <v/>
      </c>
      <c r="F89" s="174">
        <f>IF('M9 final  '!F47="","",'M9 final  '!F47)</f>
        <v>15.6</v>
      </c>
      <c r="G89" s="174">
        <f>IF('M9 final  '!G47="","",'M9 final  '!G47)</f>
        <v>12</v>
      </c>
      <c r="H89" s="174" t="str">
        <f>IF('M9 final  '!H47="","",'M9 final  '!H47)</f>
        <v/>
      </c>
      <c r="I89" s="174">
        <f>IF('M9 final  '!I47="","",'M9 final  '!I47)</f>
        <v>12</v>
      </c>
      <c r="J89" s="174">
        <f>IF('M9 final  '!J47="","",'M9 final  '!J47)</f>
        <v>13.8</v>
      </c>
      <c r="K89" s="174" t="str">
        <f>IF('M9 final  '!K47="","",'M9 final  '!K47)</f>
        <v>V</v>
      </c>
      <c r="L89" s="174">
        <f>IF(M10FI!E47="","",M10FI!E47)</f>
        <v>12.375</v>
      </c>
      <c r="M89" s="174" t="str">
        <f>IF(M10FI!F47="","",M10FI!F47)</f>
        <v/>
      </c>
      <c r="N89" s="174">
        <f>IF(M10FI!G47="","",M10FI!G47)</f>
        <v>12.375</v>
      </c>
      <c r="O89" s="174">
        <f>IF(M10FI!H47="","",M10FI!H47)</f>
        <v>12.75</v>
      </c>
      <c r="P89" s="174" t="str">
        <f>IF(M10FI!I47="","",M10FI!I47)</f>
        <v/>
      </c>
      <c r="Q89" s="174">
        <f>IF(M10FI!J47="","",M10FI!J47)</f>
        <v>12.75</v>
      </c>
      <c r="R89" s="174">
        <f>IF(M10FI!K47="","",M10FI!K47)</f>
        <v>13.5</v>
      </c>
      <c r="S89" s="174" t="str">
        <f>IF(M10FI!L47="","",M10FI!L47)</f>
        <v/>
      </c>
      <c r="T89" s="174">
        <f>IF(M10FI!M47="","",M10FI!M47)</f>
        <v>13.5</v>
      </c>
      <c r="U89" s="174">
        <f>IF(M10FI!N47="","",M10FI!N47)</f>
        <v>12.862500000000001</v>
      </c>
      <c r="V89" s="176" t="str">
        <f>IF(M10FI!O47="","",M10FI!O47)</f>
        <v>V</v>
      </c>
      <c r="W89" s="174">
        <f>IF('M11 final'!D47="","",'M11 final'!D47)</f>
        <v>12.25</v>
      </c>
      <c r="X89" s="174" t="str">
        <f>IF('M11 final'!E47="","",'M11 final'!E47)</f>
        <v/>
      </c>
      <c r="Y89" s="174">
        <f>IF('M11 final'!F47="","",'M11 final'!F47)</f>
        <v>12.25</v>
      </c>
      <c r="Z89" s="174">
        <f>IF('M11 final'!G47="","",'M11 final'!G47)</f>
        <v>16</v>
      </c>
      <c r="AA89" s="174" t="str">
        <f>IF('M11 final'!H47="","",'M11 final'!H47)</f>
        <v/>
      </c>
      <c r="AB89" s="174">
        <f>IF('M11 final'!I47="","",'M11 final'!I47)</f>
        <v>16</v>
      </c>
      <c r="AC89" s="174">
        <f>IF('M11 final'!J47="","",'M11 final'!J47)</f>
        <v>14.125</v>
      </c>
      <c r="AD89" s="176" t="str">
        <f>IF('M11 final'!K47="","",'M11 final'!K47)</f>
        <v>V</v>
      </c>
      <c r="AE89" s="174">
        <f>IF(M12FI!D47="","",M12FI!D47)</f>
        <v>14.5</v>
      </c>
      <c r="AF89" s="174" t="str">
        <f>IF(M12FI!E47="","",M12FI!E47)</f>
        <v/>
      </c>
      <c r="AG89" s="174">
        <f>IF(M12FI!F47="","",M12FI!F47)</f>
        <v>14.5</v>
      </c>
      <c r="AH89" s="174">
        <f>IF(M12FI!G47="","",M12FI!G47)</f>
        <v>14</v>
      </c>
      <c r="AI89" s="174" t="str">
        <f>IF(M12FI!H47="","",M12FI!H47)</f>
        <v/>
      </c>
      <c r="AJ89" s="174">
        <f>IF(M12FI!I47="","",M12FI!I47)</f>
        <v>14</v>
      </c>
      <c r="AK89" s="174">
        <f>IF(M12FI!J47="","",M12FI!J47)</f>
        <v>10</v>
      </c>
      <c r="AL89" s="174">
        <f>IF(M12FI!K47="","",M12FI!K47)</f>
        <v>0</v>
      </c>
      <c r="AM89" s="174">
        <f>IF(M12FI!L47="","",M12FI!L47)</f>
        <v>10</v>
      </c>
      <c r="AN89" s="174">
        <f>IF(M12FI!M47="","",M12FI!M47)</f>
        <v>11.870000000000001</v>
      </c>
      <c r="AO89" s="176" t="s">
        <v>395</v>
      </c>
      <c r="AP89" s="174">
        <f>IF(' M13 APR'!E47="","",' M13 APR'!E47)</f>
        <v>12</v>
      </c>
      <c r="AQ89" s="174" t="str">
        <f>IF(' M13 APR'!F47="","",' M13 APR'!F47)</f>
        <v/>
      </c>
      <c r="AR89" s="174">
        <f>IF(' M13 APR'!G47="","",' M13 APR'!G47)</f>
        <v>12</v>
      </c>
      <c r="AS89" s="174">
        <f>IF(' M13 APR'!H47="","",' M13 APR'!H47)</f>
        <v>16.799999999999997</v>
      </c>
      <c r="AT89" s="174" t="str">
        <f>IF(' M13 APR'!I47="","",' M13 APR'!I47)</f>
        <v/>
      </c>
      <c r="AU89" s="174">
        <f>IF(' M13 APR'!J47="","",' M13 APR'!J47)</f>
        <v>16.799999999999997</v>
      </c>
      <c r="AV89" s="174">
        <f>IF(' M13 APR'!K47="","",' M13 APR'!K47)</f>
        <v>14.111999999999998</v>
      </c>
      <c r="AW89" s="176" t="str">
        <f>IF(' M13 APR'!L47="","",' M13 APR'!L47)</f>
        <v>V</v>
      </c>
      <c r="AX89" s="176">
        <f>IF(' M14 APR'!E47="","",' M14 APR'!E47)</f>
        <v>17.200000000000003</v>
      </c>
      <c r="AY89" s="176" t="str">
        <f>IF(' M14 APR'!F47="","",' M14 APR'!F47)</f>
        <v/>
      </c>
      <c r="AZ89" s="176">
        <f>IF(' M14 APR'!G47="","",' M14 APR'!G47)</f>
        <v>17.200000000000003</v>
      </c>
      <c r="BA89" s="176">
        <f>IF(' M14 APR'!H47="","",' M14 APR'!H47)</f>
        <v>12.75</v>
      </c>
      <c r="BB89" s="176" t="str">
        <f>IF(' M14 APR'!I47="","",' M14 APR'!I47)</f>
        <v/>
      </c>
      <c r="BC89" s="176">
        <f>IF(' M14 APR'!J47="","",' M14 APR'!J47)</f>
        <v>12.75</v>
      </c>
      <c r="BD89" s="176">
        <f>IF(' M14 APR'!K47="","",' M14 APR'!K47)</f>
        <v>15.242000000000004</v>
      </c>
      <c r="BE89" s="176" t="str">
        <f>IF(' M14 APR'!L47="","",' M14 APR'!L47)</f>
        <v>V</v>
      </c>
      <c r="BF89" s="175">
        <f>IF(' M15 APR'!E47="","",' M15 APR'!E47)</f>
        <v>14</v>
      </c>
      <c r="BG89" s="175" t="str">
        <f>IF(' M15 APR'!F47="","",' M15 APR'!F47)</f>
        <v/>
      </c>
      <c r="BH89" s="175">
        <f>IF(' M15 APR'!G47="","",' M15 APR'!G47)</f>
        <v>14</v>
      </c>
      <c r="BI89" s="175">
        <f>IF(' M15 APR'!H47="","",' M15 APR'!H47)</f>
        <v>15.5</v>
      </c>
      <c r="BJ89" s="175" t="str">
        <f>IF(' M15 APR'!I47="","",' M15 APR'!I47)</f>
        <v/>
      </c>
      <c r="BK89" s="175">
        <f>IF(' M15 APR'!J47="","",' M15 APR'!J47)</f>
        <v>15.5</v>
      </c>
      <c r="BL89" s="175">
        <f>IF(' M15 APR'!K47="","",' M15 APR'!K47)</f>
        <v>15.200000000000001</v>
      </c>
      <c r="BM89" s="175" t="str">
        <f>IF(' M15 APR'!L47="","",' M15 APR'!L47)</f>
        <v>V</v>
      </c>
      <c r="BN89" s="291">
        <f>IF(' M16 APR'!E47="","",' M16 APR'!E47)</f>
        <v>16.5</v>
      </c>
      <c r="BO89" s="291" t="str">
        <f>IF(' M16 APR'!F47="","",' M16 APR'!F47)</f>
        <v/>
      </c>
      <c r="BP89" s="291">
        <f>IF(' M16 APR'!G47="","",' M16 APR'!G47)</f>
        <v>16.5</v>
      </c>
      <c r="BQ89" s="291">
        <f>IF(' M16 APR'!H47="","",' M16 APR'!H47)</f>
        <v>16.5</v>
      </c>
      <c r="BR89" s="291" t="str">
        <f>IF(' M16 APR'!I47="","",' M16 APR'!I47)</f>
        <v>V</v>
      </c>
      <c r="BS89" s="290">
        <f t="shared" si="7"/>
        <v>14.2139375</v>
      </c>
      <c r="BT89" s="292" t="str">
        <f t="shared" si="8"/>
        <v>Admis(e)</v>
      </c>
      <c r="BU89" s="293" t="str">
        <f t="shared" si="9"/>
        <v>BOUZANGAD</v>
      </c>
    </row>
    <row r="90" spans="1:73">
      <c r="A90" s="301">
        <f t="shared" si="10"/>
        <v>81</v>
      </c>
      <c r="B90" s="183" t="s">
        <v>123</v>
      </c>
      <c r="C90" s="182" t="s">
        <v>124</v>
      </c>
      <c r="D90" s="174">
        <f>IF('M9 final  '!D66="","",'M9 final  '!D66)</f>
        <v>14.600000000000001</v>
      </c>
      <c r="E90" s="174" t="str">
        <f>IF('M9 final  '!E66="","",'M9 final  '!E66)</f>
        <v/>
      </c>
      <c r="F90" s="174">
        <f>IF('M9 final  '!F66="","",'M9 final  '!F66)</f>
        <v>14.600000000000001</v>
      </c>
      <c r="G90" s="174">
        <f>IF('M9 final  '!G66="","",'M9 final  '!G66)</f>
        <v>12</v>
      </c>
      <c r="H90" s="174" t="str">
        <f>IF('M9 final  '!H66="","",'M9 final  '!H66)</f>
        <v/>
      </c>
      <c r="I90" s="174">
        <f>IF('M9 final  '!I66="","",'M9 final  '!I66)</f>
        <v>12</v>
      </c>
      <c r="J90" s="174">
        <f>IF('M9 final  '!J66="","",'M9 final  '!J66)</f>
        <v>13.3</v>
      </c>
      <c r="K90" s="174" t="str">
        <f>IF('M9 final  '!K66="","",'M9 final  '!K66)</f>
        <v>V</v>
      </c>
      <c r="L90" s="174">
        <f>IF(M10FI!E66="","",M10FI!E66)</f>
        <v>13.25</v>
      </c>
      <c r="M90" s="174" t="str">
        <f>IF(M10FI!F66="","",M10FI!F66)</f>
        <v/>
      </c>
      <c r="N90" s="174">
        <f>IF(M10FI!G66="","",M10FI!G66)</f>
        <v>13.25</v>
      </c>
      <c r="O90" s="174">
        <f>IF(M10FI!H66="","",M10FI!H66)</f>
        <v>8.75</v>
      </c>
      <c r="P90" s="174">
        <f>IF(M10FI!I66="","",M10FI!I66)</f>
        <v>10.5</v>
      </c>
      <c r="Q90" s="174">
        <f>IF(M10FI!J66="","",M10FI!J66)</f>
        <v>10.5</v>
      </c>
      <c r="R90" s="174">
        <f>IF(M10FI!K66="","",M10FI!K66)</f>
        <v>12.5</v>
      </c>
      <c r="S90" s="174" t="str">
        <f>IF(M10FI!L66="","",M10FI!L66)</f>
        <v/>
      </c>
      <c r="T90" s="174">
        <f>IF(M10FI!M66="","",M10FI!M66)</f>
        <v>12.5</v>
      </c>
      <c r="U90" s="174">
        <f>IF(M10FI!N66="","",M10FI!N66)</f>
        <v>11.925000000000001</v>
      </c>
      <c r="V90" s="176" t="s">
        <v>395</v>
      </c>
      <c r="W90" s="174">
        <f>IF('M11 final'!D66="","",'M11 final'!D66)</f>
        <v>14.25</v>
      </c>
      <c r="X90" s="174" t="str">
        <f>IF('M11 final'!E66="","",'M11 final'!E66)</f>
        <v/>
      </c>
      <c r="Y90" s="174">
        <f>IF('M11 final'!F66="","",'M11 final'!F66)</f>
        <v>14.25</v>
      </c>
      <c r="Z90" s="174">
        <f>IF('M11 final'!G66="","",'M11 final'!G66)</f>
        <v>12.5</v>
      </c>
      <c r="AA90" s="174" t="str">
        <f>IF('M11 final'!H66="","",'M11 final'!H66)</f>
        <v/>
      </c>
      <c r="AB90" s="174">
        <f>IF('M11 final'!I66="","",'M11 final'!I66)</f>
        <v>12.5</v>
      </c>
      <c r="AC90" s="174">
        <f>IF('M11 final'!J66="","",'M11 final'!J66)</f>
        <v>13.375</v>
      </c>
      <c r="AD90" s="176" t="str">
        <f>IF('M11 final'!K66="","",'M11 final'!K66)</f>
        <v>V</v>
      </c>
      <c r="AE90" s="174">
        <f>IF(M12FI!D66="","",M12FI!D66)</f>
        <v>15</v>
      </c>
      <c r="AF90" s="174" t="str">
        <f>IF(M12FI!E66="","",M12FI!E66)</f>
        <v/>
      </c>
      <c r="AG90" s="174">
        <f>IF(M12FI!F66="","",M12FI!F66)</f>
        <v>15</v>
      </c>
      <c r="AH90" s="174">
        <f>IF(M12FI!G66="","",M12FI!G66)</f>
        <v>15</v>
      </c>
      <c r="AI90" s="174" t="str">
        <f>IF(M12FI!H66="","",M12FI!H66)</f>
        <v/>
      </c>
      <c r="AJ90" s="174">
        <f>IF(M12FI!I66="","",M12FI!I66)</f>
        <v>15</v>
      </c>
      <c r="AK90" s="174">
        <f>IF(M12FI!J66="","",M12FI!J66)</f>
        <v>19</v>
      </c>
      <c r="AL90" s="174" t="str">
        <f>IF(M12FI!K66="","",M12FI!K66)</f>
        <v/>
      </c>
      <c r="AM90" s="174">
        <f>IF(M12FI!L66="","",M12FI!L66)</f>
        <v>19</v>
      </c>
      <c r="AN90" s="174">
        <f>IF(M12FI!M66="","",M12FI!M66)</f>
        <v>17.240000000000002</v>
      </c>
      <c r="AO90" s="176" t="str">
        <f>IF(M12FI!N66="","",M12FI!N66)</f>
        <v>V</v>
      </c>
      <c r="AP90" s="174">
        <f>IF(' M13 APR'!E66="","",' M13 APR'!E66)</f>
        <v>14</v>
      </c>
      <c r="AQ90" s="174" t="str">
        <f>IF(' M13 APR'!F66="","",' M13 APR'!F66)</f>
        <v/>
      </c>
      <c r="AR90" s="174">
        <f>IF(' M13 APR'!G66="","",' M13 APR'!G66)</f>
        <v>14</v>
      </c>
      <c r="AS90" s="174">
        <f>IF(' M13 APR'!H66="","",' M13 APR'!H66)</f>
        <v>13.85</v>
      </c>
      <c r="AT90" s="174" t="str">
        <f>IF(' M13 APR'!I66="","",' M13 APR'!I66)</f>
        <v/>
      </c>
      <c r="AU90" s="174">
        <f>IF(' M13 APR'!J66="","",' M13 APR'!J66)</f>
        <v>13.85</v>
      </c>
      <c r="AV90" s="174">
        <f>IF(' M13 APR'!K66="","",' M13 APR'!K66)</f>
        <v>13.934000000000001</v>
      </c>
      <c r="AW90" s="176" t="str">
        <f>IF(' M13 APR'!L66="","",' M13 APR'!L66)</f>
        <v>V</v>
      </c>
      <c r="AX90" s="176">
        <f>IF(' M14 APR'!E66="","",' M14 APR'!E66)</f>
        <v>12.8</v>
      </c>
      <c r="AY90" s="176" t="str">
        <f>IF(' M14 APR'!F66="","",' M14 APR'!F66)</f>
        <v/>
      </c>
      <c r="AZ90" s="176">
        <f>IF(' M14 APR'!G66="","",' M14 APR'!G66)</f>
        <v>12.8</v>
      </c>
      <c r="BA90" s="176">
        <f>IF(' M14 APR'!H66="","",' M14 APR'!H66)</f>
        <v>14</v>
      </c>
      <c r="BB90" s="176" t="str">
        <f>IF(' M14 APR'!I66="","",' M14 APR'!I66)</f>
        <v/>
      </c>
      <c r="BC90" s="176">
        <f>IF(' M14 APR'!J66="","",' M14 APR'!J66)</f>
        <v>14</v>
      </c>
      <c r="BD90" s="176">
        <f>IF(' M14 APR'!K66="","",' M14 APR'!K66)</f>
        <v>13.328000000000001</v>
      </c>
      <c r="BE90" s="176" t="str">
        <f>IF(' M14 APR'!L66="","",' M14 APR'!L66)</f>
        <v>V</v>
      </c>
      <c r="BF90" s="175">
        <f>IF(' M15 APR'!E66="","",' M15 APR'!E66)</f>
        <v>14</v>
      </c>
      <c r="BG90" s="175" t="str">
        <f>IF(' M15 APR'!F66="","",' M15 APR'!F66)</f>
        <v/>
      </c>
      <c r="BH90" s="175">
        <f>IF(' M15 APR'!G66="","",' M15 APR'!G66)</f>
        <v>14</v>
      </c>
      <c r="BI90" s="175">
        <f>IF(' M15 APR'!H66="","",' M15 APR'!H66)</f>
        <v>16</v>
      </c>
      <c r="BJ90" s="175" t="str">
        <f>IF(' M15 APR'!I66="","",' M15 APR'!I66)</f>
        <v/>
      </c>
      <c r="BK90" s="175">
        <f>IF(' M15 APR'!J66="","",' M15 APR'!J66)</f>
        <v>16</v>
      </c>
      <c r="BL90" s="175">
        <f>IF(' M15 APR'!K66="","",' M15 APR'!K66)</f>
        <v>15.600000000000001</v>
      </c>
      <c r="BM90" s="175" t="str">
        <f>IF(' M15 APR'!L66="","",' M15 APR'!L66)</f>
        <v>V</v>
      </c>
      <c r="BN90" s="291">
        <f>IF(' M16 APR'!E66="","",' M16 APR'!E66)</f>
        <v>15</v>
      </c>
      <c r="BO90" s="291" t="str">
        <f>IF(' M16 APR'!F66="","",' M16 APR'!F66)</f>
        <v/>
      </c>
      <c r="BP90" s="291">
        <f>IF(' M16 APR'!G66="","",' M16 APR'!G66)</f>
        <v>15</v>
      </c>
      <c r="BQ90" s="291">
        <f>IF(' M16 APR'!H66="","",' M16 APR'!H66)</f>
        <v>15</v>
      </c>
      <c r="BR90" s="291" t="str">
        <f>IF(' M16 APR'!I66="","",' M16 APR'!I66)</f>
        <v>V</v>
      </c>
      <c r="BS90" s="290">
        <f t="shared" si="7"/>
        <v>14.21275</v>
      </c>
      <c r="BT90" s="292" t="str">
        <f t="shared" si="8"/>
        <v>Admis(e)</v>
      </c>
      <c r="BU90" s="293" t="str">
        <f t="shared" si="9"/>
        <v xml:space="preserve">ELKANNOURI       </v>
      </c>
    </row>
    <row r="91" spans="1:73">
      <c r="A91" s="301">
        <f t="shared" si="10"/>
        <v>82</v>
      </c>
      <c r="B91" s="37" t="s">
        <v>222</v>
      </c>
      <c r="C91" s="188" t="s">
        <v>223</v>
      </c>
      <c r="D91" s="174">
        <f>IF('M9 final  '!D118="","",'M9 final  '!D118)</f>
        <v>15.1</v>
      </c>
      <c r="E91" s="174" t="str">
        <f>IF('M9 final  '!E118="","",'M9 final  '!E118)</f>
        <v/>
      </c>
      <c r="F91" s="174">
        <f>IF('M9 final  '!F118="","",'M9 final  '!F118)</f>
        <v>15.1</v>
      </c>
      <c r="G91" s="174">
        <f>IF('M9 final  '!G118="","",'M9 final  '!G118)</f>
        <v>14</v>
      </c>
      <c r="H91" s="174" t="str">
        <f>IF('M9 final  '!H118="","",'M9 final  '!H118)</f>
        <v/>
      </c>
      <c r="I91" s="174">
        <f>IF('M9 final  '!I118="","",'M9 final  '!I118)</f>
        <v>14</v>
      </c>
      <c r="J91" s="174">
        <f>IF('M9 final  '!J118="","",'M9 final  '!J118)</f>
        <v>14.55</v>
      </c>
      <c r="K91" s="174" t="str">
        <f>IF('M9 final  '!K118="","",'M9 final  '!K118)</f>
        <v>V</v>
      </c>
      <c r="L91" s="174">
        <f>IF(M10FI!E118="","",M10FI!E118)</f>
        <v>11.875</v>
      </c>
      <c r="M91" s="174">
        <f>IF(M10FI!F118="","",M10FI!F118)</f>
        <v>12</v>
      </c>
      <c r="N91" s="174">
        <f>IF(M10FI!G118="","",M10FI!G118)</f>
        <v>12</v>
      </c>
      <c r="O91" s="174">
        <f>IF(M10FI!H118="","",M10FI!H118)</f>
        <v>12.25</v>
      </c>
      <c r="P91" s="174" t="str">
        <f>IF(M10FI!I118="","",M10FI!I118)</f>
        <v/>
      </c>
      <c r="Q91" s="174">
        <f>IF(M10FI!J118="","",M10FI!J118)</f>
        <v>12.25</v>
      </c>
      <c r="R91" s="174">
        <f>IF(M10FI!K118="","",M10FI!K118)</f>
        <v>10.5</v>
      </c>
      <c r="S91" s="174">
        <f>IF(M10FI!L118="","",M10FI!L118)</f>
        <v>10</v>
      </c>
      <c r="T91" s="174">
        <f>IF(M10FI!M118="","",M10FI!M118)</f>
        <v>10.5</v>
      </c>
      <c r="U91" s="174">
        <f>IF(M10FI!N118="","",M10FI!N118)</f>
        <v>11.65</v>
      </c>
      <c r="V91" s="176" t="s">
        <v>395</v>
      </c>
      <c r="W91" s="174">
        <f>IF('M11 final'!D118="","",'M11 final'!D118)</f>
        <v>17</v>
      </c>
      <c r="X91" s="174" t="str">
        <f>IF('M11 final'!E118="","",'M11 final'!E118)</f>
        <v/>
      </c>
      <c r="Y91" s="174">
        <f>IF('M11 final'!F118="","",'M11 final'!F118)</f>
        <v>17</v>
      </c>
      <c r="Z91" s="174">
        <f>IF('M11 final'!G118="","",'M11 final'!G118)</f>
        <v>12.75</v>
      </c>
      <c r="AA91" s="174" t="str">
        <f>IF('M11 final'!H118="","",'M11 final'!H118)</f>
        <v/>
      </c>
      <c r="AB91" s="174">
        <f>IF('M11 final'!I118="","",'M11 final'!I118)</f>
        <v>12.75</v>
      </c>
      <c r="AC91" s="174">
        <f>IF('M11 final'!J118="","",'M11 final'!J118)</f>
        <v>14.875</v>
      </c>
      <c r="AD91" s="176" t="str">
        <f>IF('M11 final'!K118="","",'M11 final'!K118)</f>
        <v>V</v>
      </c>
      <c r="AE91" s="174">
        <f>IF(M12FI!D118="","",M12FI!D118)</f>
        <v>12.5</v>
      </c>
      <c r="AF91" s="174" t="str">
        <f>IF(M12FI!E118="","",M12FI!E118)</f>
        <v/>
      </c>
      <c r="AG91" s="174">
        <f>IF(M12FI!F118="","",M12FI!F118)</f>
        <v>12.5</v>
      </c>
      <c r="AH91" s="174">
        <f>IF(M12FI!G118="","",M12FI!G118)</f>
        <v>13</v>
      </c>
      <c r="AI91" s="174" t="str">
        <f>IF(M12FI!H118="","",M12FI!H118)</f>
        <v/>
      </c>
      <c r="AJ91" s="174">
        <f>IF(M12FI!I118="","",M12FI!I118)</f>
        <v>13</v>
      </c>
      <c r="AK91" s="174">
        <f>IF(M12FI!J118="","",M12FI!J118)</f>
        <v>8.5</v>
      </c>
      <c r="AL91" s="174">
        <f>IF(M12FI!K118="","",M12FI!K118)</f>
        <v>4</v>
      </c>
      <c r="AM91" s="174">
        <f>IF(M12FI!L118="","",M12FI!L118)</f>
        <v>8.5</v>
      </c>
      <c r="AN91" s="174">
        <f>IF(M12FI!M118="","",M12FI!M118)</f>
        <v>10.370000000000001</v>
      </c>
      <c r="AO91" s="176" t="s">
        <v>395</v>
      </c>
      <c r="AP91" s="174">
        <f>IF(' M13 APR'!E118="","",' M13 APR'!E118)</f>
        <v>12</v>
      </c>
      <c r="AQ91" s="174" t="str">
        <f>IF(' M13 APR'!F118="","",' M13 APR'!F118)</f>
        <v/>
      </c>
      <c r="AR91" s="174">
        <f>IF(' M13 APR'!G118="","",' M13 APR'!G118)</f>
        <v>12</v>
      </c>
      <c r="AS91" s="174">
        <f>IF(' M13 APR'!H118="","",' M13 APR'!H118)</f>
        <v>15.849999999999998</v>
      </c>
      <c r="AT91" s="174" t="str">
        <f>IF(' M13 APR'!I118="","",' M13 APR'!I118)</f>
        <v/>
      </c>
      <c r="AU91" s="174">
        <f>IF(' M13 APR'!J118="","",' M13 APR'!J118)</f>
        <v>15.849999999999998</v>
      </c>
      <c r="AV91" s="174">
        <f>IF(' M13 APR'!K118="","",' M13 APR'!K118)</f>
        <v>13.693999999999999</v>
      </c>
      <c r="AW91" s="176" t="str">
        <f>IF(' M13 APR'!L118="","",' M13 APR'!L118)</f>
        <v>V</v>
      </c>
      <c r="AX91" s="176">
        <f>IF(' M14 APR'!E118="","",' M14 APR'!E118)</f>
        <v>16.8</v>
      </c>
      <c r="AY91" s="176" t="str">
        <f>IF(' M14 APR'!F118="","",' M14 APR'!F118)</f>
        <v/>
      </c>
      <c r="AZ91" s="176">
        <f>IF(' M14 APR'!G118="","",' M14 APR'!G118)</f>
        <v>16.8</v>
      </c>
      <c r="BA91" s="176">
        <f>IF(' M14 APR'!H118="","",' M14 APR'!H118)</f>
        <v>13.25</v>
      </c>
      <c r="BB91" s="176" t="str">
        <f>IF(' M14 APR'!I118="","",' M14 APR'!I118)</f>
        <v/>
      </c>
      <c r="BC91" s="176">
        <f>IF(' M14 APR'!J118="","",' M14 APR'!J118)</f>
        <v>13.25</v>
      </c>
      <c r="BD91" s="176">
        <f>IF(' M14 APR'!K118="","",' M14 APR'!K118)</f>
        <v>15.238000000000001</v>
      </c>
      <c r="BE91" s="176" t="str">
        <f>IF(' M14 APR'!L118="","",' M14 APR'!L118)</f>
        <v>V</v>
      </c>
      <c r="BF91" s="175">
        <f>IF(' M15 APR'!E118="","",' M15 APR'!E118)</f>
        <v>16</v>
      </c>
      <c r="BG91" s="175" t="str">
        <f>IF(' M15 APR'!F118="","",' M15 APR'!F118)</f>
        <v/>
      </c>
      <c r="BH91" s="175">
        <f>IF(' M15 APR'!G118="","",' M15 APR'!G118)</f>
        <v>16</v>
      </c>
      <c r="BI91" s="175">
        <f>IF(' M15 APR'!H118="","",' M15 APR'!H118)</f>
        <v>17</v>
      </c>
      <c r="BJ91" s="175" t="str">
        <f>IF(' M15 APR'!I118="","",' M15 APR'!I118)</f>
        <v/>
      </c>
      <c r="BK91" s="175">
        <f>IF(' M15 APR'!J118="","",' M15 APR'!J118)</f>
        <v>17</v>
      </c>
      <c r="BL91" s="175">
        <f>IF(' M15 APR'!K118="","",' M15 APR'!K118)</f>
        <v>16.8</v>
      </c>
      <c r="BM91" s="175" t="str">
        <f>IF(' M15 APR'!L118="","",' M15 APR'!L118)</f>
        <v>V</v>
      </c>
      <c r="BN91" s="291">
        <f>IF(' M16 APR'!E118="","",' M16 APR'!E118)</f>
        <v>16.5</v>
      </c>
      <c r="BO91" s="291" t="str">
        <f>IF(' M16 APR'!F118="","",' M16 APR'!F118)</f>
        <v/>
      </c>
      <c r="BP91" s="291">
        <f>IF(' M16 APR'!G118="","",' M16 APR'!G118)</f>
        <v>16.5</v>
      </c>
      <c r="BQ91" s="291">
        <f>IF(' M16 APR'!H118="","",' M16 APR'!H118)</f>
        <v>16.5</v>
      </c>
      <c r="BR91" s="291" t="str">
        <f>IF(' M16 APR'!I118="","",' M16 APR'!I118)</f>
        <v>V</v>
      </c>
      <c r="BS91" s="290">
        <f t="shared" si="7"/>
        <v>14.209625000000001</v>
      </c>
      <c r="BT91" s="292" t="str">
        <f t="shared" si="8"/>
        <v>Admis(e)</v>
      </c>
      <c r="BU91" s="293" t="str">
        <f t="shared" si="9"/>
        <v xml:space="preserve">SAADOUNI       </v>
      </c>
    </row>
    <row r="92" spans="1:73" s="110" customFormat="1">
      <c r="A92" s="301">
        <f t="shared" si="10"/>
        <v>83</v>
      </c>
      <c r="B92" s="181" t="s">
        <v>28</v>
      </c>
      <c r="C92" s="182" t="s">
        <v>29</v>
      </c>
      <c r="D92" s="174">
        <f>IF('M9 final  '!D15="","",'M9 final  '!D15)</f>
        <v>15.1</v>
      </c>
      <c r="E92" s="174" t="str">
        <f>IF('M9 final  '!E15="","",'M9 final  '!E15)</f>
        <v/>
      </c>
      <c r="F92" s="174">
        <f>IF('M9 final  '!F15="","",'M9 final  '!F15)</f>
        <v>15.1</v>
      </c>
      <c r="G92" s="174">
        <f>IF('M9 final  '!G15="","",'M9 final  '!G15)</f>
        <v>13.5</v>
      </c>
      <c r="H92" s="174" t="str">
        <f>IF('M9 final  '!H15="","",'M9 final  '!H15)</f>
        <v/>
      </c>
      <c r="I92" s="174">
        <f>IF('M9 final  '!I15="","",'M9 final  '!I15)</f>
        <v>13.5</v>
      </c>
      <c r="J92" s="174">
        <f>IF('M9 final  '!J15="","",'M9 final  '!J15)</f>
        <v>14.3</v>
      </c>
      <c r="K92" s="174" t="str">
        <f>IF('M9 final  '!K15="","",'M9 final  '!K15)</f>
        <v>V</v>
      </c>
      <c r="L92" s="174">
        <f>IF(M10FI!E15="","",M10FI!E15)</f>
        <v>13.375</v>
      </c>
      <c r="M92" s="174" t="str">
        <f>IF(M10FI!F15="","",M10FI!F15)</f>
        <v/>
      </c>
      <c r="N92" s="174">
        <f>IF(M10FI!G15="","",M10FI!G15)</f>
        <v>13.375</v>
      </c>
      <c r="O92" s="174">
        <f>IF(M10FI!H15="","",M10FI!H15)</f>
        <v>14.75</v>
      </c>
      <c r="P92" s="174" t="str">
        <f>IF(M10FI!I15="","",M10FI!I15)</f>
        <v/>
      </c>
      <c r="Q92" s="174">
        <f>IF(M10FI!J15="","",M10FI!J15)</f>
        <v>14.75</v>
      </c>
      <c r="R92" s="174">
        <f>IF(M10FI!K15="","",M10FI!K15)</f>
        <v>12.5</v>
      </c>
      <c r="S92" s="174" t="str">
        <f>IF(M10FI!L15="","",M10FI!L15)</f>
        <v/>
      </c>
      <c r="T92" s="174">
        <f>IF(M10FI!M15="","",M10FI!M15)</f>
        <v>12.5</v>
      </c>
      <c r="U92" s="174">
        <f>IF(M10FI!N15="","",M10FI!N15)</f>
        <v>13.662500000000001</v>
      </c>
      <c r="V92" s="176" t="str">
        <f>IF(M10FI!O15="","",M10FI!O15)</f>
        <v>V</v>
      </c>
      <c r="W92" s="174">
        <f>IF('M11 final'!D15="","",'M11 final'!D15)</f>
        <v>11.5</v>
      </c>
      <c r="X92" s="174">
        <f>IF('M11 final'!E15="","",'M11 final'!E15)</f>
        <v>12</v>
      </c>
      <c r="Y92" s="174">
        <f>IF('M11 final'!F15="","",'M11 final'!F15)</f>
        <v>12</v>
      </c>
      <c r="Z92" s="174">
        <f>IF('M11 final'!G15="","",'M11 final'!G15)</f>
        <v>12.25</v>
      </c>
      <c r="AA92" s="174" t="str">
        <f>IF('M11 final'!H15="","",'M11 final'!H15)</f>
        <v/>
      </c>
      <c r="AB92" s="174">
        <f>IF('M11 final'!I15="","",'M11 final'!I15)</f>
        <v>12.25</v>
      </c>
      <c r="AC92" s="174">
        <f>IF('M11 final'!J15="","",'M11 final'!J15)</f>
        <v>12.125</v>
      </c>
      <c r="AD92" s="176" t="str">
        <f>IF('M11 final'!K15="","",'M11 final'!K15)</f>
        <v>VAR</v>
      </c>
      <c r="AE92" s="174">
        <f>IF(M12FI!D15="","",M12FI!D15)</f>
        <v>17.5</v>
      </c>
      <c r="AF92" s="174" t="str">
        <f>IF(M12FI!E15="","",M12FI!E15)</f>
        <v/>
      </c>
      <c r="AG92" s="174">
        <f>IF(M12FI!F15="","",M12FI!F15)</f>
        <v>17.5</v>
      </c>
      <c r="AH92" s="174">
        <f>IF(M12FI!G15="","",M12FI!G15)</f>
        <v>19</v>
      </c>
      <c r="AI92" s="174" t="str">
        <f>IF(M12FI!H15="","",M12FI!H15)</f>
        <v/>
      </c>
      <c r="AJ92" s="174">
        <f>IF(M12FI!I15="","",M12FI!I15)</f>
        <v>19</v>
      </c>
      <c r="AK92" s="174">
        <f>IF(M12FI!J15="","",M12FI!J15)</f>
        <v>13.5</v>
      </c>
      <c r="AL92" s="174" t="str">
        <f>IF(M12FI!K15="","",M12FI!K15)</f>
        <v/>
      </c>
      <c r="AM92" s="174">
        <f>IF(M12FI!L15="","",M12FI!L15)</f>
        <v>13.5</v>
      </c>
      <c r="AN92" s="174">
        <f>IF(M12FI!M15="","",M12FI!M15)</f>
        <v>15.59</v>
      </c>
      <c r="AO92" s="176" t="str">
        <f>IF(M12FI!N15="","",M12FI!N15)</f>
        <v>V</v>
      </c>
      <c r="AP92" s="174">
        <f>IF(' M13 APR'!E15="","",' M13 APR'!E15)</f>
        <v>14</v>
      </c>
      <c r="AQ92" s="174" t="str">
        <f>IF(' M13 APR'!F15="","",' M13 APR'!F15)</f>
        <v/>
      </c>
      <c r="AR92" s="174">
        <f>IF(' M13 APR'!G15="","",' M13 APR'!G15)</f>
        <v>14</v>
      </c>
      <c r="AS92" s="174">
        <f>IF(' M13 APR'!H15="","",' M13 APR'!H15)</f>
        <v>17.149999999999999</v>
      </c>
      <c r="AT92" s="174" t="str">
        <f>IF(' M13 APR'!I15="","",' M13 APR'!I15)</f>
        <v/>
      </c>
      <c r="AU92" s="174">
        <f>IF(' M13 APR'!J15="","",' M13 APR'!J15)</f>
        <v>17.149999999999999</v>
      </c>
      <c r="AV92" s="174">
        <f>IF(' M13 APR'!K15="","",' M13 APR'!K15)</f>
        <v>15.385999999999999</v>
      </c>
      <c r="AW92" s="176" t="str">
        <f>IF(' M13 APR'!L15="","",' M13 APR'!L15)</f>
        <v>V</v>
      </c>
      <c r="AX92" s="176">
        <f>IF(' M14 APR'!E15="","",' M14 APR'!E15)</f>
        <v>12</v>
      </c>
      <c r="AY92" s="176" t="str">
        <f>IF(' M14 APR'!F15="","",' M14 APR'!F15)</f>
        <v/>
      </c>
      <c r="AZ92" s="176">
        <f>IF(' M14 APR'!G15="","",' M14 APR'!G15)</f>
        <v>12</v>
      </c>
      <c r="BA92" s="176">
        <f>IF(' M14 APR'!H15="","",' M14 APR'!H15)</f>
        <v>11</v>
      </c>
      <c r="BB92" s="176">
        <f>IF(' M14 APR'!I15="","",' M14 APR'!I15)</f>
        <v>12</v>
      </c>
      <c r="BC92" s="176">
        <f>IF(' M14 APR'!J15="","",' M14 APR'!J15)</f>
        <v>12</v>
      </c>
      <c r="BD92" s="176">
        <f>IF(' M14 APR'!K15="","",' M14 APR'!K15)</f>
        <v>12</v>
      </c>
      <c r="BE92" s="176" t="str">
        <f>IF(' M14 APR'!L15="","",' M14 APR'!L15)</f>
        <v>VAR</v>
      </c>
      <c r="BF92" s="175">
        <f>IF(' M15 APR'!E15="","",' M15 APR'!E15)</f>
        <v>15</v>
      </c>
      <c r="BG92" s="175" t="str">
        <f>IF(' M15 APR'!F15="","",' M15 APR'!F15)</f>
        <v/>
      </c>
      <c r="BH92" s="175">
        <f>IF(' M15 APR'!G15="","",' M15 APR'!G15)</f>
        <v>15</v>
      </c>
      <c r="BI92" s="175">
        <f>IF(' M15 APR'!H15="","",' M15 APR'!H15)</f>
        <v>15.5</v>
      </c>
      <c r="BJ92" s="175" t="str">
        <f>IF(' M15 APR'!I15="","",' M15 APR'!I15)</f>
        <v/>
      </c>
      <c r="BK92" s="175">
        <f>IF(' M15 APR'!J15="","",' M15 APR'!J15)</f>
        <v>15.5</v>
      </c>
      <c r="BL92" s="175">
        <f>IF(' M15 APR'!K15="","",' M15 APR'!K15)</f>
        <v>15.4</v>
      </c>
      <c r="BM92" s="175" t="str">
        <f>IF(' M15 APR'!L15="","",' M15 APR'!L15)</f>
        <v>V</v>
      </c>
      <c r="BN92" s="291">
        <f>IF(' M16 APR'!E15="","",' M16 APR'!E15)</f>
        <v>15</v>
      </c>
      <c r="BO92" s="291" t="str">
        <f>IF(' M16 APR'!F15="","",' M16 APR'!F15)</f>
        <v/>
      </c>
      <c r="BP92" s="291">
        <f>IF(' M16 APR'!G15="","",' M16 APR'!G15)</f>
        <v>15</v>
      </c>
      <c r="BQ92" s="291">
        <f>IF(' M16 APR'!H15="","",' M16 APR'!H15)</f>
        <v>15</v>
      </c>
      <c r="BR92" s="291" t="str">
        <f>IF(' M16 APR'!I15="","",' M16 APR'!I15)</f>
        <v>V</v>
      </c>
      <c r="BS92" s="290">
        <f t="shared" si="7"/>
        <v>14.182937500000001</v>
      </c>
      <c r="BT92" s="292" t="str">
        <f t="shared" si="8"/>
        <v>Admis(e)</v>
      </c>
      <c r="BU92" s="293" t="str">
        <f t="shared" si="9"/>
        <v xml:space="preserve">AKHDOUJE </v>
      </c>
    </row>
    <row r="93" spans="1:73" s="180" customFormat="1">
      <c r="A93" s="301">
        <f t="shared" si="10"/>
        <v>84</v>
      </c>
      <c r="B93" s="187" t="s">
        <v>178</v>
      </c>
      <c r="C93" s="37" t="s">
        <v>179</v>
      </c>
      <c r="D93" s="174">
        <f>IF('M9 final  '!D95="","",'M9 final  '!D95)</f>
        <v>16.100000000000001</v>
      </c>
      <c r="E93" s="174" t="str">
        <f>IF('M9 final  '!E95="","",'M9 final  '!E95)</f>
        <v/>
      </c>
      <c r="F93" s="174">
        <f>IF('M9 final  '!F95="","",'M9 final  '!F95)</f>
        <v>16.100000000000001</v>
      </c>
      <c r="G93" s="174">
        <f>IF('M9 final  '!G95="","",'M9 final  '!G95)</f>
        <v>15</v>
      </c>
      <c r="H93" s="174" t="str">
        <f>IF('M9 final  '!H95="","",'M9 final  '!H95)</f>
        <v/>
      </c>
      <c r="I93" s="174">
        <f>IF('M9 final  '!I95="","",'M9 final  '!I95)</f>
        <v>15</v>
      </c>
      <c r="J93" s="174">
        <f>IF('M9 final  '!J95="","",'M9 final  '!J95)</f>
        <v>15.55</v>
      </c>
      <c r="K93" s="174" t="str">
        <f>IF('M9 final  '!K95="","",'M9 final  '!K95)</f>
        <v>V</v>
      </c>
      <c r="L93" s="174">
        <f>IF(M10FI!E95="","",M10FI!E95)</f>
        <v>14.125</v>
      </c>
      <c r="M93" s="174" t="str">
        <f>IF(M10FI!F95="","",M10FI!F95)</f>
        <v/>
      </c>
      <c r="N93" s="174">
        <f>IF(M10FI!G95="","",M10FI!G95)</f>
        <v>14.125</v>
      </c>
      <c r="O93" s="174">
        <f>IF(M10FI!H95="","",M10FI!H95)</f>
        <v>14.75</v>
      </c>
      <c r="P93" s="174" t="str">
        <f>IF(M10FI!I95="","",M10FI!I95)</f>
        <v/>
      </c>
      <c r="Q93" s="174">
        <f>IF(M10FI!J95="","",M10FI!J95)</f>
        <v>14.75</v>
      </c>
      <c r="R93" s="174">
        <f>IF(M10FI!K95="","",M10FI!K95)</f>
        <v>11.5</v>
      </c>
      <c r="S93" s="174" t="str">
        <f>IF(M10FI!L95="","",M10FI!L95)</f>
        <v/>
      </c>
      <c r="T93" s="174">
        <f>IF(M10FI!M95="","",M10FI!M95)</f>
        <v>11.5</v>
      </c>
      <c r="U93" s="174">
        <f>IF(M10FI!N95="","",M10FI!N95)</f>
        <v>13.587499999999999</v>
      </c>
      <c r="V93" s="176" t="str">
        <f>IF(M10FI!O95="","",M10FI!O95)</f>
        <v>V</v>
      </c>
      <c r="W93" s="174">
        <f>IF('M11 final'!D95="","",'M11 final'!D95)</f>
        <v>13.75</v>
      </c>
      <c r="X93" s="174" t="str">
        <f>IF('M11 final'!E95="","",'M11 final'!E95)</f>
        <v/>
      </c>
      <c r="Y93" s="174">
        <f>IF('M11 final'!F95="","",'M11 final'!F95)</f>
        <v>13.75</v>
      </c>
      <c r="Z93" s="174">
        <f>IF('M11 final'!G95="","",'M11 final'!G95)</f>
        <v>12.75</v>
      </c>
      <c r="AA93" s="174" t="str">
        <f>IF('M11 final'!H95="","",'M11 final'!H95)</f>
        <v/>
      </c>
      <c r="AB93" s="174">
        <f>IF('M11 final'!I95="","",'M11 final'!I95)</f>
        <v>12.75</v>
      </c>
      <c r="AC93" s="174">
        <f>IF('M11 final'!J95="","",'M11 final'!J95)</f>
        <v>13.25</v>
      </c>
      <c r="AD93" s="176" t="str">
        <f>IF('M11 final'!K95="","",'M11 final'!K95)</f>
        <v>V</v>
      </c>
      <c r="AE93" s="174">
        <f>IF(M12FI!D95="","",M12FI!D95)</f>
        <v>17</v>
      </c>
      <c r="AF93" s="174" t="str">
        <f>IF(M12FI!E95="","",M12FI!E95)</f>
        <v/>
      </c>
      <c r="AG93" s="174">
        <f>IF(M12FI!F95="","",M12FI!F95)</f>
        <v>17</v>
      </c>
      <c r="AH93" s="174">
        <f>IF(M12FI!G95="","",M12FI!G95)</f>
        <v>13</v>
      </c>
      <c r="AI93" s="174" t="str">
        <f>IF(M12FI!H95="","",M12FI!H95)</f>
        <v/>
      </c>
      <c r="AJ93" s="174">
        <f>IF(M12FI!I95="","",M12FI!I95)</f>
        <v>13</v>
      </c>
      <c r="AK93" s="174">
        <f>IF(M12FI!J95="","",M12FI!J95)</f>
        <v>6</v>
      </c>
      <c r="AL93" s="174">
        <f>IF(M12FI!K95="","",M12FI!K95)</f>
        <v>12</v>
      </c>
      <c r="AM93" s="174">
        <f>IF(M12FI!L95="","",M12FI!L95)</f>
        <v>12</v>
      </c>
      <c r="AN93" s="174">
        <f>IF(M12FI!M95="","",M12FI!M95)</f>
        <v>13.32</v>
      </c>
      <c r="AO93" s="176" t="str">
        <f>IF(M12FI!N95="","",M12FI!N95)</f>
        <v>VAR</v>
      </c>
      <c r="AP93" s="174">
        <f>IF(' M13 APR'!E95="","",' M13 APR'!E95)</f>
        <v>12</v>
      </c>
      <c r="AQ93" s="174" t="str">
        <f>IF(' M13 APR'!F95="","",' M13 APR'!F95)</f>
        <v/>
      </c>
      <c r="AR93" s="174">
        <f>IF(' M13 APR'!G95="","",' M13 APR'!G95)</f>
        <v>12</v>
      </c>
      <c r="AS93" s="174">
        <f>IF(' M13 APR'!H95="","",' M13 APR'!H95)</f>
        <v>14.849999999999998</v>
      </c>
      <c r="AT93" s="174" t="str">
        <f>IF(' M13 APR'!I95="","",' M13 APR'!I95)</f>
        <v/>
      </c>
      <c r="AU93" s="174">
        <f>IF(' M13 APR'!J95="","",' M13 APR'!J95)</f>
        <v>14.849999999999998</v>
      </c>
      <c r="AV93" s="174">
        <f>IF(' M13 APR'!K95="","",' M13 APR'!K95)</f>
        <v>13.254</v>
      </c>
      <c r="AW93" s="176" t="str">
        <f>IF(' M13 APR'!L95="","",' M13 APR'!L95)</f>
        <v>V</v>
      </c>
      <c r="AX93" s="176">
        <f>IF(' M14 APR'!E95="","",' M14 APR'!E95)</f>
        <v>14.4</v>
      </c>
      <c r="AY93" s="176" t="str">
        <f>IF(' M14 APR'!F95="","",' M14 APR'!F95)</f>
        <v/>
      </c>
      <c r="AZ93" s="176">
        <f>IF(' M14 APR'!G95="","",' M14 APR'!G95)</f>
        <v>14.4</v>
      </c>
      <c r="BA93" s="176">
        <f>IF(' M14 APR'!H95="","",' M14 APR'!H95)</f>
        <v>13</v>
      </c>
      <c r="BB93" s="176" t="str">
        <f>IF(' M14 APR'!I95="","",' M14 APR'!I95)</f>
        <v/>
      </c>
      <c r="BC93" s="176">
        <f>IF(' M14 APR'!J95="","",' M14 APR'!J95)</f>
        <v>13</v>
      </c>
      <c r="BD93" s="176">
        <f>IF(' M14 APR'!K95="","",' M14 APR'!K95)</f>
        <v>13.784000000000002</v>
      </c>
      <c r="BE93" s="176" t="str">
        <f>IF(' M14 APR'!L95="","",' M14 APR'!L95)</f>
        <v>V</v>
      </c>
      <c r="BF93" s="175">
        <f>IF(' M15 APR'!E95="","",' M15 APR'!E95)</f>
        <v>16</v>
      </c>
      <c r="BG93" s="175" t="str">
        <f>IF(' M15 APR'!F95="","",' M15 APR'!F95)</f>
        <v/>
      </c>
      <c r="BH93" s="175">
        <f>IF(' M15 APR'!G95="","",' M15 APR'!G95)</f>
        <v>16</v>
      </c>
      <c r="BI93" s="175">
        <f>IF(' M15 APR'!H95="","",' M15 APR'!H95)</f>
        <v>15.5</v>
      </c>
      <c r="BJ93" s="175" t="str">
        <f>IF(' M15 APR'!I95="","",' M15 APR'!I95)</f>
        <v/>
      </c>
      <c r="BK93" s="175">
        <f>IF(' M15 APR'!J95="","",' M15 APR'!J95)</f>
        <v>15.5</v>
      </c>
      <c r="BL93" s="175">
        <f>IF(' M15 APR'!K95="","",' M15 APR'!K95)</f>
        <v>15.600000000000001</v>
      </c>
      <c r="BM93" s="175" t="str">
        <f>IF(' M15 APR'!L95="","",' M15 APR'!L95)</f>
        <v>V</v>
      </c>
      <c r="BN93" s="291">
        <f>IF(' M16 APR'!E95="","",' M16 APR'!E95)</f>
        <v>15</v>
      </c>
      <c r="BO93" s="291" t="str">
        <f>IF(' M16 APR'!F95="","",' M16 APR'!F95)</f>
        <v/>
      </c>
      <c r="BP93" s="291">
        <f>IF(' M16 APR'!G95="","",' M16 APR'!G95)</f>
        <v>15</v>
      </c>
      <c r="BQ93" s="291">
        <f>IF(' M16 APR'!H95="","",' M16 APR'!H95)</f>
        <v>15</v>
      </c>
      <c r="BR93" s="291" t="str">
        <f>IF(' M16 APR'!I95="","",' M16 APR'!I95)</f>
        <v>V</v>
      </c>
      <c r="BS93" s="290">
        <f t="shared" si="7"/>
        <v>14.168187500000002</v>
      </c>
      <c r="BT93" s="292" t="str">
        <f t="shared" si="8"/>
        <v>Admis(e)</v>
      </c>
      <c r="BU93" s="293" t="str">
        <f t="shared" si="9"/>
        <v xml:space="preserve">LEMNIDDEM        </v>
      </c>
    </row>
    <row r="94" spans="1:73" s="110" customFormat="1">
      <c r="A94" s="301">
        <f t="shared" si="10"/>
        <v>85</v>
      </c>
      <c r="B94" s="183" t="s">
        <v>110</v>
      </c>
      <c r="C94" s="182" t="s">
        <v>51</v>
      </c>
      <c r="D94" s="174">
        <f>IF('M9 final  '!D59="","",'M9 final  '!D59)</f>
        <v>15.1</v>
      </c>
      <c r="E94" s="174" t="str">
        <f>IF('M9 final  '!E59="","",'M9 final  '!E59)</f>
        <v/>
      </c>
      <c r="F94" s="174">
        <f>IF('M9 final  '!F59="","",'M9 final  '!F59)</f>
        <v>15.1</v>
      </c>
      <c r="G94" s="174">
        <f>IF('M9 final  '!G59="","",'M9 final  '!G59)</f>
        <v>12</v>
      </c>
      <c r="H94" s="174" t="str">
        <f>IF('M9 final  '!H59="","",'M9 final  '!H59)</f>
        <v/>
      </c>
      <c r="I94" s="174">
        <f>IF('M9 final  '!I59="","",'M9 final  '!I59)</f>
        <v>12</v>
      </c>
      <c r="J94" s="174">
        <f>IF('M9 final  '!J59="","",'M9 final  '!J59)</f>
        <v>13.55</v>
      </c>
      <c r="K94" s="174" t="str">
        <f>IF('M9 final  '!K59="","",'M9 final  '!K59)</f>
        <v>V</v>
      </c>
      <c r="L94" s="174">
        <f>IF(M10FI!E59="","",M10FI!E59)</f>
        <v>11.75</v>
      </c>
      <c r="M94" s="174">
        <f>IF(M10FI!F59="","",M10FI!F59)</f>
        <v>0</v>
      </c>
      <c r="N94" s="174">
        <f>IF(M10FI!G59="","",M10FI!G59)</f>
        <v>11.75</v>
      </c>
      <c r="O94" s="174">
        <f>IF(M10FI!H59="","",M10FI!H59)</f>
        <v>6.5</v>
      </c>
      <c r="P94" s="174">
        <f>IF(M10FI!I59="","",M10FI!I59)</f>
        <v>12</v>
      </c>
      <c r="Q94" s="174">
        <f>IF(M10FI!J59="","",M10FI!J59)</f>
        <v>12</v>
      </c>
      <c r="R94" s="174">
        <f>IF(M10FI!K59="","",M10FI!K59)</f>
        <v>10.5</v>
      </c>
      <c r="S94" s="174">
        <f>IF(M10FI!L59="","",M10FI!L59)</f>
        <v>15</v>
      </c>
      <c r="T94" s="174">
        <f>IF(M10FI!M59="","",M10FI!M59)</f>
        <v>12</v>
      </c>
      <c r="U94" s="174">
        <f>IF(M10FI!N59="","",M10FI!N59)</f>
        <v>11.925000000000001</v>
      </c>
      <c r="V94" s="176" t="s">
        <v>395</v>
      </c>
      <c r="W94" s="174">
        <f>IF('M11 final'!D59="","",'M11 final'!D59)</f>
        <v>14</v>
      </c>
      <c r="X94" s="174" t="str">
        <f>IF('M11 final'!E59="","",'M11 final'!E59)</f>
        <v/>
      </c>
      <c r="Y94" s="174">
        <f>IF('M11 final'!F59="","",'M11 final'!F59)</f>
        <v>14</v>
      </c>
      <c r="Z94" s="174">
        <f>IF('M11 final'!G59="","",'M11 final'!G59)</f>
        <v>12.75</v>
      </c>
      <c r="AA94" s="174" t="str">
        <f>IF('M11 final'!H59="","",'M11 final'!H59)</f>
        <v/>
      </c>
      <c r="AB94" s="174">
        <f>IF('M11 final'!I59="","",'M11 final'!I59)</f>
        <v>12.75</v>
      </c>
      <c r="AC94" s="174">
        <f>IF('M11 final'!J59="","",'M11 final'!J59)</f>
        <v>13.375</v>
      </c>
      <c r="AD94" s="176" t="str">
        <f>IF('M11 final'!K59="","",'M11 final'!K59)</f>
        <v>V</v>
      </c>
      <c r="AE94" s="174">
        <f>IF(M12FI!D59="","",M12FI!D59)</f>
        <v>18</v>
      </c>
      <c r="AF94" s="174" t="str">
        <f>IF(M12FI!E59="","",M12FI!E59)</f>
        <v/>
      </c>
      <c r="AG94" s="174">
        <f>IF(M12FI!F59="","",M12FI!F59)</f>
        <v>18</v>
      </c>
      <c r="AH94" s="174">
        <f>IF(M12FI!G59="","",M12FI!G59)</f>
        <v>14</v>
      </c>
      <c r="AI94" s="174" t="str">
        <f>IF(M12FI!H59="","",M12FI!H59)</f>
        <v/>
      </c>
      <c r="AJ94" s="174">
        <f>IF(M12FI!I59="","",M12FI!I59)</f>
        <v>14</v>
      </c>
      <c r="AK94" s="174">
        <f>IF(M12FI!J59="","",M12FI!J59)</f>
        <v>10.75</v>
      </c>
      <c r="AL94" s="174" t="str">
        <f>IF(M12FI!K59="","",M12FI!K59)</f>
        <v/>
      </c>
      <c r="AM94" s="174">
        <f>IF(M12FI!L59="","",M12FI!L59)</f>
        <v>10.75</v>
      </c>
      <c r="AN94" s="174">
        <f>IF(M12FI!M59="","",M12FI!M59)</f>
        <v>13.06</v>
      </c>
      <c r="AO94" s="176" t="str">
        <f>IF(M12FI!N59="","",M12FI!N59)</f>
        <v>V</v>
      </c>
      <c r="AP94" s="174">
        <f>IF(' M13 APR'!E59="","",' M13 APR'!E59)</f>
        <v>14</v>
      </c>
      <c r="AQ94" s="174" t="str">
        <f>IF(' M13 APR'!F59="","",' M13 APR'!F59)</f>
        <v/>
      </c>
      <c r="AR94" s="174">
        <f>IF(' M13 APR'!G59="","",' M13 APR'!G59)</f>
        <v>14</v>
      </c>
      <c r="AS94" s="174">
        <f>IF(' M13 APR'!H59="","",' M13 APR'!H59)</f>
        <v>15.75</v>
      </c>
      <c r="AT94" s="174" t="str">
        <f>IF(' M13 APR'!I59="","",' M13 APR'!I59)</f>
        <v/>
      </c>
      <c r="AU94" s="174">
        <f>IF(' M13 APR'!J59="","",' M13 APR'!J59)</f>
        <v>15.75</v>
      </c>
      <c r="AV94" s="174">
        <f>IF(' M13 APR'!K59="","",' M13 APR'!K59)</f>
        <v>14.77</v>
      </c>
      <c r="AW94" s="176" t="str">
        <f>IF(' M13 APR'!L59="","",' M13 APR'!L59)</f>
        <v>V</v>
      </c>
      <c r="AX94" s="176">
        <f>IF(' M14 APR'!E59="","",' M14 APR'!E59)</f>
        <v>14.8</v>
      </c>
      <c r="AY94" s="176" t="str">
        <f>IF(' M14 APR'!F59="","",' M14 APR'!F59)</f>
        <v/>
      </c>
      <c r="AZ94" s="176">
        <f>IF(' M14 APR'!G59="","",' M14 APR'!G59)</f>
        <v>14.8</v>
      </c>
      <c r="BA94" s="176">
        <f>IF(' M14 APR'!H59="","",' M14 APR'!H59)</f>
        <v>13.5</v>
      </c>
      <c r="BB94" s="176" t="str">
        <f>IF(' M14 APR'!I59="","",' M14 APR'!I59)</f>
        <v/>
      </c>
      <c r="BC94" s="176">
        <f>IF(' M14 APR'!J59="","",' M14 APR'!J59)</f>
        <v>13.5</v>
      </c>
      <c r="BD94" s="176">
        <f>IF(' M14 APR'!K59="","",' M14 APR'!K59)</f>
        <v>14.228000000000002</v>
      </c>
      <c r="BE94" s="176" t="str">
        <f>IF(' M14 APR'!L59="","",' M14 APR'!L59)</f>
        <v>V</v>
      </c>
      <c r="BF94" s="175">
        <f>IF(' M15 APR'!E59="","",' M15 APR'!E59)</f>
        <v>13.75</v>
      </c>
      <c r="BG94" s="175" t="str">
        <f>IF(' M15 APR'!F59="","",' M15 APR'!F59)</f>
        <v/>
      </c>
      <c r="BH94" s="175">
        <f>IF(' M15 APR'!G59="","",' M15 APR'!G59)</f>
        <v>13.75</v>
      </c>
      <c r="BI94" s="175">
        <f>IF(' M15 APR'!H59="","",' M15 APR'!H59)</f>
        <v>17</v>
      </c>
      <c r="BJ94" s="175" t="str">
        <f>IF(' M15 APR'!I59="","",' M15 APR'!I59)</f>
        <v/>
      </c>
      <c r="BK94" s="175">
        <f>IF(' M15 APR'!J59="","",' M15 APR'!J59)</f>
        <v>17</v>
      </c>
      <c r="BL94" s="175">
        <f>IF(' M15 APR'!K59="","",' M15 APR'!K59)</f>
        <v>16.350000000000001</v>
      </c>
      <c r="BM94" s="175" t="str">
        <f>IF(' M15 APR'!L59="","",' M15 APR'!L59)</f>
        <v>V</v>
      </c>
      <c r="BN94" s="291">
        <f>IF(' M16 APR'!E59="","",' M16 APR'!E59)</f>
        <v>16</v>
      </c>
      <c r="BO94" s="291" t="str">
        <f>IF(' M16 APR'!F59="","",' M16 APR'!F59)</f>
        <v/>
      </c>
      <c r="BP94" s="291">
        <f>IF(' M16 APR'!G59="","",' M16 APR'!G59)</f>
        <v>16</v>
      </c>
      <c r="BQ94" s="291">
        <f>IF(' M16 APR'!H59="","",' M16 APR'!H59)</f>
        <v>16</v>
      </c>
      <c r="BR94" s="291" t="str">
        <f>IF(' M16 APR'!I59="","",' M16 APR'!I59)</f>
        <v>V</v>
      </c>
      <c r="BS94" s="290">
        <f t="shared" si="7"/>
        <v>14.157250000000001</v>
      </c>
      <c r="BT94" s="292" t="str">
        <f t="shared" si="8"/>
        <v>Admis(e)</v>
      </c>
      <c r="BU94" s="293" t="str">
        <f t="shared" si="9"/>
        <v xml:space="preserve">EL AOUFI </v>
      </c>
    </row>
    <row r="95" spans="1:73" s="110" customFormat="1">
      <c r="A95" s="301">
        <f t="shared" si="10"/>
        <v>86</v>
      </c>
      <c r="B95" s="186" t="s">
        <v>141</v>
      </c>
      <c r="C95" s="37" t="s">
        <v>51</v>
      </c>
      <c r="D95" s="174">
        <f>IF('M9 final  '!D75="","",'M9 final  '!D75)</f>
        <v>15.1</v>
      </c>
      <c r="E95" s="174" t="str">
        <f>IF('M9 final  '!E75="","",'M9 final  '!E75)</f>
        <v/>
      </c>
      <c r="F95" s="174">
        <f>IF('M9 final  '!F75="","",'M9 final  '!F75)</f>
        <v>15.1</v>
      </c>
      <c r="G95" s="174">
        <f>IF('M9 final  '!G75="","",'M9 final  '!G75)</f>
        <v>14</v>
      </c>
      <c r="H95" s="174" t="str">
        <f>IF('M9 final  '!H75="","",'M9 final  '!H75)</f>
        <v/>
      </c>
      <c r="I95" s="174">
        <f>IF('M9 final  '!I75="","",'M9 final  '!I75)</f>
        <v>14</v>
      </c>
      <c r="J95" s="174">
        <f>IF('M9 final  '!J75="","",'M9 final  '!J75)</f>
        <v>14.55</v>
      </c>
      <c r="K95" s="174" t="str">
        <f>IF('M9 final  '!K75="","",'M9 final  '!K75)</f>
        <v>V</v>
      </c>
      <c r="L95" s="174">
        <f>IF(M10FI!E75="","",M10FI!E75)</f>
        <v>13.375</v>
      </c>
      <c r="M95" s="174" t="str">
        <f>IF(M10FI!F75="","",M10FI!F75)</f>
        <v/>
      </c>
      <c r="N95" s="174">
        <f>IF(M10FI!G75="","",M10FI!G75)</f>
        <v>13.375</v>
      </c>
      <c r="O95" s="174">
        <f>IF(M10FI!H75="","",M10FI!H75)</f>
        <v>14.75</v>
      </c>
      <c r="P95" s="174" t="str">
        <f>IF(M10FI!I75="","",M10FI!I75)</f>
        <v/>
      </c>
      <c r="Q95" s="174">
        <f>IF(M10FI!J75="","",M10FI!J75)</f>
        <v>14.75</v>
      </c>
      <c r="R95" s="174">
        <f>IF(M10FI!K75="","",M10FI!K75)</f>
        <v>10</v>
      </c>
      <c r="S95" s="174" t="str">
        <f>IF(M10FI!L75="","",M10FI!L75)</f>
        <v/>
      </c>
      <c r="T95" s="174">
        <f>IF(M10FI!M75="","",M10FI!M75)</f>
        <v>10</v>
      </c>
      <c r="U95" s="174">
        <f>IF(M10FI!N75="","",M10FI!N75)</f>
        <v>12.912500000000001</v>
      </c>
      <c r="V95" s="176" t="str">
        <f>IF(M10FI!O75="","",M10FI!O75)</f>
        <v>V</v>
      </c>
      <c r="W95" s="174">
        <f>IF('M11 final'!D75="","",'M11 final'!D75)</f>
        <v>12.5</v>
      </c>
      <c r="X95" s="174" t="str">
        <f>IF('M11 final'!E75="","",'M11 final'!E75)</f>
        <v/>
      </c>
      <c r="Y95" s="174">
        <f>IF('M11 final'!F75="","",'M11 final'!F75)</f>
        <v>12.5</v>
      </c>
      <c r="Z95" s="174">
        <f>IF('M11 final'!G75="","",'M11 final'!G75)</f>
        <v>9.5</v>
      </c>
      <c r="AA95" s="174">
        <f>IF('M11 final'!H75="","",'M11 final'!H75)</f>
        <v>12</v>
      </c>
      <c r="AB95" s="174">
        <f>IF('M11 final'!I75="","",'M11 final'!I75)</f>
        <v>12</v>
      </c>
      <c r="AC95" s="174">
        <f>IF('M11 final'!J75="","",'M11 final'!J75)</f>
        <v>12.25</v>
      </c>
      <c r="AD95" s="176" t="str">
        <f>IF('M11 final'!K75="","",'M11 final'!K75)</f>
        <v>VAR</v>
      </c>
      <c r="AE95" s="174">
        <f>IF(M12FI!D75="","",M12FI!D75)</f>
        <v>13</v>
      </c>
      <c r="AF95" s="174" t="str">
        <f>IF(M12FI!E75="","",M12FI!E75)</f>
        <v/>
      </c>
      <c r="AG95" s="174">
        <f>IF(M12FI!F75="","",M12FI!F75)</f>
        <v>13</v>
      </c>
      <c r="AH95" s="174">
        <f>IF(M12FI!G75="","",M12FI!G75)</f>
        <v>13</v>
      </c>
      <c r="AI95" s="174" t="str">
        <f>IF(M12FI!H75="","",M12FI!H75)</f>
        <v/>
      </c>
      <c r="AJ95" s="174">
        <f>IF(M12FI!I75="","",M12FI!I75)</f>
        <v>13</v>
      </c>
      <c r="AK95" s="174">
        <f>IF(M12FI!J75="","",M12FI!J75)</f>
        <v>9</v>
      </c>
      <c r="AL95" s="174">
        <f>IF(M12FI!K75="","",M12FI!K75)</f>
        <v>12</v>
      </c>
      <c r="AM95" s="174">
        <f>IF(M12FI!L75="","",M12FI!L75)</f>
        <v>12</v>
      </c>
      <c r="AN95" s="174">
        <f>IF(M12FI!M75="","",M12FI!M75)</f>
        <v>12.440000000000001</v>
      </c>
      <c r="AO95" s="176" t="str">
        <f>IF(M12FI!N75="","",M12FI!N75)</f>
        <v>VAR</v>
      </c>
      <c r="AP95" s="174">
        <f>IF(' M13 APR'!E75="","",' M13 APR'!E75)</f>
        <v>12</v>
      </c>
      <c r="AQ95" s="174" t="str">
        <f>IF(' M13 APR'!F75="","",' M13 APR'!F75)</f>
        <v/>
      </c>
      <c r="AR95" s="174">
        <f>IF(' M13 APR'!G75="","",' M13 APR'!G75)</f>
        <v>12</v>
      </c>
      <c r="AS95" s="174">
        <f>IF(' M13 APR'!H75="","",' M13 APR'!H75)</f>
        <v>14.5</v>
      </c>
      <c r="AT95" s="174" t="str">
        <f>IF(' M13 APR'!I75="","",' M13 APR'!I75)</f>
        <v/>
      </c>
      <c r="AU95" s="174">
        <f>IF(' M13 APR'!J75="","",' M13 APR'!J75)</f>
        <v>14.5</v>
      </c>
      <c r="AV95" s="174">
        <f>IF(' M13 APR'!K75="","",' M13 APR'!K75)</f>
        <v>13.100000000000001</v>
      </c>
      <c r="AW95" s="176" t="str">
        <f>IF(' M13 APR'!L75="","",' M13 APR'!L75)</f>
        <v>V</v>
      </c>
      <c r="AX95" s="176">
        <f>IF(' M14 APR'!E75="","",' M14 APR'!E75)</f>
        <v>16</v>
      </c>
      <c r="AY95" s="176" t="str">
        <f>IF(' M14 APR'!F75="","",' M14 APR'!F75)</f>
        <v/>
      </c>
      <c r="AZ95" s="176">
        <f>IF(' M14 APR'!G75="","",' M14 APR'!G75)</f>
        <v>16</v>
      </c>
      <c r="BA95" s="176">
        <f>IF(' M14 APR'!H75="","",' M14 APR'!H75)</f>
        <v>12.75</v>
      </c>
      <c r="BB95" s="176" t="str">
        <f>IF(' M14 APR'!I75="","",' M14 APR'!I75)</f>
        <v/>
      </c>
      <c r="BC95" s="176">
        <f>IF(' M14 APR'!J75="","",' M14 APR'!J75)</f>
        <v>12.75</v>
      </c>
      <c r="BD95" s="176">
        <f>IF(' M14 APR'!K75="","",' M14 APR'!K75)</f>
        <v>14.57</v>
      </c>
      <c r="BE95" s="176" t="str">
        <f>IF(' M14 APR'!L75="","",' M14 APR'!L75)</f>
        <v>V</v>
      </c>
      <c r="BF95" s="175">
        <f>IF(' M15 APR'!E75="","",' M15 APR'!E75)</f>
        <v>14</v>
      </c>
      <c r="BG95" s="175" t="str">
        <f>IF(' M15 APR'!F75="","",' M15 APR'!F75)</f>
        <v/>
      </c>
      <c r="BH95" s="175">
        <f>IF(' M15 APR'!G75="","",' M15 APR'!G75)</f>
        <v>14</v>
      </c>
      <c r="BI95" s="175">
        <f>IF(' M15 APR'!H75="","",' M15 APR'!H75)</f>
        <v>16.5</v>
      </c>
      <c r="BJ95" s="175" t="str">
        <f>IF(' M15 APR'!I75="","",' M15 APR'!I75)</f>
        <v/>
      </c>
      <c r="BK95" s="175">
        <f>IF(' M15 APR'!J75="","",' M15 APR'!J75)</f>
        <v>16.5</v>
      </c>
      <c r="BL95" s="175">
        <f>IF(' M15 APR'!K75="","",' M15 APR'!K75)</f>
        <v>16</v>
      </c>
      <c r="BM95" s="175" t="str">
        <f>IF(' M15 APR'!L75="","",' M15 APR'!L75)</f>
        <v>V</v>
      </c>
      <c r="BN95" s="291">
        <f>IF(' M16 APR'!E75="","",' M16 APR'!E75)</f>
        <v>17</v>
      </c>
      <c r="BO95" s="291" t="str">
        <f>IF(' M16 APR'!F75="","",' M16 APR'!F75)</f>
        <v/>
      </c>
      <c r="BP95" s="291">
        <f>IF(' M16 APR'!G75="","",' M16 APR'!G75)</f>
        <v>17</v>
      </c>
      <c r="BQ95" s="291">
        <f>IF(' M16 APR'!H75="","",' M16 APR'!H75)</f>
        <v>17</v>
      </c>
      <c r="BR95" s="291" t="str">
        <f>IF(' M16 APR'!I75="","",' M16 APR'!I75)</f>
        <v>V</v>
      </c>
      <c r="BS95" s="290">
        <f t="shared" si="7"/>
        <v>14.102812499999999</v>
      </c>
      <c r="BT95" s="292" t="str">
        <f t="shared" si="8"/>
        <v>Admis(e)</v>
      </c>
      <c r="BU95" s="293" t="str">
        <f t="shared" si="9"/>
        <v>ETTALBI</v>
      </c>
    </row>
    <row r="96" spans="1:73" s="110" customFormat="1">
      <c r="A96" s="301">
        <f t="shared" si="10"/>
        <v>87</v>
      </c>
      <c r="B96" s="187" t="s">
        <v>161</v>
      </c>
      <c r="C96" s="37" t="s">
        <v>162</v>
      </c>
      <c r="D96" s="174">
        <f>IF('M9 final  '!D86="","",'M9 final  '!D86)</f>
        <v>17.3</v>
      </c>
      <c r="E96" s="174" t="str">
        <f>IF('M9 final  '!E86="","",'M9 final  '!E86)</f>
        <v/>
      </c>
      <c r="F96" s="174">
        <f>IF('M9 final  '!F86="","",'M9 final  '!F86)</f>
        <v>17.3</v>
      </c>
      <c r="G96" s="174">
        <f>IF('M9 final  '!G86="","",'M9 final  '!G86)</f>
        <v>12</v>
      </c>
      <c r="H96" s="174" t="str">
        <f>IF('M9 final  '!H86="","",'M9 final  '!H86)</f>
        <v/>
      </c>
      <c r="I96" s="174">
        <f>IF('M9 final  '!I86="","",'M9 final  '!I86)</f>
        <v>12</v>
      </c>
      <c r="J96" s="174">
        <f>IF('M9 final  '!J86="","",'M9 final  '!J86)</f>
        <v>14.65</v>
      </c>
      <c r="K96" s="174" t="str">
        <f>IF('M9 final  '!K86="","",'M9 final  '!K86)</f>
        <v>V</v>
      </c>
      <c r="L96" s="174">
        <f>IF(M10FI!E86="","",M10FI!E86)</f>
        <v>12.5</v>
      </c>
      <c r="M96" s="174" t="str">
        <f>IF(M10FI!F86="","",M10FI!F86)</f>
        <v/>
      </c>
      <c r="N96" s="174">
        <f>IF(M10FI!G86="","",M10FI!G86)</f>
        <v>12.5</v>
      </c>
      <c r="O96" s="174">
        <f>IF(M10FI!H86="","",M10FI!H86)</f>
        <v>13</v>
      </c>
      <c r="P96" s="174" t="str">
        <f>IF(M10FI!I86="","",M10FI!I86)</f>
        <v/>
      </c>
      <c r="Q96" s="174">
        <f>IF(M10FI!J86="","",M10FI!J86)</f>
        <v>13</v>
      </c>
      <c r="R96" s="174">
        <f>IF(M10FI!K86="","",M10FI!K86)</f>
        <v>12.5</v>
      </c>
      <c r="S96" s="174" t="str">
        <f>IF(M10FI!L86="","",M10FI!L86)</f>
        <v/>
      </c>
      <c r="T96" s="174">
        <f>IF(M10FI!M86="","",M10FI!M86)</f>
        <v>12.5</v>
      </c>
      <c r="U96" s="174">
        <f>IF(M10FI!N86="","",M10FI!N86)</f>
        <v>12.7</v>
      </c>
      <c r="V96" s="176" t="str">
        <f>IF(M10FI!O86="","",M10FI!O86)</f>
        <v>V</v>
      </c>
      <c r="W96" s="174">
        <f>IF('M11 final'!D86="","",'M11 final'!D86)</f>
        <v>13.5</v>
      </c>
      <c r="X96" s="174" t="str">
        <f>IF('M11 final'!E86="","",'M11 final'!E86)</f>
        <v/>
      </c>
      <c r="Y96" s="174">
        <f>IF('M11 final'!F86="","",'M11 final'!F86)</f>
        <v>13.5</v>
      </c>
      <c r="Z96" s="174">
        <f>IF('M11 final'!G86="","",'M11 final'!G86)</f>
        <v>9.75</v>
      </c>
      <c r="AA96" s="174">
        <f>IF('M11 final'!H86="","",'M11 final'!H86)</f>
        <v>12</v>
      </c>
      <c r="AB96" s="174">
        <f>IF('M11 final'!I86="","",'M11 final'!I86)</f>
        <v>12</v>
      </c>
      <c r="AC96" s="174">
        <f>IF('M11 final'!J86="","",'M11 final'!J86)</f>
        <v>12.75</v>
      </c>
      <c r="AD96" s="176" t="str">
        <f>IF('M11 final'!K86="","",'M11 final'!K86)</f>
        <v>VAR</v>
      </c>
      <c r="AE96" s="174">
        <f>IF(M12FI!D86="","",M12FI!D86)</f>
        <v>13.5</v>
      </c>
      <c r="AF96" s="174" t="str">
        <f>IF(M12FI!E86="","",M12FI!E86)</f>
        <v/>
      </c>
      <c r="AG96" s="174">
        <f>IF(M12FI!F86="","",M12FI!F86)</f>
        <v>13.5</v>
      </c>
      <c r="AH96" s="174">
        <f>IF(M12FI!G86="","",M12FI!G86)</f>
        <v>13</v>
      </c>
      <c r="AI96" s="174" t="str">
        <f>IF(M12FI!H86="","",M12FI!H86)</f>
        <v/>
      </c>
      <c r="AJ96" s="174">
        <f>IF(M12FI!I86="","",M12FI!I86)</f>
        <v>13</v>
      </c>
      <c r="AK96" s="174">
        <f>IF(M12FI!J86="","",M12FI!J86)</f>
        <v>7.5</v>
      </c>
      <c r="AL96" s="174">
        <f>IF(M12FI!K86="","",M12FI!K86)</f>
        <v>12</v>
      </c>
      <c r="AM96" s="174">
        <f>IF(M12FI!L86="","",M12FI!L86)</f>
        <v>12</v>
      </c>
      <c r="AN96" s="174">
        <f>IF(M12FI!M86="","",M12FI!M86)</f>
        <v>12.55</v>
      </c>
      <c r="AO96" s="176" t="str">
        <f>IF(M12FI!N86="","",M12FI!N86)</f>
        <v>VAR</v>
      </c>
      <c r="AP96" s="174">
        <f>IF(' M13 APR'!E86="","",' M13 APR'!E86)</f>
        <v>12</v>
      </c>
      <c r="AQ96" s="174" t="str">
        <f>IF(' M13 APR'!F86="","",' M13 APR'!F86)</f>
        <v/>
      </c>
      <c r="AR96" s="174">
        <f>IF(' M13 APR'!G86="","",' M13 APR'!G86)</f>
        <v>12</v>
      </c>
      <c r="AS96" s="174">
        <f>IF(' M13 APR'!H86="","",' M13 APR'!H86)</f>
        <v>15.375</v>
      </c>
      <c r="AT96" s="174" t="str">
        <f>IF(' M13 APR'!I86="","",' M13 APR'!I86)</f>
        <v/>
      </c>
      <c r="AU96" s="174">
        <f>IF(' M13 APR'!J86="","",' M13 APR'!J86)</f>
        <v>15.375</v>
      </c>
      <c r="AV96" s="174">
        <f>IF(' M13 APR'!K86="","",' M13 APR'!K86)</f>
        <v>13.484999999999999</v>
      </c>
      <c r="AW96" s="176" t="str">
        <f>IF(' M13 APR'!L86="","",' M13 APR'!L86)</f>
        <v>V</v>
      </c>
      <c r="AX96" s="176">
        <f>IF(' M14 APR'!E86="","",' M14 APR'!E86)</f>
        <v>13.200000000000001</v>
      </c>
      <c r="AY96" s="176" t="str">
        <f>IF(' M14 APR'!F86="","",' M14 APR'!F86)</f>
        <v/>
      </c>
      <c r="AZ96" s="176">
        <f>IF(' M14 APR'!G86="","",' M14 APR'!G86)</f>
        <v>13.200000000000001</v>
      </c>
      <c r="BA96" s="176">
        <f>IF(' M14 APR'!H86="","",' M14 APR'!H86)</f>
        <v>13.75</v>
      </c>
      <c r="BB96" s="176" t="str">
        <f>IF(' M14 APR'!I86="","",' M14 APR'!I86)</f>
        <v/>
      </c>
      <c r="BC96" s="176">
        <f>IF(' M14 APR'!J86="","",' M14 APR'!J86)</f>
        <v>13.75</v>
      </c>
      <c r="BD96" s="176">
        <f>IF(' M14 APR'!K86="","",' M14 APR'!K86)</f>
        <v>13.442</v>
      </c>
      <c r="BE96" s="176" t="str">
        <f>IF(' M14 APR'!L86="","",' M14 APR'!L86)</f>
        <v>V</v>
      </c>
      <c r="BF96" s="175">
        <f>IF(' M15 APR'!E86="","",' M15 APR'!E86)</f>
        <v>14.25</v>
      </c>
      <c r="BG96" s="175" t="str">
        <f>IF(' M15 APR'!F86="","",' M15 APR'!F86)</f>
        <v/>
      </c>
      <c r="BH96" s="175">
        <f>IF(' M15 APR'!G86="","",' M15 APR'!G86)</f>
        <v>14.25</v>
      </c>
      <c r="BI96" s="175">
        <f>IF(' M15 APR'!H86="","",' M15 APR'!H86)</f>
        <v>16.5</v>
      </c>
      <c r="BJ96" s="175" t="str">
        <f>IF(' M15 APR'!I86="","",' M15 APR'!I86)</f>
        <v/>
      </c>
      <c r="BK96" s="175">
        <f>IF(' M15 APR'!J86="","",' M15 APR'!J86)</f>
        <v>16.5</v>
      </c>
      <c r="BL96" s="175">
        <f>IF(' M15 APR'!K86="","",' M15 APR'!K86)</f>
        <v>16.05</v>
      </c>
      <c r="BM96" s="175" t="str">
        <f>IF(' M15 APR'!L86="","",' M15 APR'!L86)</f>
        <v>V</v>
      </c>
      <c r="BN96" s="291">
        <f>IF(' M16 APR'!E86="","",' M16 APR'!E86)</f>
        <v>17</v>
      </c>
      <c r="BO96" s="291" t="str">
        <f>IF(' M16 APR'!F86="","",' M16 APR'!F86)</f>
        <v/>
      </c>
      <c r="BP96" s="291">
        <f>IF(' M16 APR'!G86="","",' M16 APR'!G86)</f>
        <v>17</v>
      </c>
      <c r="BQ96" s="291">
        <f>IF(' M16 APR'!H86="","",' M16 APR'!H86)</f>
        <v>17</v>
      </c>
      <c r="BR96" s="291" t="str">
        <f>IF(' M16 APR'!I86="","",' M16 APR'!I86)</f>
        <v>V</v>
      </c>
      <c r="BS96" s="290">
        <f t="shared" si="7"/>
        <v>14.078374999999999</v>
      </c>
      <c r="BT96" s="292" t="str">
        <f t="shared" si="8"/>
        <v>Admis(e)</v>
      </c>
      <c r="BU96" s="293" t="str">
        <f t="shared" si="9"/>
        <v xml:space="preserve">LADGHAM           </v>
      </c>
    </row>
    <row r="97" spans="1:73" s="110" customFormat="1">
      <c r="A97" s="301">
        <f t="shared" si="10"/>
        <v>88</v>
      </c>
      <c r="B97" s="183" t="s">
        <v>54</v>
      </c>
      <c r="C97" s="182" t="s">
        <v>55</v>
      </c>
      <c r="D97" s="174">
        <f>IF('M9 final  '!D29="","",'M9 final  '!D29)</f>
        <v>14.600000000000001</v>
      </c>
      <c r="E97" s="174" t="str">
        <f>IF('M9 final  '!E29="","",'M9 final  '!E29)</f>
        <v/>
      </c>
      <c r="F97" s="174">
        <f>IF('M9 final  '!F29="","",'M9 final  '!F29)</f>
        <v>14.600000000000001</v>
      </c>
      <c r="G97" s="174">
        <f>IF('M9 final  '!G29="","",'M9 final  '!G29)</f>
        <v>13</v>
      </c>
      <c r="H97" s="174" t="str">
        <f>IF('M9 final  '!H29="","",'M9 final  '!H29)</f>
        <v/>
      </c>
      <c r="I97" s="174">
        <f>IF('M9 final  '!I29="","",'M9 final  '!I29)</f>
        <v>13</v>
      </c>
      <c r="J97" s="174">
        <f>IF('M9 final  '!J29="","",'M9 final  '!J29)</f>
        <v>13.8</v>
      </c>
      <c r="K97" s="174" t="str">
        <f>IF('M9 final  '!K29="","",'M9 final  '!K29)</f>
        <v>V</v>
      </c>
      <c r="L97" s="174">
        <f>IF(M10FI!E29="","",M10FI!E29)</f>
        <v>11</v>
      </c>
      <c r="M97" s="174">
        <f>IF(M10FI!F29="","",M10FI!F29)</f>
        <v>12</v>
      </c>
      <c r="N97" s="174">
        <f>IF(M10FI!G29="","",M10FI!G29)</f>
        <v>12</v>
      </c>
      <c r="O97" s="174">
        <f>IF(M10FI!H29="","",M10FI!H29)</f>
        <v>10</v>
      </c>
      <c r="P97" s="174">
        <f>IF(M10FI!I29="","",M10FI!I29)</f>
        <v>0</v>
      </c>
      <c r="Q97" s="174">
        <f>IF(M10FI!J29="","",M10FI!J29)</f>
        <v>10</v>
      </c>
      <c r="R97" s="174">
        <f>IF(M10FI!K29="","",M10FI!K29)</f>
        <v>10.5</v>
      </c>
      <c r="S97" s="174">
        <f>IF(M10FI!L29="","",M10FI!L29)</f>
        <v>10</v>
      </c>
      <c r="T97" s="174">
        <f>IF(M10FI!M29="","",M10FI!M29)</f>
        <v>10.5</v>
      </c>
      <c r="U97" s="174">
        <f>IF(M10FI!N29="","",M10FI!N29)</f>
        <v>10.75</v>
      </c>
      <c r="V97" s="176" t="s">
        <v>395</v>
      </c>
      <c r="W97" s="174">
        <f>IF('M11 final'!D29="","",'M11 final'!D29)</f>
        <v>13.25</v>
      </c>
      <c r="X97" s="174" t="str">
        <f>IF('M11 final'!E29="","",'M11 final'!E29)</f>
        <v/>
      </c>
      <c r="Y97" s="174">
        <f>IF('M11 final'!F29="","",'M11 final'!F29)</f>
        <v>13.25</v>
      </c>
      <c r="Z97" s="174">
        <f>IF('M11 final'!G29="","",'M11 final'!G29)</f>
        <v>13</v>
      </c>
      <c r="AA97" s="174" t="str">
        <f>IF('M11 final'!H29="","",'M11 final'!H29)</f>
        <v/>
      </c>
      <c r="AB97" s="174">
        <f>IF('M11 final'!I29="","",'M11 final'!I29)</f>
        <v>13</v>
      </c>
      <c r="AC97" s="174">
        <f>IF('M11 final'!J29="","",'M11 final'!J29)</f>
        <v>13.125</v>
      </c>
      <c r="AD97" s="176" t="str">
        <f>IF('M11 final'!K29="","",'M11 final'!K29)</f>
        <v>V</v>
      </c>
      <c r="AE97" s="174">
        <f>IF(M12FI!D29="","",M12FI!D29)</f>
        <v>15</v>
      </c>
      <c r="AF97" s="174" t="str">
        <f>IF(M12FI!E29="","",M12FI!E29)</f>
        <v/>
      </c>
      <c r="AG97" s="174">
        <f>IF(M12FI!F29="","",M12FI!F29)</f>
        <v>15</v>
      </c>
      <c r="AH97" s="174">
        <f>IF(M12FI!G29="","",M12FI!G29)</f>
        <v>15</v>
      </c>
      <c r="AI97" s="174" t="str">
        <f>IF(M12FI!H29="","",M12FI!H29)</f>
        <v/>
      </c>
      <c r="AJ97" s="174">
        <f>IF(M12FI!I29="","",M12FI!I29)</f>
        <v>15</v>
      </c>
      <c r="AK97" s="174">
        <f>IF(M12FI!J29="","",M12FI!J29)</f>
        <v>14</v>
      </c>
      <c r="AL97" s="174" t="str">
        <f>IF(M12FI!K29="","",M12FI!K29)</f>
        <v/>
      </c>
      <c r="AM97" s="174">
        <f>IF(M12FI!L29="","",M12FI!L29)</f>
        <v>14</v>
      </c>
      <c r="AN97" s="174">
        <f>IF(M12FI!M29="","",M12FI!M29)</f>
        <v>14.440000000000001</v>
      </c>
      <c r="AO97" s="176" t="str">
        <f>IF(M12FI!N29="","",M12FI!N29)</f>
        <v>V</v>
      </c>
      <c r="AP97" s="174">
        <f>IF(' M13 APR'!E29="","",' M13 APR'!E29)</f>
        <v>12</v>
      </c>
      <c r="AQ97" s="174" t="str">
        <f>IF(' M13 APR'!F29="","",' M13 APR'!F29)</f>
        <v/>
      </c>
      <c r="AR97" s="174">
        <f>IF(' M13 APR'!G29="","",' M13 APR'!G29)</f>
        <v>12</v>
      </c>
      <c r="AS97" s="174">
        <f>IF(' M13 APR'!H29="","",' M13 APR'!H29)</f>
        <v>16.25</v>
      </c>
      <c r="AT97" s="174" t="str">
        <f>IF(' M13 APR'!I29="","",' M13 APR'!I29)</f>
        <v/>
      </c>
      <c r="AU97" s="174">
        <f>IF(' M13 APR'!J29="","",' M13 APR'!J29)</f>
        <v>16.25</v>
      </c>
      <c r="AV97" s="174">
        <f>IF(' M13 APR'!K29="","",' M13 APR'!K29)</f>
        <v>13.870000000000001</v>
      </c>
      <c r="AW97" s="176" t="str">
        <f>IF(' M13 APR'!L29="","",' M13 APR'!L29)</f>
        <v>V</v>
      </c>
      <c r="AX97" s="176">
        <f>IF(' M14 APR'!E29="","",' M14 APR'!E29)</f>
        <v>17.200000000000003</v>
      </c>
      <c r="AY97" s="176" t="str">
        <f>IF(' M14 APR'!F29="","",' M14 APR'!F29)</f>
        <v/>
      </c>
      <c r="AZ97" s="176">
        <f>IF(' M14 APR'!G29="","",' M14 APR'!G29)</f>
        <v>17.200000000000003</v>
      </c>
      <c r="BA97" s="176">
        <f>IF(' M14 APR'!H29="","",' M14 APR'!H29)</f>
        <v>13.25</v>
      </c>
      <c r="BB97" s="176" t="str">
        <f>IF(' M14 APR'!I29="","",' M14 APR'!I29)</f>
        <v/>
      </c>
      <c r="BC97" s="176">
        <f>IF(' M14 APR'!J29="","",' M14 APR'!J29)</f>
        <v>13.25</v>
      </c>
      <c r="BD97" s="176">
        <f>IF(' M14 APR'!K29="","",' M14 APR'!K29)</f>
        <v>15.462000000000003</v>
      </c>
      <c r="BE97" s="176" t="str">
        <f>IF(' M14 APR'!L29="","",' M14 APR'!L29)</f>
        <v>V</v>
      </c>
      <c r="BF97" s="175">
        <f>IF(' M15 APR'!E29="","",' M15 APR'!E29)</f>
        <v>13.5</v>
      </c>
      <c r="BG97" s="175" t="str">
        <f>IF(' M15 APR'!F29="","",' M15 APR'!F29)</f>
        <v/>
      </c>
      <c r="BH97" s="175">
        <f>IF(' M15 APR'!G29="","",' M15 APR'!G29)</f>
        <v>13.5</v>
      </c>
      <c r="BI97" s="175">
        <f>IF(' M15 APR'!H29="","",' M15 APR'!H29)</f>
        <v>15</v>
      </c>
      <c r="BJ97" s="175" t="str">
        <f>IF(' M15 APR'!I29="","",' M15 APR'!I29)</f>
        <v/>
      </c>
      <c r="BK97" s="175">
        <f>IF(' M15 APR'!J29="","",' M15 APR'!J29)</f>
        <v>15</v>
      </c>
      <c r="BL97" s="175">
        <f>IF(' M15 APR'!K29="","",' M15 APR'!K29)</f>
        <v>14.7</v>
      </c>
      <c r="BM97" s="175" t="str">
        <f>IF(' M15 APR'!L29="","",' M15 APR'!L29)</f>
        <v>V</v>
      </c>
      <c r="BN97" s="291">
        <f>IF(' M16 APR'!E29="","",' M16 APR'!E29)</f>
        <v>16.25</v>
      </c>
      <c r="BO97" s="291" t="str">
        <f>IF(' M16 APR'!F29="","",' M16 APR'!F29)</f>
        <v/>
      </c>
      <c r="BP97" s="291">
        <f>IF(' M16 APR'!G29="","",' M16 APR'!G29)</f>
        <v>16.25</v>
      </c>
      <c r="BQ97" s="291">
        <f>IF(' M16 APR'!H29="","",' M16 APR'!H29)</f>
        <v>16.25</v>
      </c>
      <c r="BR97" s="291" t="str">
        <f>IF(' M16 APR'!I29="","",' M16 APR'!I29)</f>
        <v>V</v>
      </c>
      <c r="BS97" s="290">
        <f t="shared" si="7"/>
        <v>14.049625000000001</v>
      </c>
      <c r="BT97" s="292" t="str">
        <f t="shared" si="8"/>
        <v>Admis(e)</v>
      </c>
      <c r="BU97" s="293" t="str">
        <f t="shared" si="9"/>
        <v xml:space="preserve">BELISSAD       </v>
      </c>
    </row>
    <row r="98" spans="1:73" s="110" customFormat="1">
      <c r="A98" s="301">
        <f t="shared" si="10"/>
        <v>89</v>
      </c>
      <c r="B98" s="187" t="s">
        <v>184</v>
      </c>
      <c r="C98" s="37" t="s">
        <v>13</v>
      </c>
      <c r="D98" s="174">
        <f>IF('M9 final  '!D98="","",'M9 final  '!D98)</f>
        <v>14.1</v>
      </c>
      <c r="E98" s="174" t="str">
        <f>IF('M9 final  '!E98="","",'M9 final  '!E98)</f>
        <v/>
      </c>
      <c r="F98" s="174">
        <f>IF('M9 final  '!F98="","",'M9 final  '!F98)</f>
        <v>14.1</v>
      </c>
      <c r="G98" s="174">
        <f>IF('M9 final  '!G98="","",'M9 final  '!G98)</f>
        <v>13</v>
      </c>
      <c r="H98" s="174" t="str">
        <f>IF('M9 final  '!H98="","",'M9 final  '!H98)</f>
        <v/>
      </c>
      <c r="I98" s="174">
        <f>IF('M9 final  '!I98="","",'M9 final  '!I98)</f>
        <v>13</v>
      </c>
      <c r="J98" s="174">
        <f>IF('M9 final  '!J98="","",'M9 final  '!J98)</f>
        <v>13.55</v>
      </c>
      <c r="K98" s="174" t="str">
        <f>IF('M9 final  '!K98="","",'M9 final  '!K98)</f>
        <v>V</v>
      </c>
      <c r="L98" s="174">
        <f>IF(M10FI!E98="","",M10FI!E98)</f>
        <v>12.25</v>
      </c>
      <c r="M98" s="174" t="str">
        <f>IF(M10FI!F98="","",M10FI!F98)</f>
        <v/>
      </c>
      <c r="N98" s="174">
        <f>IF(M10FI!G98="","",M10FI!G98)</f>
        <v>12.25</v>
      </c>
      <c r="O98" s="174">
        <f>IF(M10FI!H98="","",M10FI!H98)</f>
        <v>10.5</v>
      </c>
      <c r="P98" s="174">
        <f>IF(M10FI!I98="","",M10FI!I98)</f>
        <v>0</v>
      </c>
      <c r="Q98" s="174">
        <f>IF(M10FI!J98="","",M10FI!J98)</f>
        <v>10.5</v>
      </c>
      <c r="R98" s="174">
        <f>IF(M10FI!K98="","",M10FI!K98)</f>
        <v>12.5</v>
      </c>
      <c r="S98" s="174" t="str">
        <f>IF(M10FI!L98="","",M10FI!L98)</f>
        <v/>
      </c>
      <c r="T98" s="174">
        <f>IF(M10FI!M98="","",M10FI!M98)</f>
        <v>12.5</v>
      </c>
      <c r="U98" s="174">
        <f>IF(M10FI!N98="","",M10FI!N98)</f>
        <v>11.625</v>
      </c>
      <c r="V98" s="176" t="s">
        <v>395</v>
      </c>
      <c r="W98" s="174">
        <f>IF('M11 final'!D98="","",'M11 final'!D98)</f>
        <v>12.75</v>
      </c>
      <c r="X98" s="174" t="str">
        <f>IF('M11 final'!E98="","",'M11 final'!E98)</f>
        <v/>
      </c>
      <c r="Y98" s="174">
        <f>IF('M11 final'!F98="","",'M11 final'!F98)</f>
        <v>12.75</v>
      </c>
      <c r="Z98" s="174">
        <f>IF('M11 final'!G98="","",'M11 final'!G98)</f>
        <v>18.75</v>
      </c>
      <c r="AA98" s="174" t="str">
        <f>IF('M11 final'!H98="","",'M11 final'!H98)</f>
        <v/>
      </c>
      <c r="AB98" s="174">
        <f>IF('M11 final'!I98="","",'M11 final'!I98)</f>
        <v>18.75</v>
      </c>
      <c r="AC98" s="174">
        <f>IF('M11 final'!J98="","",'M11 final'!J98)</f>
        <v>15.75</v>
      </c>
      <c r="AD98" s="176" t="str">
        <f>IF('M11 final'!K98="","",'M11 final'!K98)</f>
        <v>V</v>
      </c>
      <c r="AE98" s="174">
        <f>IF(M12FI!D98="","",M12FI!D98)</f>
        <v>16.5</v>
      </c>
      <c r="AF98" s="174" t="str">
        <f>IF(M12FI!E98="","",M12FI!E98)</f>
        <v/>
      </c>
      <c r="AG98" s="174">
        <f>IF(M12FI!F98="","",M12FI!F98)</f>
        <v>16.5</v>
      </c>
      <c r="AH98" s="174">
        <f>IF(M12FI!G98="","",M12FI!G98)</f>
        <v>12</v>
      </c>
      <c r="AI98" s="174" t="str">
        <f>IF(M12FI!H98="","",M12FI!H98)</f>
        <v/>
      </c>
      <c r="AJ98" s="174">
        <f>IF(M12FI!I98="","",M12FI!I98)</f>
        <v>12</v>
      </c>
      <c r="AK98" s="174">
        <f>IF(M12FI!J98="","",M12FI!J98)</f>
        <v>15.75</v>
      </c>
      <c r="AL98" s="174" t="str">
        <f>IF(M12FI!K98="","",M12FI!K98)</f>
        <v/>
      </c>
      <c r="AM98" s="174">
        <f>IF(M12FI!L98="","",M12FI!L98)</f>
        <v>15.75</v>
      </c>
      <c r="AN98" s="174">
        <f>IF(M12FI!M98="","",M12FI!M98)</f>
        <v>15.09</v>
      </c>
      <c r="AO98" s="176" t="str">
        <f>IF(M12FI!N98="","",M12FI!N98)</f>
        <v>V</v>
      </c>
      <c r="AP98" s="174">
        <f>IF(' M13 APR'!E98="","",' M13 APR'!E98)</f>
        <v>11</v>
      </c>
      <c r="AQ98" s="174" t="str">
        <f>IF(' M13 APR'!F98="","",' M13 APR'!F98)</f>
        <v/>
      </c>
      <c r="AR98" s="174">
        <f>IF(' M13 APR'!G98="","",' M13 APR'!G98)</f>
        <v>11</v>
      </c>
      <c r="AS98" s="174">
        <f>IF(' M13 APR'!H98="","",' M13 APR'!H98)</f>
        <v>15.524999999999999</v>
      </c>
      <c r="AT98" s="174" t="str">
        <f>IF(' M13 APR'!I98="","",' M13 APR'!I98)</f>
        <v/>
      </c>
      <c r="AU98" s="174">
        <f>IF(' M13 APR'!J98="","",' M13 APR'!J98)</f>
        <v>15.524999999999999</v>
      </c>
      <c r="AV98" s="174">
        <f>IF(' M13 APR'!K98="","",' M13 APR'!K98)</f>
        <v>12.991</v>
      </c>
      <c r="AW98" s="176" t="str">
        <f>IF(' M13 APR'!L98="","",' M13 APR'!L98)</f>
        <v>V</v>
      </c>
      <c r="AX98" s="176">
        <f>IF(' M14 APR'!E98="","",' M14 APR'!E98)</f>
        <v>10.8</v>
      </c>
      <c r="AY98" s="176" t="str">
        <f>IF(' M14 APR'!F98="","",' M14 APR'!F98)</f>
        <v/>
      </c>
      <c r="AZ98" s="176">
        <f>IF(' M14 APR'!G98="","",' M14 APR'!G98)</f>
        <v>10.8</v>
      </c>
      <c r="BA98" s="176">
        <f>IF(' M14 APR'!H98="","",' M14 APR'!H98)</f>
        <v>13.75</v>
      </c>
      <c r="BB98" s="176" t="str">
        <f>IF(' M14 APR'!I98="","",' M14 APR'!I98)</f>
        <v/>
      </c>
      <c r="BC98" s="176">
        <f>IF(' M14 APR'!J98="","",' M14 APR'!J98)</f>
        <v>13.75</v>
      </c>
      <c r="BD98" s="176">
        <f>IF(' M14 APR'!K98="","",' M14 APR'!K98)</f>
        <v>12.098000000000001</v>
      </c>
      <c r="BE98" s="176" t="str">
        <f>IF(' M14 APR'!L98="","",' M14 APR'!L98)</f>
        <v>V</v>
      </c>
      <c r="BF98" s="175">
        <f>IF(' M15 APR'!E98="","",' M15 APR'!E98)</f>
        <v>14.5</v>
      </c>
      <c r="BG98" s="175" t="str">
        <f>IF(' M15 APR'!F98="","",' M15 APR'!F98)</f>
        <v/>
      </c>
      <c r="BH98" s="175">
        <f>IF(' M15 APR'!G98="","",' M15 APR'!G98)</f>
        <v>14.5</v>
      </c>
      <c r="BI98" s="175">
        <f>IF(' M15 APR'!H98="","",' M15 APR'!H98)</f>
        <v>16</v>
      </c>
      <c r="BJ98" s="175" t="str">
        <f>IF(' M15 APR'!I98="","",' M15 APR'!I98)</f>
        <v/>
      </c>
      <c r="BK98" s="175">
        <f>IF(' M15 APR'!J98="","",' M15 APR'!J98)</f>
        <v>16</v>
      </c>
      <c r="BL98" s="175">
        <f>IF(' M15 APR'!K98="","",' M15 APR'!K98)</f>
        <v>15.700000000000001</v>
      </c>
      <c r="BM98" s="175" t="str">
        <f>IF(' M15 APR'!L98="","",' M15 APR'!L98)</f>
        <v>V</v>
      </c>
      <c r="BN98" s="291">
        <f>IF(' M16 APR'!E98="","",' M16 APR'!E98)</f>
        <v>15.5</v>
      </c>
      <c r="BO98" s="291" t="str">
        <f>IF(' M16 APR'!F98="","",' M16 APR'!F98)</f>
        <v/>
      </c>
      <c r="BP98" s="291">
        <f>IF(' M16 APR'!G98="","",' M16 APR'!G98)</f>
        <v>15.5</v>
      </c>
      <c r="BQ98" s="291">
        <f>IF(' M16 APR'!H98="","",' M16 APR'!H98)</f>
        <v>15.5</v>
      </c>
      <c r="BR98" s="291" t="str">
        <f>IF(' M16 APR'!I98="","",' M16 APR'!I98)</f>
        <v>V</v>
      </c>
      <c r="BS98" s="290">
        <f t="shared" si="7"/>
        <v>14.038</v>
      </c>
      <c r="BT98" s="292" t="str">
        <f t="shared" si="8"/>
        <v>Admis(e)</v>
      </c>
      <c r="BU98" s="293" t="str">
        <f t="shared" si="9"/>
        <v xml:space="preserve">MANDOUCHE           </v>
      </c>
    </row>
    <row r="99" spans="1:73" s="110" customFormat="1">
      <c r="A99" s="301">
        <f t="shared" si="10"/>
        <v>90</v>
      </c>
      <c r="B99" s="183" t="s">
        <v>91</v>
      </c>
      <c r="C99" s="182" t="s">
        <v>92</v>
      </c>
      <c r="D99" s="174">
        <f>IF('M9 final  '!D49="","",'M9 final  '!D49)</f>
        <v>14.600000000000001</v>
      </c>
      <c r="E99" s="174" t="str">
        <f>IF('M9 final  '!E49="","",'M9 final  '!E49)</f>
        <v/>
      </c>
      <c r="F99" s="174">
        <f>IF('M9 final  '!F49="","",'M9 final  '!F49)</f>
        <v>14.600000000000001</v>
      </c>
      <c r="G99" s="174">
        <f>IF('M9 final  '!G49="","",'M9 final  '!G49)</f>
        <v>12</v>
      </c>
      <c r="H99" s="174" t="str">
        <f>IF('M9 final  '!H49="","",'M9 final  '!H49)</f>
        <v/>
      </c>
      <c r="I99" s="174">
        <f>IF('M9 final  '!I49="","",'M9 final  '!I49)</f>
        <v>12</v>
      </c>
      <c r="J99" s="174">
        <f>IF('M9 final  '!J49="","",'M9 final  '!J49)</f>
        <v>13.3</v>
      </c>
      <c r="K99" s="174" t="str">
        <f>IF('M9 final  '!K49="","",'M9 final  '!K49)</f>
        <v>V</v>
      </c>
      <c r="L99" s="174">
        <f>IF(M10FI!E49="","",M10FI!E49)</f>
        <v>11.625</v>
      </c>
      <c r="M99" s="174">
        <f>IF(M10FI!F49="","",M10FI!F49)</f>
        <v>12</v>
      </c>
      <c r="N99" s="174">
        <f>IF(M10FI!G49="","",M10FI!G49)</f>
        <v>12</v>
      </c>
      <c r="O99" s="174">
        <f>IF(M10FI!H49="","",M10FI!H49)</f>
        <v>10.25</v>
      </c>
      <c r="P99" s="174">
        <f>IF(M10FI!I49="","",M10FI!I49)</f>
        <v>10.5</v>
      </c>
      <c r="Q99" s="174">
        <f>IF(M10FI!J49="","",M10FI!J49)</f>
        <v>10.5</v>
      </c>
      <c r="R99" s="174">
        <f>IF(M10FI!K49="","",M10FI!K49)</f>
        <v>13</v>
      </c>
      <c r="S99" s="174" t="str">
        <f>IF(M10FI!L49="","",M10FI!L49)</f>
        <v/>
      </c>
      <c r="T99" s="174">
        <f>IF(M10FI!M49="","",M10FI!M49)</f>
        <v>13</v>
      </c>
      <c r="U99" s="174">
        <f>IF(M10FI!N49="","",M10FI!N49)</f>
        <v>11.7</v>
      </c>
      <c r="V99" s="176" t="s">
        <v>395</v>
      </c>
      <c r="W99" s="174">
        <f>IF('M11 final'!D49="","",'M11 final'!D49)</f>
        <v>15.5</v>
      </c>
      <c r="X99" s="174" t="str">
        <f>IF('M11 final'!E49="","",'M11 final'!E49)</f>
        <v/>
      </c>
      <c r="Y99" s="174">
        <f>IF('M11 final'!F49="","",'M11 final'!F49)</f>
        <v>15.5</v>
      </c>
      <c r="Z99" s="174">
        <f>IF('M11 final'!G49="","",'M11 final'!G49)</f>
        <v>14.5</v>
      </c>
      <c r="AA99" s="174" t="str">
        <f>IF('M11 final'!H49="","",'M11 final'!H49)</f>
        <v/>
      </c>
      <c r="AB99" s="174">
        <f>IF('M11 final'!I49="","",'M11 final'!I49)</f>
        <v>14.5</v>
      </c>
      <c r="AC99" s="174">
        <f>IF('M11 final'!J49="","",'M11 final'!J49)</f>
        <v>15</v>
      </c>
      <c r="AD99" s="176" t="str">
        <f>IF('M11 final'!K49="","",'M11 final'!K49)</f>
        <v>V</v>
      </c>
      <c r="AE99" s="174">
        <f>IF(M12FI!D49="","",M12FI!D49)</f>
        <v>17</v>
      </c>
      <c r="AF99" s="174" t="str">
        <f>IF(M12FI!E49="","",M12FI!E49)</f>
        <v/>
      </c>
      <c r="AG99" s="174">
        <f>IF(M12FI!F49="","",M12FI!F49)</f>
        <v>17</v>
      </c>
      <c r="AH99" s="174">
        <f>IF(M12FI!G49="","",M12FI!G49)</f>
        <v>14</v>
      </c>
      <c r="AI99" s="174" t="str">
        <f>IF(M12FI!H49="","",M12FI!H49)</f>
        <v/>
      </c>
      <c r="AJ99" s="174">
        <f>IF(M12FI!I49="","",M12FI!I49)</f>
        <v>14</v>
      </c>
      <c r="AK99" s="174">
        <f>IF(M12FI!J49="","",M12FI!J49)</f>
        <v>12.5</v>
      </c>
      <c r="AL99" s="174" t="str">
        <f>IF(M12FI!K49="","",M12FI!K49)</f>
        <v/>
      </c>
      <c r="AM99" s="174">
        <f>IF(M12FI!L49="","",M12FI!L49)</f>
        <v>12.5</v>
      </c>
      <c r="AN99" s="174">
        <f>IF(M12FI!M49="","",M12FI!M49)</f>
        <v>13.82</v>
      </c>
      <c r="AO99" s="176" t="str">
        <f>IF(M12FI!N49="","",M12FI!N49)</f>
        <v>V</v>
      </c>
      <c r="AP99" s="174">
        <f>IF(' M13 APR'!E49="","",' M13 APR'!E49)</f>
        <v>12</v>
      </c>
      <c r="AQ99" s="174" t="str">
        <f>IF(' M13 APR'!F49="","",' M13 APR'!F49)</f>
        <v/>
      </c>
      <c r="AR99" s="174">
        <f>IF(' M13 APR'!G49="","",' M13 APR'!G49)</f>
        <v>12</v>
      </c>
      <c r="AS99" s="174">
        <f>IF(' M13 APR'!H49="","",' M13 APR'!H49)</f>
        <v>15.899999999999999</v>
      </c>
      <c r="AT99" s="174" t="str">
        <f>IF(' M13 APR'!I49="","",' M13 APR'!I49)</f>
        <v/>
      </c>
      <c r="AU99" s="174">
        <f>IF(' M13 APR'!J49="","",' M13 APR'!J49)</f>
        <v>15.899999999999999</v>
      </c>
      <c r="AV99" s="174">
        <f>IF(' M13 APR'!K49="","",' M13 APR'!K49)</f>
        <v>13.716000000000001</v>
      </c>
      <c r="AW99" s="176" t="str">
        <f>IF(' M13 APR'!L49="","",' M13 APR'!L49)</f>
        <v>V</v>
      </c>
      <c r="AX99" s="176">
        <f>IF(' M14 APR'!E49="","",' M14 APR'!E49)</f>
        <v>18.399999999999999</v>
      </c>
      <c r="AY99" s="176" t="str">
        <f>IF(' M14 APR'!F49="","",' M14 APR'!F49)</f>
        <v/>
      </c>
      <c r="AZ99" s="176">
        <f>IF(' M14 APR'!G49="","",' M14 APR'!G49)</f>
        <v>18.399999999999999</v>
      </c>
      <c r="BA99" s="176">
        <f>IF(' M14 APR'!H49="","",' M14 APR'!H49)</f>
        <v>14.25</v>
      </c>
      <c r="BB99" s="176" t="str">
        <f>IF(' M14 APR'!I49="","",' M14 APR'!I49)</f>
        <v/>
      </c>
      <c r="BC99" s="176">
        <f>IF(' M14 APR'!J49="","",' M14 APR'!J49)</f>
        <v>14.25</v>
      </c>
      <c r="BD99" s="176">
        <f>IF(' M14 APR'!K49="","",' M14 APR'!K49)</f>
        <v>16.574000000000002</v>
      </c>
      <c r="BE99" s="176" t="str">
        <f>IF(' M14 APR'!L49="","",' M14 APR'!L49)</f>
        <v>V</v>
      </c>
      <c r="BF99" s="175">
        <f>IF(' M15 APR'!E49="","",' M15 APR'!E49)</f>
        <v>15.5</v>
      </c>
      <c r="BG99" s="175" t="str">
        <f>IF(' M15 APR'!F49="","",' M15 APR'!F49)</f>
        <v/>
      </c>
      <c r="BH99" s="175">
        <f>IF(' M15 APR'!G49="","",' M15 APR'!G49)</f>
        <v>15.5</v>
      </c>
      <c r="BI99" s="175">
        <f>IF(' M15 APR'!H49="","",' M15 APR'!H49)</f>
        <v>15</v>
      </c>
      <c r="BJ99" s="175" t="str">
        <f>IF(' M15 APR'!I49="","",' M15 APR'!I49)</f>
        <v/>
      </c>
      <c r="BK99" s="175">
        <f>IF(' M15 APR'!J49="","",' M15 APR'!J49)</f>
        <v>15</v>
      </c>
      <c r="BL99" s="175">
        <f>IF(' M15 APR'!K49="","",' M15 APR'!K49)</f>
        <v>15.1</v>
      </c>
      <c r="BM99" s="175" t="str">
        <f>IF(' M15 APR'!L49="","",' M15 APR'!L49)</f>
        <v>V</v>
      </c>
      <c r="BN99" s="291">
        <f>IF(' M16 APR'!E49="","",' M16 APR'!E49)</f>
        <v>13</v>
      </c>
      <c r="BO99" s="291" t="str">
        <f>IF(' M16 APR'!F49="","",' M16 APR'!F49)</f>
        <v/>
      </c>
      <c r="BP99" s="291">
        <f>IF(' M16 APR'!G49="","",' M16 APR'!G49)</f>
        <v>13</v>
      </c>
      <c r="BQ99" s="291">
        <f>IF(' M16 APR'!H49="","",' M16 APR'!H49)</f>
        <v>13</v>
      </c>
      <c r="BR99" s="291" t="str">
        <f>IF(' M16 APR'!I49="","",' M16 APR'!I49)</f>
        <v>V</v>
      </c>
      <c r="BS99" s="290">
        <f t="shared" si="7"/>
        <v>14.026249999999999</v>
      </c>
      <c r="BT99" s="292" t="str">
        <f t="shared" si="8"/>
        <v>Admis(e)</v>
      </c>
      <c r="BU99" s="293" t="str">
        <f t="shared" si="9"/>
        <v xml:space="preserve">BYERI  </v>
      </c>
    </row>
    <row r="100" spans="1:73" s="110" customFormat="1">
      <c r="A100" s="301">
        <f t="shared" si="10"/>
        <v>91</v>
      </c>
      <c r="B100" s="183" t="s">
        <v>96</v>
      </c>
      <c r="C100" s="182" t="s">
        <v>97</v>
      </c>
      <c r="D100" s="174">
        <f>IF('M9 final  '!D52="","",'M9 final  '!D52)</f>
        <v>16.100000000000001</v>
      </c>
      <c r="E100" s="174" t="str">
        <f>IF('M9 final  '!E52="","",'M9 final  '!E52)</f>
        <v/>
      </c>
      <c r="F100" s="174">
        <f>IF('M9 final  '!F52="","",'M9 final  '!F52)</f>
        <v>16.100000000000001</v>
      </c>
      <c r="G100" s="174">
        <f>IF('M9 final  '!G52="","",'M9 final  '!G52)</f>
        <v>12</v>
      </c>
      <c r="H100" s="174" t="str">
        <f>IF('M9 final  '!H52="","",'M9 final  '!H52)</f>
        <v/>
      </c>
      <c r="I100" s="174">
        <f>IF('M9 final  '!I52="","",'M9 final  '!I52)</f>
        <v>12</v>
      </c>
      <c r="J100" s="174">
        <f>IF('M9 final  '!J52="","",'M9 final  '!J52)</f>
        <v>14.05</v>
      </c>
      <c r="K100" s="174" t="str">
        <f>IF('M9 final  '!K52="","",'M9 final  '!K52)</f>
        <v>V</v>
      </c>
      <c r="L100" s="174">
        <f>IF(M10FI!E52="","",M10FI!E52)</f>
        <v>13.625</v>
      </c>
      <c r="M100" s="174" t="str">
        <f>IF(M10FI!F52="","",M10FI!F52)</f>
        <v/>
      </c>
      <c r="N100" s="174">
        <f>IF(M10FI!G52="","",M10FI!G52)</f>
        <v>13.625</v>
      </c>
      <c r="O100" s="174">
        <f>IF(M10FI!H52="","",M10FI!H52)</f>
        <v>14.75</v>
      </c>
      <c r="P100" s="174" t="str">
        <f>IF(M10FI!I52="","",M10FI!I52)</f>
        <v/>
      </c>
      <c r="Q100" s="174">
        <f>IF(M10FI!J52="","",M10FI!J52)</f>
        <v>14.75</v>
      </c>
      <c r="R100" s="174">
        <f>IF(M10FI!K52="","",M10FI!K52)</f>
        <v>12.5</v>
      </c>
      <c r="S100" s="174" t="str">
        <f>IF(M10FI!L52="","",M10FI!L52)</f>
        <v/>
      </c>
      <c r="T100" s="174">
        <f>IF(M10FI!M52="","",M10FI!M52)</f>
        <v>12.5</v>
      </c>
      <c r="U100" s="174">
        <f>IF(M10FI!N52="","",M10FI!N52)</f>
        <v>13.737500000000001</v>
      </c>
      <c r="V100" s="176" t="str">
        <f>IF(M10FI!O52="","",M10FI!O52)</f>
        <v>V</v>
      </c>
      <c r="W100" s="174">
        <f>IF('M11 final'!D52="","",'M11 final'!D52)</f>
        <v>11.5</v>
      </c>
      <c r="X100" s="174" t="str">
        <f>IF('M11 final'!E52="","",'M11 final'!E52)</f>
        <v/>
      </c>
      <c r="Y100" s="174">
        <f>IF('M11 final'!F52="","",'M11 final'!F52)</f>
        <v>11.5</v>
      </c>
      <c r="Z100" s="174">
        <f>IF('M11 final'!G52="","",'M11 final'!G52)</f>
        <v>17.25</v>
      </c>
      <c r="AA100" s="174" t="str">
        <f>IF('M11 final'!H52="","",'M11 final'!H52)</f>
        <v/>
      </c>
      <c r="AB100" s="174">
        <f>IF('M11 final'!I52="","",'M11 final'!I52)</f>
        <v>17.25</v>
      </c>
      <c r="AC100" s="174">
        <f>IF('M11 final'!J52="","",'M11 final'!J52)</f>
        <v>14.375</v>
      </c>
      <c r="AD100" s="176" t="str">
        <f>IF('M11 final'!K52="","",'M11 final'!K52)</f>
        <v>V</v>
      </c>
      <c r="AE100" s="174">
        <f>IF(M12FI!D52="","",M12FI!D52)</f>
        <v>12</v>
      </c>
      <c r="AF100" s="174" t="str">
        <f>IF(M12FI!E52="","",M12FI!E52)</f>
        <v/>
      </c>
      <c r="AG100" s="174">
        <f>IF(M12FI!F52="","",M12FI!F52)</f>
        <v>12</v>
      </c>
      <c r="AH100" s="174">
        <f>IF(M12FI!G52="","",M12FI!G52)</f>
        <v>12</v>
      </c>
      <c r="AI100" s="174" t="str">
        <f>IF(M12FI!H52="","",M12FI!H52)</f>
        <v/>
      </c>
      <c r="AJ100" s="174">
        <f>IF(M12FI!I52="","",M12FI!I52)</f>
        <v>12</v>
      </c>
      <c r="AK100" s="174">
        <f>IF(M12FI!J52="","",M12FI!J52)</f>
        <v>10</v>
      </c>
      <c r="AL100" s="174">
        <f>IF(M12FI!K52="","",M12FI!K52)</f>
        <v>12</v>
      </c>
      <c r="AM100" s="174">
        <f>IF(M12FI!L52="","",M12FI!L52)</f>
        <v>12</v>
      </c>
      <c r="AN100" s="174">
        <f>IF(M12FI!M52="","",M12FI!M52)</f>
        <v>12</v>
      </c>
      <c r="AO100" s="176" t="str">
        <f>IF(M12FI!N52="","",M12FI!N52)</f>
        <v>VAR</v>
      </c>
      <c r="AP100" s="174">
        <f>IF(' M13 APR'!E52="","",' M13 APR'!E52)</f>
        <v>13</v>
      </c>
      <c r="AQ100" s="174" t="str">
        <f>IF(' M13 APR'!F52="","",' M13 APR'!F52)</f>
        <v/>
      </c>
      <c r="AR100" s="174">
        <f>IF(' M13 APR'!G52="","",' M13 APR'!G52)</f>
        <v>13</v>
      </c>
      <c r="AS100" s="174">
        <f>IF(' M13 APR'!H52="","",' M13 APR'!H52)</f>
        <v>14.8</v>
      </c>
      <c r="AT100" s="174" t="str">
        <f>IF(' M13 APR'!I52="","",' M13 APR'!I52)</f>
        <v/>
      </c>
      <c r="AU100" s="174">
        <f>IF(' M13 APR'!J52="","",' M13 APR'!J52)</f>
        <v>14.8</v>
      </c>
      <c r="AV100" s="174">
        <f>IF(' M13 APR'!K52="","",' M13 APR'!K52)</f>
        <v>13.792000000000002</v>
      </c>
      <c r="AW100" s="176" t="str">
        <f>IF(' M13 APR'!L52="","",' M13 APR'!L52)</f>
        <v>V</v>
      </c>
      <c r="AX100" s="176">
        <f>IF(' M14 APR'!E52="","",' M14 APR'!E52)</f>
        <v>13.200000000000001</v>
      </c>
      <c r="AY100" s="176" t="str">
        <f>IF(' M14 APR'!F52="","",' M14 APR'!F52)</f>
        <v/>
      </c>
      <c r="AZ100" s="176">
        <f>IF(' M14 APR'!G52="","",' M14 APR'!G52)</f>
        <v>13.200000000000001</v>
      </c>
      <c r="BA100" s="176">
        <f>IF(' M14 APR'!H52="","",' M14 APR'!H52)</f>
        <v>14</v>
      </c>
      <c r="BB100" s="176" t="str">
        <f>IF(' M14 APR'!I52="","",' M14 APR'!I52)</f>
        <v/>
      </c>
      <c r="BC100" s="176">
        <f>IF(' M14 APR'!J52="","",' M14 APR'!J52)</f>
        <v>14</v>
      </c>
      <c r="BD100" s="176">
        <f>IF(' M14 APR'!K52="","",' M14 APR'!K52)</f>
        <v>13.552000000000001</v>
      </c>
      <c r="BE100" s="176" t="str">
        <f>IF(' M14 APR'!L52="","",' M14 APR'!L52)</f>
        <v>V</v>
      </c>
      <c r="BF100" s="175">
        <f>IF(' M15 APR'!E52="","",' M15 APR'!E52)</f>
        <v>15</v>
      </c>
      <c r="BG100" s="175" t="str">
        <f>IF(' M15 APR'!F52="","",' M15 APR'!F52)</f>
        <v/>
      </c>
      <c r="BH100" s="175">
        <f>IF(' M15 APR'!G52="","",' M15 APR'!G52)</f>
        <v>15</v>
      </c>
      <c r="BI100" s="175">
        <f>IF(' M15 APR'!H52="","",' M15 APR'!H52)</f>
        <v>15.5</v>
      </c>
      <c r="BJ100" s="175" t="str">
        <f>IF(' M15 APR'!I52="","",' M15 APR'!I52)</f>
        <v/>
      </c>
      <c r="BK100" s="175">
        <f>IF(' M15 APR'!J52="","",' M15 APR'!J52)</f>
        <v>15.5</v>
      </c>
      <c r="BL100" s="175">
        <f>IF(' M15 APR'!K52="","",' M15 APR'!K52)</f>
        <v>15.4</v>
      </c>
      <c r="BM100" s="175" t="str">
        <f>IF(' M15 APR'!L52="","",' M15 APR'!L52)</f>
        <v>V</v>
      </c>
      <c r="BN100" s="291">
        <f>IF(' M16 APR'!E52="","",' M16 APR'!E52)</f>
        <v>15</v>
      </c>
      <c r="BO100" s="291" t="str">
        <f>IF(' M16 APR'!F52="","",' M16 APR'!F52)</f>
        <v/>
      </c>
      <c r="BP100" s="291">
        <f>IF(' M16 APR'!G52="","",' M16 APR'!G52)</f>
        <v>15</v>
      </c>
      <c r="BQ100" s="291">
        <f>IF(' M16 APR'!H52="","",' M16 APR'!H52)</f>
        <v>15</v>
      </c>
      <c r="BR100" s="291" t="str">
        <f>IF(' M16 APR'!I52="","",' M16 APR'!I52)</f>
        <v>V</v>
      </c>
      <c r="BS100" s="290">
        <f t="shared" si="7"/>
        <v>13.988312500000001</v>
      </c>
      <c r="BT100" s="292" t="str">
        <f t="shared" si="8"/>
        <v>Admis(e)</v>
      </c>
      <c r="BU100" s="293" t="str">
        <f t="shared" si="9"/>
        <v>CHENITFA</v>
      </c>
    </row>
    <row r="101" spans="1:73" s="110" customFormat="1">
      <c r="A101" s="301">
        <f t="shared" si="10"/>
        <v>92</v>
      </c>
      <c r="B101" s="187" t="s">
        <v>150</v>
      </c>
      <c r="C101" s="37" t="s">
        <v>151</v>
      </c>
      <c r="D101" s="174">
        <f>IF('M9 final  '!D80="","",'M9 final  '!D80)</f>
        <v>13.600000000000001</v>
      </c>
      <c r="E101" s="174" t="str">
        <f>IF('M9 final  '!E80="","",'M9 final  '!E80)</f>
        <v/>
      </c>
      <c r="F101" s="174">
        <f>IF('M9 final  '!F80="","",'M9 final  '!F80)</f>
        <v>13.600000000000001</v>
      </c>
      <c r="G101" s="174">
        <f>IF('M9 final  '!G80="","",'M9 final  '!G80)</f>
        <v>13</v>
      </c>
      <c r="H101" s="174" t="str">
        <f>IF('M9 final  '!H80="","",'M9 final  '!H80)</f>
        <v/>
      </c>
      <c r="I101" s="174">
        <f>IF('M9 final  '!I80="","",'M9 final  '!I80)</f>
        <v>13</v>
      </c>
      <c r="J101" s="174">
        <f>IF('M9 final  '!J80="","",'M9 final  '!J80)</f>
        <v>13.3</v>
      </c>
      <c r="K101" s="174" t="str">
        <f>IF('M9 final  '!K80="","",'M9 final  '!K80)</f>
        <v>V</v>
      </c>
      <c r="L101" s="174">
        <f>IF(M10FI!E80="","",M10FI!E80)</f>
        <v>11.5</v>
      </c>
      <c r="M101" s="174" t="str">
        <f>IF(M10FI!F80="","",M10FI!F80)</f>
        <v/>
      </c>
      <c r="N101" s="174">
        <f>IF(M10FI!G80="","",M10FI!G80)</f>
        <v>11.5</v>
      </c>
      <c r="O101" s="174">
        <f>IF(M10FI!H80="","",M10FI!H80)</f>
        <v>13.25</v>
      </c>
      <c r="P101" s="174" t="str">
        <f>IF(M10FI!I80="","",M10FI!I80)</f>
        <v/>
      </c>
      <c r="Q101" s="174">
        <f>IF(M10FI!J80="","",M10FI!J80)</f>
        <v>13.25</v>
      </c>
      <c r="R101" s="174">
        <f>IF(M10FI!K80="","",M10FI!K80)</f>
        <v>13</v>
      </c>
      <c r="S101" s="174" t="str">
        <f>IF(M10FI!L80="","",M10FI!L80)</f>
        <v/>
      </c>
      <c r="T101" s="174">
        <f>IF(M10FI!M80="","",M10FI!M80)</f>
        <v>13</v>
      </c>
      <c r="U101" s="174">
        <f>IF(M10FI!N80="","",M10FI!N80)</f>
        <v>12.65</v>
      </c>
      <c r="V101" s="176" t="str">
        <f>IF(M10FI!O80="","",M10FI!O80)</f>
        <v>V</v>
      </c>
      <c r="W101" s="174">
        <f>IF('M11 final'!D80="","",'M11 final'!D80)</f>
        <v>8</v>
      </c>
      <c r="X101" s="174">
        <f>IF('M11 final'!E80="","",'M11 final'!E80)</f>
        <v>12</v>
      </c>
      <c r="Y101" s="174">
        <f>IF('M11 final'!F80="","",'M11 final'!F80)</f>
        <v>12</v>
      </c>
      <c r="Z101" s="174">
        <f>IF('M11 final'!G80="","",'M11 final'!G80)</f>
        <v>13.25</v>
      </c>
      <c r="AA101" s="174" t="str">
        <f>IF('M11 final'!H80="","",'M11 final'!H80)</f>
        <v/>
      </c>
      <c r="AB101" s="174">
        <f>IF('M11 final'!I80="","",'M11 final'!I80)</f>
        <v>13.25</v>
      </c>
      <c r="AC101" s="174">
        <f>IF('M11 final'!J80="","",'M11 final'!J80)</f>
        <v>12.625</v>
      </c>
      <c r="AD101" s="176" t="str">
        <f>IF('M11 final'!K80="","",'M11 final'!K80)</f>
        <v>VAR</v>
      </c>
      <c r="AE101" s="174">
        <f>IF(M12FI!D80="","",M12FI!D80)</f>
        <v>16</v>
      </c>
      <c r="AF101" s="174" t="str">
        <f>IF(M12FI!E80="","",M12FI!E80)</f>
        <v/>
      </c>
      <c r="AG101" s="174">
        <f>IF(M12FI!F80="","",M12FI!F80)</f>
        <v>16</v>
      </c>
      <c r="AH101" s="174">
        <f>IF(M12FI!G80="","",M12FI!G80)</f>
        <v>7</v>
      </c>
      <c r="AI101" s="174" t="str">
        <f>IF(M12FI!H80="","",M12FI!H80)</f>
        <v/>
      </c>
      <c r="AJ101" s="174">
        <f>IF(M12FI!I80="","",M12FI!I80)</f>
        <v>7</v>
      </c>
      <c r="AK101" s="174">
        <f>IF(M12FI!J80="","",M12FI!J80)</f>
        <v>14</v>
      </c>
      <c r="AL101" s="174" t="str">
        <f>IF(M12FI!K80="","",M12FI!K80)</f>
        <v/>
      </c>
      <c r="AM101" s="174">
        <f>IF(M12FI!L80="","",M12FI!L80)</f>
        <v>14</v>
      </c>
      <c r="AN101" s="174">
        <f>IF(M12FI!M80="","",M12FI!M80)</f>
        <v>12.900000000000002</v>
      </c>
      <c r="AO101" s="176" t="str">
        <f>IF(M12FI!N80="","",M12FI!N80)</f>
        <v>V</v>
      </c>
      <c r="AP101" s="174">
        <f>IF(' M13 APR'!E80="","",' M13 APR'!E80)</f>
        <v>12</v>
      </c>
      <c r="AQ101" s="174" t="str">
        <f>IF(' M13 APR'!F80="","",' M13 APR'!F80)</f>
        <v/>
      </c>
      <c r="AR101" s="174">
        <f>IF(' M13 APR'!G80="","",' M13 APR'!G80)</f>
        <v>12</v>
      </c>
      <c r="AS101" s="174">
        <f>IF(' M13 APR'!H80="","",' M13 APR'!H80)</f>
        <v>17.299999999999997</v>
      </c>
      <c r="AT101" s="174" t="str">
        <f>IF(' M13 APR'!I80="","",' M13 APR'!I80)</f>
        <v/>
      </c>
      <c r="AU101" s="174">
        <f>IF(' M13 APR'!J80="","",' M13 APR'!J80)</f>
        <v>17.299999999999997</v>
      </c>
      <c r="AV101" s="174">
        <f>IF(' M13 APR'!K80="","",' M13 APR'!K80)</f>
        <v>14.332000000000001</v>
      </c>
      <c r="AW101" s="176" t="str">
        <f>IF(' M13 APR'!L80="","",' M13 APR'!L80)</f>
        <v>V</v>
      </c>
      <c r="AX101" s="176">
        <f>IF(' M14 APR'!E80="","",' M14 APR'!E80)</f>
        <v>18.399999999999999</v>
      </c>
      <c r="AY101" s="176" t="str">
        <f>IF(' M14 APR'!F80="","",' M14 APR'!F80)</f>
        <v/>
      </c>
      <c r="AZ101" s="176">
        <f>IF(' M14 APR'!G80="","",' M14 APR'!G80)</f>
        <v>18.399999999999999</v>
      </c>
      <c r="BA101" s="176">
        <f>IF(' M14 APR'!H80="","",' M14 APR'!H80)</f>
        <v>13.5</v>
      </c>
      <c r="BB101" s="176" t="str">
        <f>IF(' M14 APR'!I80="","",' M14 APR'!I80)</f>
        <v/>
      </c>
      <c r="BC101" s="176">
        <f>IF(' M14 APR'!J80="","",' M14 APR'!J80)</f>
        <v>13.5</v>
      </c>
      <c r="BD101" s="176">
        <f>IF(' M14 APR'!K80="","",' M14 APR'!K80)</f>
        <v>16.244</v>
      </c>
      <c r="BE101" s="176" t="str">
        <f>IF(' M14 APR'!L80="","",' M14 APR'!L80)</f>
        <v>V</v>
      </c>
      <c r="BF101" s="175">
        <f>IF(' M15 APR'!E80="","",' M15 APR'!E80)</f>
        <v>14.5</v>
      </c>
      <c r="BG101" s="175" t="str">
        <f>IF(' M15 APR'!F80="","",' M15 APR'!F80)</f>
        <v/>
      </c>
      <c r="BH101" s="175">
        <f>IF(' M15 APR'!G80="","",' M15 APR'!G80)</f>
        <v>14.5</v>
      </c>
      <c r="BI101" s="175">
        <f>IF(' M15 APR'!H80="","",' M15 APR'!H80)</f>
        <v>15</v>
      </c>
      <c r="BJ101" s="175" t="str">
        <f>IF(' M15 APR'!I80="","",' M15 APR'!I80)</f>
        <v/>
      </c>
      <c r="BK101" s="175">
        <f>IF(' M15 APR'!J80="","",' M15 APR'!J80)</f>
        <v>15</v>
      </c>
      <c r="BL101" s="175">
        <f>IF(' M15 APR'!K80="","",' M15 APR'!K80)</f>
        <v>14.9</v>
      </c>
      <c r="BM101" s="175" t="str">
        <f>IF(' M15 APR'!L80="","",' M15 APR'!L80)</f>
        <v>V</v>
      </c>
      <c r="BN101" s="291">
        <f>IF(' M16 APR'!E80="","",' M16 APR'!E80)</f>
        <v>14.5</v>
      </c>
      <c r="BO101" s="291" t="str">
        <f>IF(' M16 APR'!F80="","",' M16 APR'!F80)</f>
        <v/>
      </c>
      <c r="BP101" s="291">
        <f>IF(' M16 APR'!G80="","",' M16 APR'!G80)</f>
        <v>14.5</v>
      </c>
      <c r="BQ101" s="291">
        <f>IF(' M16 APR'!H80="","",' M16 APR'!H80)</f>
        <v>14.5</v>
      </c>
      <c r="BR101" s="291" t="str">
        <f>IF(' M16 APR'!I80="","",' M16 APR'!I80)</f>
        <v>V</v>
      </c>
      <c r="BS101" s="290">
        <f t="shared" si="7"/>
        <v>13.931375000000003</v>
      </c>
      <c r="BT101" s="292" t="str">
        <f t="shared" si="8"/>
        <v>Admis(e)</v>
      </c>
      <c r="BU101" s="293" t="str">
        <f t="shared" si="9"/>
        <v xml:space="preserve">JEMALI       </v>
      </c>
    </row>
    <row r="102" spans="1:73" s="110" customFormat="1">
      <c r="A102" s="301">
        <f t="shared" si="10"/>
        <v>93</v>
      </c>
      <c r="B102" s="187" t="s">
        <v>146</v>
      </c>
      <c r="C102" s="37" t="s">
        <v>147</v>
      </c>
      <c r="D102" s="174">
        <f>IF('M9 final  '!D78="","",'M9 final  '!D78)</f>
        <v>15.6</v>
      </c>
      <c r="E102" s="174" t="str">
        <f>IF('M9 final  '!E78="","",'M9 final  '!E78)</f>
        <v/>
      </c>
      <c r="F102" s="174">
        <f>IF('M9 final  '!F78="","",'M9 final  '!F78)</f>
        <v>15.6</v>
      </c>
      <c r="G102" s="174">
        <f>IF('M9 final  '!G78="","",'M9 final  '!G78)</f>
        <v>14</v>
      </c>
      <c r="H102" s="174" t="str">
        <f>IF('M9 final  '!H78="","",'M9 final  '!H78)</f>
        <v/>
      </c>
      <c r="I102" s="174">
        <f>IF('M9 final  '!I78="","",'M9 final  '!I78)</f>
        <v>14</v>
      </c>
      <c r="J102" s="174">
        <f>IF('M9 final  '!J78="","",'M9 final  '!J78)</f>
        <v>14.8</v>
      </c>
      <c r="K102" s="174" t="str">
        <f>IF('M9 final  '!K78="","",'M9 final  '!K78)</f>
        <v>V</v>
      </c>
      <c r="L102" s="174">
        <f>IF(M10FI!E78="","",M10FI!E78)</f>
        <v>11.25</v>
      </c>
      <c r="M102" s="174">
        <f>IF(M10FI!F78="","",M10FI!F78)</f>
        <v>0</v>
      </c>
      <c r="N102" s="174">
        <f>IF(M10FI!G78="","",M10FI!G78)</f>
        <v>11.25</v>
      </c>
      <c r="O102" s="174">
        <f>IF(M10FI!H78="","",M10FI!H78)</f>
        <v>9.5</v>
      </c>
      <c r="P102" s="174">
        <f>IF(M10FI!I78="","",M10FI!I78)</f>
        <v>0</v>
      </c>
      <c r="Q102" s="174">
        <f>IF(M10FI!J78="","",M10FI!J78)</f>
        <v>9.5</v>
      </c>
      <c r="R102" s="174">
        <f>IF(M10FI!K78="","",M10FI!K78)</f>
        <v>10.5</v>
      </c>
      <c r="S102" s="174">
        <f>IF(M10FI!L78="","",M10FI!L78)</f>
        <v>10</v>
      </c>
      <c r="T102" s="174">
        <f>IF(M10FI!M78="","",M10FI!M78)</f>
        <v>10.5</v>
      </c>
      <c r="U102" s="174">
        <f>IF(M10FI!N78="","",M10FI!N78)</f>
        <v>10.325000000000001</v>
      </c>
      <c r="V102" s="176" t="s">
        <v>395</v>
      </c>
      <c r="W102" s="174">
        <f>IF('M11 final'!D78="","",'M11 final'!D78)</f>
        <v>13.5</v>
      </c>
      <c r="X102" s="174" t="str">
        <f>IF('M11 final'!E78="","",'M11 final'!E78)</f>
        <v/>
      </c>
      <c r="Y102" s="174">
        <f>IF('M11 final'!F78="","",'M11 final'!F78)</f>
        <v>13.5</v>
      </c>
      <c r="Z102" s="174">
        <f>IF('M11 final'!G78="","",'M11 final'!G78)</f>
        <v>14.75</v>
      </c>
      <c r="AA102" s="174" t="str">
        <f>IF('M11 final'!H78="","",'M11 final'!H78)</f>
        <v/>
      </c>
      <c r="AB102" s="174">
        <f>IF('M11 final'!I78="","",'M11 final'!I78)</f>
        <v>14.75</v>
      </c>
      <c r="AC102" s="174">
        <f>IF('M11 final'!J78="","",'M11 final'!J78)</f>
        <v>14.125</v>
      </c>
      <c r="AD102" s="176" t="str">
        <f>IF('M11 final'!K78="","",'M11 final'!K78)</f>
        <v>V</v>
      </c>
      <c r="AE102" s="174">
        <f>IF(M12FI!D78="","",M12FI!D78)</f>
        <v>15.5</v>
      </c>
      <c r="AF102" s="174" t="str">
        <f>IF(M12FI!E78="","",M12FI!E78)</f>
        <v/>
      </c>
      <c r="AG102" s="174">
        <f>IF(M12FI!F78="","",M12FI!F78)</f>
        <v>15.5</v>
      </c>
      <c r="AH102" s="174">
        <f>IF(M12FI!G78="","",M12FI!G78)</f>
        <v>13</v>
      </c>
      <c r="AI102" s="174" t="str">
        <f>IF(M12FI!H78="","",M12FI!H78)</f>
        <v/>
      </c>
      <c r="AJ102" s="174">
        <f>IF(M12FI!I78="","",M12FI!I78)</f>
        <v>13</v>
      </c>
      <c r="AK102" s="174">
        <f>IF(M12FI!J78="","",M12FI!J78)</f>
        <v>13.5</v>
      </c>
      <c r="AL102" s="174" t="str">
        <f>IF(M12FI!K78="","",M12FI!K78)</f>
        <v/>
      </c>
      <c r="AM102" s="174">
        <f>IF(M12FI!L78="","",M12FI!L78)</f>
        <v>13.5</v>
      </c>
      <c r="AN102" s="174">
        <f>IF(M12FI!M78="","",M12FI!M78)</f>
        <v>13.83</v>
      </c>
      <c r="AO102" s="176" t="str">
        <f>IF(M12FI!N78="","",M12FI!N78)</f>
        <v>V</v>
      </c>
      <c r="AP102" s="174">
        <f>IF(' M13 APR'!E78="","",' M13 APR'!E78)</f>
        <v>12</v>
      </c>
      <c r="AQ102" s="174" t="str">
        <f>IF(' M13 APR'!F78="","",' M13 APR'!F78)</f>
        <v/>
      </c>
      <c r="AR102" s="174">
        <f>IF(' M13 APR'!G78="","",' M13 APR'!G78)</f>
        <v>12</v>
      </c>
      <c r="AS102" s="174">
        <f>IF(' M13 APR'!H78="","",' M13 APR'!H78)</f>
        <v>15.5</v>
      </c>
      <c r="AT102" s="174" t="str">
        <f>IF(' M13 APR'!I78="","",' M13 APR'!I78)</f>
        <v/>
      </c>
      <c r="AU102" s="174">
        <f>IF(' M13 APR'!J78="","",' M13 APR'!J78)</f>
        <v>15.5</v>
      </c>
      <c r="AV102" s="174">
        <f>IF(' M13 APR'!K78="","",' M13 APR'!K78)</f>
        <v>13.540000000000001</v>
      </c>
      <c r="AW102" s="176" t="str">
        <f>IF(' M13 APR'!L78="","",' M13 APR'!L78)</f>
        <v>V</v>
      </c>
      <c r="AX102" s="176">
        <f>IF(' M14 APR'!E78="","",' M14 APR'!E78)</f>
        <v>10</v>
      </c>
      <c r="AY102" s="176">
        <f>IF(' M14 APR'!F78="","",' M14 APR'!F78)</f>
        <v>12</v>
      </c>
      <c r="AZ102" s="176">
        <f>IF(' M14 APR'!G78="","",' M14 APR'!G78)</f>
        <v>12</v>
      </c>
      <c r="BA102" s="176">
        <f>IF(' M14 APR'!H78="","",' M14 APR'!H78)</f>
        <v>12.25</v>
      </c>
      <c r="BB102" s="176" t="str">
        <f>IF(' M14 APR'!I78="","",' M14 APR'!I78)</f>
        <v/>
      </c>
      <c r="BC102" s="176">
        <f>IF(' M14 APR'!J78="","",' M14 APR'!J78)</f>
        <v>12.25</v>
      </c>
      <c r="BD102" s="176">
        <f>IF(' M14 APR'!K78="","",' M14 APR'!K78)</f>
        <v>12.11</v>
      </c>
      <c r="BE102" s="176" t="str">
        <f>IF(' M14 APR'!L78="","",' M14 APR'!L78)</f>
        <v>VAR</v>
      </c>
      <c r="BF102" s="175">
        <f>IF(' M15 APR'!E78="","",' M15 APR'!E78)</f>
        <v>14</v>
      </c>
      <c r="BG102" s="175" t="str">
        <f>IF(' M15 APR'!F78="","",' M15 APR'!F78)</f>
        <v/>
      </c>
      <c r="BH102" s="175">
        <f>IF(' M15 APR'!G78="","",' M15 APR'!G78)</f>
        <v>14</v>
      </c>
      <c r="BI102" s="175">
        <f>IF(' M15 APR'!H78="","",' M15 APR'!H78)</f>
        <v>16</v>
      </c>
      <c r="BJ102" s="175" t="str">
        <f>IF(' M15 APR'!I78="","",' M15 APR'!I78)</f>
        <v/>
      </c>
      <c r="BK102" s="175">
        <f>IF(' M15 APR'!J78="","",' M15 APR'!J78)</f>
        <v>16</v>
      </c>
      <c r="BL102" s="175">
        <f>IF(' M15 APR'!K78="","",' M15 APR'!K78)</f>
        <v>15.600000000000001</v>
      </c>
      <c r="BM102" s="175" t="str">
        <f>IF(' M15 APR'!L78="","",' M15 APR'!L78)</f>
        <v>V</v>
      </c>
      <c r="BN102" s="291">
        <f>IF(' M16 APR'!E78="","",' M16 APR'!E78)</f>
        <v>17</v>
      </c>
      <c r="BO102" s="291" t="str">
        <f>IF(' M16 APR'!F78="","",' M16 APR'!F78)</f>
        <v/>
      </c>
      <c r="BP102" s="291">
        <f>IF(' M16 APR'!G78="","",' M16 APR'!G78)</f>
        <v>17</v>
      </c>
      <c r="BQ102" s="291">
        <f>IF(' M16 APR'!H78="","",' M16 APR'!H78)</f>
        <v>17</v>
      </c>
      <c r="BR102" s="291" t="str">
        <f>IF(' M16 APR'!I78="","",' M16 APR'!I78)</f>
        <v>V</v>
      </c>
      <c r="BS102" s="290">
        <f t="shared" si="7"/>
        <v>13.916250000000002</v>
      </c>
      <c r="BT102" s="292" t="str">
        <f t="shared" si="8"/>
        <v>Admis(e)</v>
      </c>
      <c r="BU102" s="293" t="str">
        <f t="shared" si="9"/>
        <v xml:space="preserve">HIKMANE            </v>
      </c>
    </row>
    <row r="103" spans="1:73" s="110" customFormat="1">
      <c r="A103" s="301">
        <f t="shared" si="10"/>
        <v>94</v>
      </c>
      <c r="B103" s="184" t="s">
        <v>131</v>
      </c>
      <c r="C103" s="185" t="s">
        <v>132</v>
      </c>
      <c r="D103" s="174">
        <f>IF('M9 final  '!D70="","",'M9 final  '!D70)</f>
        <v>15.1</v>
      </c>
      <c r="E103" s="174" t="str">
        <f>IF('M9 final  '!E70="","",'M9 final  '!E70)</f>
        <v/>
      </c>
      <c r="F103" s="174">
        <f>IF('M9 final  '!F70="","",'M9 final  '!F70)</f>
        <v>15.1</v>
      </c>
      <c r="G103" s="174">
        <f>IF('M9 final  '!G70="","",'M9 final  '!G70)</f>
        <v>10</v>
      </c>
      <c r="H103" s="174" t="str">
        <f>IF('M9 final  '!H70="","",'M9 final  '!H70)</f>
        <v/>
      </c>
      <c r="I103" s="174">
        <f>IF('M9 final  '!I70="","",'M9 final  '!I70)</f>
        <v>10</v>
      </c>
      <c r="J103" s="174">
        <f>IF('M9 final  '!J70="","",'M9 final  '!J70)</f>
        <v>12.55</v>
      </c>
      <c r="K103" s="174" t="str">
        <f>IF('M9 final  '!K70="","",'M9 final  '!K70)</f>
        <v>V</v>
      </c>
      <c r="L103" s="174">
        <f>IF(M10FI!E70="","",M10FI!E70)</f>
        <v>12.25</v>
      </c>
      <c r="M103" s="174" t="str">
        <f>IF(M10FI!F70="","",M10FI!F70)</f>
        <v/>
      </c>
      <c r="N103" s="174">
        <f>IF(M10FI!G70="","",M10FI!G70)</f>
        <v>12.25</v>
      </c>
      <c r="O103" s="174">
        <f>IF(M10FI!H70="","",M10FI!H70)</f>
        <v>12.75</v>
      </c>
      <c r="P103" s="174" t="str">
        <f>IF(M10FI!I70="","",M10FI!I70)</f>
        <v/>
      </c>
      <c r="Q103" s="174">
        <f>IF(M10FI!J70="","",M10FI!J70)</f>
        <v>12.75</v>
      </c>
      <c r="R103" s="174">
        <f>IF(M10FI!K70="","",M10FI!K70)</f>
        <v>12.5</v>
      </c>
      <c r="S103" s="174" t="str">
        <f>IF(M10FI!L70="","",M10FI!L70)</f>
        <v/>
      </c>
      <c r="T103" s="174">
        <f>IF(M10FI!M70="","",M10FI!M70)</f>
        <v>12.5</v>
      </c>
      <c r="U103" s="174">
        <f>IF(M10FI!N70="","",M10FI!N70)</f>
        <v>12.525</v>
      </c>
      <c r="V103" s="176" t="str">
        <f>IF(M10FI!O70="","",M10FI!O70)</f>
        <v>V</v>
      </c>
      <c r="W103" s="174">
        <f>IF('M11 final'!D70="","",'M11 final'!D70)</f>
        <v>11.5</v>
      </c>
      <c r="X103" s="174" t="str">
        <f>IF('M11 final'!E70="","",'M11 final'!E70)</f>
        <v/>
      </c>
      <c r="Y103" s="174">
        <f>IF('M11 final'!F70="","",'M11 final'!F70)</f>
        <v>11.5</v>
      </c>
      <c r="Z103" s="174">
        <f>IF('M11 final'!G70="","",'M11 final'!G70)</f>
        <v>16.75</v>
      </c>
      <c r="AA103" s="174" t="str">
        <f>IF('M11 final'!H70="","",'M11 final'!H70)</f>
        <v/>
      </c>
      <c r="AB103" s="174">
        <f>IF('M11 final'!I70="","",'M11 final'!I70)</f>
        <v>16.75</v>
      </c>
      <c r="AC103" s="174">
        <f>IF('M11 final'!J70="","",'M11 final'!J70)</f>
        <v>14.125</v>
      </c>
      <c r="AD103" s="176" t="str">
        <f>IF('M11 final'!K70="","",'M11 final'!K70)</f>
        <v>V</v>
      </c>
      <c r="AE103" s="174">
        <f>IF(M12FI!D70="","",M12FI!D70)</f>
        <v>16.5</v>
      </c>
      <c r="AF103" s="174" t="str">
        <f>IF(M12FI!E70="","",M12FI!E70)</f>
        <v/>
      </c>
      <c r="AG103" s="174">
        <f>IF(M12FI!F70="","",M12FI!F70)</f>
        <v>16.5</v>
      </c>
      <c r="AH103" s="174">
        <f>IF(M12FI!G70="","",M12FI!G70)</f>
        <v>16</v>
      </c>
      <c r="AI103" s="174" t="str">
        <f>IF(M12FI!H70="","",M12FI!H70)</f>
        <v/>
      </c>
      <c r="AJ103" s="174">
        <f>IF(M12FI!I70="","",M12FI!I70)</f>
        <v>16</v>
      </c>
      <c r="AK103" s="174">
        <f>IF(M12FI!J70="","",M12FI!J70)</f>
        <v>14.5</v>
      </c>
      <c r="AL103" s="174" t="str">
        <f>IF(M12FI!K70="","",M12FI!K70)</f>
        <v/>
      </c>
      <c r="AM103" s="174">
        <f>IF(M12FI!L70="","",M12FI!L70)</f>
        <v>14.5</v>
      </c>
      <c r="AN103" s="174">
        <f>IF(M12FI!M70="","",M12FI!M70)</f>
        <v>15.270000000000001</v>
      </c>
      <c r="AO103" s="176" t="str">
        <f>IF(M12FI!N70="","",M12FI!N70)</f>
        <v>V</v>
      </c>
      <c r="AP103" s="174">
        <f>IF(' M13 APR'!E70="","",' M13 APR'!E70)</f>
        <v>12</v>
      </c>
      <c r="AQ103" s="174" t="str">
        <f>IF(' M13 APR'!F70="","",' M13 APR'!F70)</f>
        <v/>
      </c>
      <c r="AR103" s="174">
        <f>IF(' M13 APR'!G70="","",' M13 APR'!G70)</f>
        <v>12</v>
      </c>
      <c r="AS103" s="174">
        <f>IF(' M13 APR'!H70="","",' M13 APR'!H70)</f>
        <v>15.724999999999998</v>
      </c>
      <c r="AT103" s="174" t="str">
        <f>IF(' M13 APR'!I70="","",' M13 APR'!I70)</f>
        <v/>
      </c>
      <c r="AU103" s="174">
        <f>IF(' M13 APR'!J70="","",' M13 APR'!J70)</f>
        <v>15.724999999999998</v>
      </c>
      <c r="AV103" s="174">
        <f>IF(' M13 APR'!K70="","",' M13 APR'!K70)</f>
        <v>13.638999999999999</v>
      </c>
      <c r="AW103" s="176" t="str">
        <f>IF(' M13 APR'!L70="","",' M13 APR'!L70)</f>
        <v>V</v>
      </c>
      <c r="AX103" s="176">
        <f>IF(' M14 APR'!E70="","",' M14 APR'!E70)</f>
        <v>15.200000000000001</v>
      </c>
      <c r="AY103" s="176" t="str">
        <f>IF(' M14 APR'!F70="","",' M14 APR'!F70)</f>
        <v/>
      </c>
      <c r="AZ103" s="176">
        <f>IF(' M14 APR'!G70="","",' M14 APR'!G70)</f>
        <v>15.200000000000001</v>
      </c>
      <c r="BA103" s="176">
        <f>IF(' M14 APR'!H70="","",' M14 APR'!H70)</f>
        <v>13.5</v>
      </c>
      <c r="BB103" s="176" t="str">
        <f>IF(' M14 APR'!I70="","",' M14 APR'!I70)</f>
        <v/>
      </c>
      <c r="BC103" s="176">
        <f>IF(' M14 APR'!J70="","",' M14 APR'!J70)</f>
        <v>13.5</v>
      </c>
      <c r="BD103" s="176">
        <f>IF(' M14 APR'!K70="","",' M14 APR'!K70)</f>
        <v>14.452000000000002</v>
      </c>
      <c r="BE103" s="176" t="str">
        <f>IF(' M14 APR'!L70="","",' M14 APR'!L70)</f>
        <v>V</v>
      </c>
      <c r="BF103" s="175">
        <f>IF(' M15 APR'!E70="","",' M15 APR'!E70)</f>
        <v>13</v>
      </c>
      <c r="BG103" s="175" t="str">
        <f>IF(' M15 APR'!F70="","",' M15 APR'!F70)</f>
        <v/>
      </c>
      <c r="BH103" s="175">
        <f>IF(' M15 APR'!G70="","",' M15 APR'!G70)</f>
        <v>13</v>
      </c>
      <c r="BI103" s="175">
        <f>IF(' M15 APR'!H70="","",' M15 APR'!H70)</f>
        <v>15</v>
      </c>
      <c r="BJ103" s="175" t="str">
        <f>IF(' M15 APR'!I70="","",' M15 APR'!I70)</f>
        <v/>
      </c>
      <c r="BK103" s="175">
        <f>IF(' M15 APR'!J70="","",' M15 APR'!J70)</f>
        <v>15</v>
      </c>
      <c r="BL103" s="175">
        <f>IF(' M15 APR'!K70="","",' M15 APR'!K70)</f>
        <v>14.6</v>
      </c>
      <c r="BM103" s="175" t="str">
        <f>IF(' M15 APR'!L70="","",' M15 APR'!L70)</f>
        <v>V</v>
      </c>
      <c r="BN103" s="291">
        <f>IF(' M16 APR'!E70="","",' M16 APR'!E70)</f>
        <v>13.5</v>
      </c>
      <c r="BO103" s="291" t="str">
        <f>IF(' M16 APR'!F70="","",' M16 APR'!F70)</f>
        <v/>
      </c>
      <c r="BP103" s="291">
        <f>IF(' M16 APR'!G70="","",' M16 APR'!G70)</f>
        <v>13.5</v>
      </c>
      <c r="BQ103" s="291">
        <f>IF(' M16 APR'!H70="","",' M16 APR'!H70)</f>
        <v>13.5</v>
      </c>
      <c r="BR103" s="291" t="str">
        <f>IF(' M16 APR'!I70="","",' M16 APR'!I70)</f>
        <v>V</v>
      </c>
      <c r="BS103" s="290">
        <f t="shared" si="7"/>
        <v>13.832625</v>
      </c>
      <c r="BT103" s="292" t="str">
        <f t="shared" si="8"/>
        <v>Admis(e)</v>
      </c>
      <c r="BU103" s="293" t="str">
        <f t="shared" si="9"/>
        <v xml:space="preserve">ELRHASSOULI </v>
      </c>
    </row>
    <row r="104" spans="1:73" s="110" customFormat="1">
      <c r="A104" s="301">
        <f t="shared" si="10"/>
        <v>95</v>
      </c>
      <c r="B104" s="183" t="s">
        <v>117</v>
      </c>
      <c r="C104" s="182" t="s">
        <v>118</v>
      </c>
      <c r="D104" s="174">
        <f>IF('M9 final  '!D63="","",'M9 final  '!D63)</f>
        <v>15.1</v>
      </c>
      <c r="E104" s="174" t="str">
        <f>IF('M9 final  '!E63="","",'M9 final  '!E63)</f>
        <v/>
      </c>
      <c r="F104" s="174">
        <f>IF('M9 final  '!F63="","",'M9 final  '!F63)</f>
        <v>15.1</v>
      </c>
      <c r="G104" s="174">
        <f>IF('M9 final  '!G63="","",'M9 final  '!G63)</f>
        <v>14</v>
      </c>
      <c r="H104" s="174" t="str">
        <f>IF('M9 final  '!H63="","",'M9 final  '!H63)</f>
        <v/>
      </c>
      <c r="I104" s="174">
        <f>IF('M9 final  '!I63="","",'M9 final  '!I63)</f>
        <v>14</v>
      </c>
      <c r="J104" s="174">
        <f>IF('M9 final  '!J63="","",'M9 final  '!J63)</f>
        <v>14.55</v>
      </c>
      <c r="K104" s="174" t="str">
        <f>IF('M9 final  '!K63="","",'M9 final  '!K63)</f>
        <v>V</v>
      </c>
      <c r="L104" s="174">
        <f>IF(M10FI!E63="","",M10FI!E63)</f>
        <v>13.75</v>
      </c>
      <c r="M104" s="174" t="str">
        <f>IF(M10FI!F63="","",M10FI!F63)</f>
        <v/>
      </c>
      <c r="N104" s="174">
        <f>IF(M10FI!G63="","",M10FI!G63)</f>
        <v>13.75</v>
      </c>
      <c r="O104" s="174">
        <f>IF(M10FI!H63="","",M10FI!H63)</f>
        <v>14.25</v>
      </c>
      <c r="P104" s="174" t="str">
        <f>IF(M10FI!I63="","",M10FI!I63)</f>
        <v/>
      </c>
      <c r="Q104" s="174">
        <f>IF(M10FI!J63="","",M10FI!J63)</f>
        <v>14.25</v>
      </c>
      <c r="R104" s="174">
        <f>IF(M10FI!K63="","",M10FI!K63)</f>
        <v>12</v>
      </c>
      <c r="S104" s="174" t="str">
        <f>IF(M10FI!L63="","",M10FI!L63)</f>
        <v/>
      </c>
      <c r="T104" s="174">
        <f>IF(M10FI!M63="","",M10FI!M63)</f>
        <v>12</v>
      </c>
      <c r="U104" s="174">
        <f>IF(M10FI!N63="","",M10FI!N63)</f>
        <v>13.424999999999999</v>
      </c>
      <c r="V104" s="176" t="str">
        <f>IF(M10FI!O63="","",M10FI!O63)</f>
        <v>V</v>
      </c>
      <c r="W104" s="174">
        <f>IF('M11 final'!D63="","",'M11 final'!D63)</f>
        <v>13.25</v>
      </c>
      <c r="X104" s="174" t="str">
        <f>IF('M11 final'!E63="","",'M11 final'!E63)</f>
        <v/>
      </c>
      <c r="Y104" s="174">
        <f>IF('M11 final'!F63="","",'M11 final'!F63)</f>
        <v>13.25</v>
      </c>
      <c r="Z104" s="174">
        <f>IF('M11 final'!G63="","",'M11 final'!G63)</f>
        <v>7.5</v>
      </c>
      <c r="AA104" s="174">
        <f>IF('M11 final'!H63="","",'M11 final'!H63)</f>
        <v>12</v>
      </c>
      <c r="AB104" s="174">
        <f>IF('M11 final'!I63="","",'M11 final'!I63)</f>
        <v>12</v>
      </c>
      <c r="AC104" s="174">
        <f>IF('M11 final'!J63="","",'M11 final'!J63)</f>
        <v>12.625</v>
      </c>
      <c r="AD104" s="176" t="str">
        <f>IF('M11 final'!K63="","",'M11 final'!K63)</f>
        <v>VAR</v>
      </c>
      <c r="AE104" s="174">
        <f>IF(M12FI!D63="","",M12FI!D63)</f>
        <v>13.5</v>
      </c>
      <c r="AF104" s="174" t="str">
        <f>IF(M12FI!E63="","",M12FI!E63)</f>
        <v/>
      </c>
      <c r="AG104" s="174">
        <f>IF(M12FI!F63="","",M12FI!F63)</f>
        <v>13.5</v>
      </c>
      <c r="AH104" s="174">
        <f>IF(M12FI!G63="","",M12FI!G63)</f>
        <v>5</v>
      </c>
      <c r="AI104" s="174">
        <f>IF(M12FI!H63="","",M12FI!H63)</f>
        <v>11</v>
      </c>
      <c r="AJ104" s="174">
        <f>IF(M12FI!I63="","",M12FI!I63)</f>
        <v>11</v>
      </c>
      <c r="AK104" s="174">
        <f>IF(M12FI!J63="","",M12FI!J63)</f>
        <v>10.25</v>
      </c>
      <c r="AL104" s="174">
        <f>IF(M12FI!K63="","",M12FI!K63)</f>
        <v>12</v>
      </c>
      <c r="AM104" s="174">
        <f>IF(M12FI!L63="","",M12FI!L63)</f>
        <v>12</v>
      </c>
      <c r="AN104" s="174">
        <f>IF(M12FI!M63="","",M12FI!M63)</f>
        <v>12.110000000000001</v>
      </c>
      <c r="AO104" s="176" t="str">
        <f>IF(M12FI!N63="","",M12FI!N63)</f>
        <v>VAR</v>
      </c>
      <c r="AP104" s="174">
        <f>IF(' M13 APR'!E63="","",' M13 APR'!E63)</f>
        <v>13</v>
      </c>
      <c r="AQ104" s="174" t="str">
        <f>IF(' M13 APR'!F63="","",' M13 APR'!F63)</f>
        <v/>
      </c>
      <c r="AR104" s="174">
        <f>IF(' M13 APR'!G63="","",' M13 APR'!G63)</f>
        <v>13</v>
      </c>
      <c r="AS104" s="174">
        <f>IF(' M13 APR'!H63="","",' M13 APR'!H63)</f>
        <v>15.75</v>
      </c>
      <c r="AT104" s="174" t="str">
        <f>IF(' M13 APR'!I63="","",' M13 APR'!I63)</f>
        <v/>
      </c>
      <c r="AU104" s="174">
        <f>IF(' M13 APR'!J63="","",' M13 APR'!J63)</f>
        <v>15.75</v>
      </c>
      <c r="AV104" s="174">
        <f>IF(' M13 APR'!K63="","",' M13 APR'!K63)</f>
        <v>14.21</v>
      </c>
      <c r="AW104" s="176" t="str">
        <f>IF(' M13 APR'!L63="","",' M13 APR'!L63)</f>
        <v>V</v>
      </c>
      <c r="AX104" s="176">
        <f>IF(' M14 APR'!E63="","",' M14 APR'!E63)</f>
        <v>15.200000000000001</v>
      </c>
      <c r="AY104" s="176" t="str">
        <f>IF(' M14 APR'!F63="","",' M14 APR'!F63)</f>
        <v/>
      </c>
      <c r="AZ104" s="176">
        <f>IF(' M14 APR'!G63="","",' M14 APR'!G63)</f>
        <v>15.200000000000001</v>
      </c>
      <c r="BA104" s="176">
        <f>IF(' M14 APR'!H63="","",' M14 APR'!H63)</f>
        <v>13.25</v>
      </c>
      <c r="BB104" s="176" t="str">
        <f>IF(' M14 APR'!I63="","",' M14 APR'!I63)</f>
        <v/>
      </c>
      <c r="BC104" s="176">
        <f>IF(' M14 APR'!J63="","",' M14 APR'!J63)</f>
        <v>13.25</v>
      </c>
      <c r="BD104" s="176">
        <f>IF(' M14 APR'!K63="","",' M14 APR'!K63)</f>
        <v>14.342000000000002</v>
      </c>
      <c r="BE104" s="176" t="str">
        <f>IF(' M14 APR'!L63="","",' M14 APR'!L63)</f>
        <v>V</v>
      </c>
      <c r="BF104" s="175">
        <f>IF(' M15 APR'!E63="","",' M15 APR'!E63)</f>
        <v>14</v>
      </c>
      <c r="BG104" s="175" t="str">
        <f>IF(' M15 APR'!F63="","",' M15 APR'!F63)</f>
        <v/>
      </c>
      <c r="BH104" s="175">
        <f>IF(' M15 APR'!G63="","",' M15 APR'!G63)</f>
        <v>14</v>
      </c>
      <c r="BI104" s="175">
        <f>IF(' M15 APR'!H63="","",' M15 APR'!H63)</f>
        <v>15</v>
      </c>
      <c r="BJ104" s="175" t="str">
        <f>IF(' M15 APR'!I63="","",' M15 APR'!I63)</f>
        <v/>
      </c>
      <c r="BK104" s="175">
        <f>IF(' M15 APR'!J63="","",' M15 APR'!J63)</f>
        <v>15</v>
      </c>
      <c r="BL104" s="175">
        <f>IF(' M15 APR'!K63="","",' M15 APR'!K63)</f>
        <v>14.8</v>
      </c>
      <c r="BM104" s="175" t="str">
        <f>IF(' M15 APR'!L63="","",' M15 APR'!L63)</f>
        <v>V</v>
      </c>
      <c r="BN104" s="291">
        <f>IF(' M16 APR'!E63="","",' M16 APR'!E63)</f>
        <v>14.5</v>
      </c>
      <c r="BO104" s="291" t="str">
        <f>IF(' M16 APR'!F63="","",' M16 APR'!F63)</f>
        <v/>
      </c>
      <c r="BP104" s="291">
        <f>IF(' M16 APR'!G63="","",' M16 APR'!G63)</f>
        <v>14.5</v>
      </c>
      <c r="BQ104" s="291">
        <f>IF(' M16 APR'!H63="","",' M16 APR'!H63)</f>
        <v>14.5</v>
      </c>
      <c r="BR104" s="291" t="str">
        <f>IF(' M16 APR'!I63="","",' M16 APR'!I63)</f>
        <v>V</v>
      </c>
      <c r="BS104" s="290">
        <f t="shared" si="7"/>
        <v>13.82025</v>
      </c>
      <c r="BT104" s="292" t="str">
        <f t="shared" si="8"/>
        <v>Admis(e)</v>
      </c>
      <c r="BU104" s="293" t="str">
        <f t="shared" si="9"/>
        <v xml:space="preserve">ELGRICH            </v>
      </c>
    </row>
    <row r="105" spans="1:73" s="110" customFormat="1">
      <c r="A105" s="301">
        <f t="shared" si="10"/>
        <v>96</v>
      </c>
      <c r="B105" s="183" t="s">
        <v>20</v>
      </c>
      <c r="C105" s="182" t="s">
        <v>21</v>
      </c>
      <c r="D105" s="174">
        <f>IF('M9 final  '!D11="","",'M9 final  '!D11)</f>
        <v>15.6</v>
      </c>
      <c r="E105" s="174" t="str">
        <f>IF('M9 final  '!E11="","",'M9 final  '!E11)</f>
        <v/>
      </c>
      <c r="F105" s="174">
        <f>IF('M9 final  '!F11="","",'M9 final  '!F11)</f>
        <v>15.6</v>
      </c>
      <c r="G105" s="174">
        <f>IF('M9 final  '!G11="","",'M9 final  '!G11)</f>
        <v>14.5</v>
      </c>
      <c r="H105" s="174" t="str">
        <f>IF('M9 final  '!H11="","",'M9 final  '!H11)</f>
        <v/>
      </c>
      <c r="I105" s="174">
        <f>IF('M9 final  '!I11="","",'M9 final  '!I11)</f>
        <v>14.5</v>
      </c>
      <c r="J105" s="174">
        <f>IF('M9 final  '!J11="","",'M9 final  '!J11)</f>
        <v>15.05</v>
      </c>
      <c r="K105" s="174" t="str">
        <f>IF('M9 final  '!K11="","",'M9 final  '!K11)</f>
        <v>V</v>
      </c>
      <c r="L105" s="174">
        <f>IF(M10FI!E11="","",M10FI!E11)</f>
        <v>11.375</v>
      </c>
      <c r="M105" s="174">
        <f>IF(M10FI!F11="","",M10FI!F11)</f>
        <v>12</v>
      </c>
      <c r="N105" s="174">
        <f>IF(M10FI!G11="","",M10FI!G11)</f>
        <v>12</v>
      </c>
      <c r="O105" s="174">
        <f>IF(M10FI!H11="","",M10FI!H11)</f>
        <v>12</v>
      </c>
      <c r="P105" s="174" t="str">
        <f>IF(M10FI!I11="","",M10FI!I11)</f>
        <v/>
      </c>
      <c r="Q105" s="174">
        <f>IF(M10FI!J11="","",M10FI!J11)</f>
        <v>12</v>
      </c>
      <c r="R105" s="174">
        <f>IF(M10FI!K11="","",M10FI!K11)</f>
        <v>11.5</v>
      </c>
      <c r="S105" s="174">
        <f>IF(M10FI!L11="","",M10FI!L11)</f>
        <v>12</v>
      </c>
      <c r="T105" s="174">
        <f>IF(M10FI!M11="","",M10FI!M11)</f>
        <v>12</v>
      </c>
      <c r="U105" s="174">
        <f>IF(M10FI!N11="","",M10FI!N11)</f>
        <v>12</v>
      </c>
      <c r="V105" s="176" t="str">
        <f>IF(M10FI!O11="","",M10FI!O11)</f>
        <v>VAR</v>
      </c>
      <c r="W105" s="174">
        <f>IF('M11 final'!D11="","",'M11 final'!D11)</f>
        <v>10.25</v>
      </c>
      <c r="X105" s="174" t="str">
        <f>IF('M11 final'!E11="","",'M11 final'!E11)</f>
        <v/>
      </c>
      <c r="Y105" s="174">
        <f>IF('M11 final'!F11="","",'M11 final'!F11)</f>
        <v>10.25</v>
      </c>
      <c r="Z105" s="174">
        <f>IF('M11 final'!G11="","",'M11 final'!G11)</f>
        <v>15</v>
      </c>
      <c r="AA105" s="174" t="str">
        <f>IF('M11 final'!H11="","",'M11 final'!H11)</f>
        <v/>
      </c>
      <c r="AB105" s="174">
        <f>IF('M11 final'!I11="","",'M11 final'!I11)</f>
        <v>15</v>
      </c>
      <c r="AC105" s="174">
        <f>IF('M11 final'!J11="","",'M11 final'!J11)</f>
        <v>12.625</v>
      </c>
      <c r="AD105" s="176" t="str">
        <f>IF('M11 final'!K11="","",'M11 final'!K11)</f>
        <v>V</v>
      </c>
      <c r="AE105" s="174">
        <f>IF(M12FI!D11="","",M12FI!D11)</f>
        <v>14.5</v>
      </c>
      <c r="AF105" s="174" t="str">
        <f>IF(M12FI!E11="","",M12FI!E11)</f>
        <v/>
      </c>
      <c r="AG105" s="174">
        <f>IF(M12FI!F11="","",M12FI!F11)</f>
        <v>14.5</v>
      </c>
      <c r="AH105" s="174">
        <f>IF(M12FI!G11="","",M12FI!G11)</f>
        <v>8</v>
      </c>
      <c r="AI105" s="174">
        <f>IF(M12FI!H11="","",M12FI!H11)</f>
        <v>12</v>
      </c>
      <c r="AJ105" s="174">
        <f>IF(M12FI!I11="","",M12FI!I11)</f>
        <v>12</v>
      </c>
      <c r="AK105" s="174">
        <f>IF(M12FI!J11="","",M12FI!J11)</f>
        <v>6</v>
      </c>
      <c r="AL105" s="174">
        <f>IF(M12FI!K11="","",M12FI!K11)</f>
        <v>12</v>
      </c>
      <c r="AM105" s="174">
        <f>IF(M12FI!L11="","",M12FI!L11)</f>
        <v>12</v>
      </c>
      <c r="AN105" s="174">
        <f>IF(M12FI!M11="","",M12FI!M11)</f>
        <v>12.55</v>
      </c>
      <c r="AO105" s="176" t="str">
        <f>IF(M12FI!N11="","",M12FI!N11)</f>
        <v>VAR</v>
      </c>
      <c r="AP105" s="174">
        <f>IF(' M13 APR'!E11="","",' M13 APR'!E11)</f>
        <v>14</v>
      </c>
      <c r="AQ105" s="174" t="str">
        <f>IF(' M13 APR'!F11="","",' M13 APR'!F11)</f>
        <v/>
      </c>
      <c r="AR105" s="174">
        <f>IF(' M13 APR'!G11="","",' M13 APR'!G11)</f>
        <v>14</v>
      </c>
      <c r="AS105" s="174">
        <f>IF(' M13 APR'!H11="","",' M13 APR'!H11)</f>
        <v>13.424999999999999</v>
      </c>
      <c r="AT105" s="174" t="str">
        <f>IF(' M13 APR'!I11="","",' M13 APR'!I11)</f>
        <v/>
      </c>
      <c r="AU105" s="174">
        <f>IF(' M13 APR'!J11="","",' M13 APR'!J11)</f>
        <v>13.424999999999999</v>
      </c>
      <c r="AV105" s="174">
        <f>IF(' M13 APR'!K11="","",' M13 APR'!K11)</f>
        <v>13.747</v>
      </c>
      <c r="AW105" s="176" t="str">
        <f>IF(' M13 APR'!L11="","",' M13 APR'!L11)</f>
        <v>V</v>
      </c>
      <c r="AX105" s="176">
        <f>IF(' M14 APR'!E11="","",' M14 APR'!E11)</f>
        <v>12.8</v>
      </c>
      <c r="AY105" s="176" t="str">
        <f>IF(' M14 APR'!F11="","",' M14 APR'!F11)</f>
        <v/>
      </c>
      <c r="AZ105" s="176">
        <f>IF(' M14 APR'!G11="","",' M14 APR'!G11)</f>
        <v>12.8</v>
      </c>
      <c r="BA105" s="176">
        <f>IF(' M14 APR'!H11="","",' M14 APR'!H11)</f>
        <v>12.75</v>
      </c>
      <c r="BB105" s="176" t="str">
        <f>IF(' M14 APR'!I11="","",' M14 APR'!I11)</f>
        <v/>
      </c>
      <c r="BC105" s="176">
        <f>IF(' M14 APR'!J11="","",' M14 APR'!J11)</f>
        <v>12.75</v>
      </c>
      <c r="BD105" s="176">
        <f>IF(' M14 APR'!K11="","",' M14 APR'!K11)</f>
        <v>12.778000000000002</v>
      </c>
      <c r="BE105" s="176" t="str">
        <f>IF(' M14 APR'!L11="","",' M14 APR'!L11)</f>
        <v>V</v>
      </c>
      <c r="BF105" s="175">
        <f>IF(' M15 APR'!E11="","",' M15 APR'!E11)</f>
        <v>14.5</v>
      </c>
      <c r="BG105" s="175" t="str">
        <f>IF(' M15 APR'!F11="","",' M15 APR'!F11)</f>
        <v/>
      </c>
      <c r="BH105" s="175">
        <f>IF(' M15 APR'!G11="","",' M15 APR'!G11)</f>
        <v>14.5</v>
      </c>
      <c r="BI105" s="175">
        <f>IF(' M15 APR'!H11="","",' M15 APR'!H11)</f>
        <v>15.5</v>
      </c>
      <c r="BJ105" s="175" t="str">
        <f>IF(' M15 APR'!I11="","",' M15 APR'!I11)</f>
        <v/>
      </c>
      <c r="BK105" s="175">
        <f>IF(' M15 APR'!J11="","",' M15 APR'!J11)</f>
        <v>15.5</v>
      </c>
      <c r="BL105" s="175">
        <f>IF(' M15 APR'!K11="","",' M15 APR'!K11)</f>
        <v>15.3</v>
      </c>
      <c r="BM105" s="175" t="str">
        <f>IF(' M15 APR'!L11="","",' M15 APR'!L11)</f>
        <v>V</v>
      </c>
      <c r="BN105" s="291">
        <f>IF(' M16 APR'!E11="","",' M16 APR'!E11)</f>
        <v>16.5</v>
      </c>
      <c r="BO105" s="291" t="str">
        <f>IF(' M16 APR'!F11="","",' M16 APR'!F11)</f>
        <v/>
      </c>
      <c r="BP105" s="291">
        <f>IF(' M16 APR'!G11="","",' M16 APR'!G11)</f>
        <v>16.5</v>
      </c>
      <c r="BQ105" s="291">
        <f>IF(' M16 APR'!H11="","",' M16 APR'!H11)</f>
        <v>16.5</v>
      </c>
      <c r="BR105" s="291" t="str">
        <f>IF(' M16 APR'!I11="","",' M16 APR'!I11)</f>
        <v>V</v>
      </c>
      <c r="BS105" s="290">
        <f t="shared" si="7"/>
        <v>13.81875</v>
      </c>
      <c r="BT105" s="292" t="str">
        <f t="shared" si="8"/>
        <v>Admis(e)</v>
      </c>
      <c r="BU105" s="293" t="str">
        <f t="shared" si="9"/>
        <v xml:space="preserve">ABOUNOUAS         </v>
      </c>
    </row>
    <row r="106" spans="1:73" s="110" customFormat="1">
      <c r="A106" s="301">
        <f t="shared" si="10"/>
        <v>97</v>
      </c>
      <c r="B106" s="187" t="s">
        <v>182</v>
      </c>
      <c r="C106" s="37" t="s">
        <v>183</v>
      </c>
      <c r="D106" s="174">
        <f>IF('M9 final  '!D97="","",'M9 final  '!D97)</f>
        <v>16.8</v>
      </c>
      <c r="E106" s="174" t="str">
        <f>IF('M9 final  '!E97="","",'M9 final  '!E97)</f>
        <v/>
      </c>
      <c r="F106" s="174">
        <f>IF('M9 final  '!F97="","",'M9 final  '!F97)</f>
        <v>16.8</v>
      </c>
      <c r="G106" s="174">
        <f>IF('M9 final  '!G97="","",'M9 final  '!G97)</f>
        <v>13</v>
      </c>
      <c r="H106" s="174" t="str">
        <f>IF('M9 final  '!H97="","",'M9 final  '!H97)</f>
        <v/>
      </c>
      <c r="I106" s="174">
        <f>IF('M9 final  '!I97="","",'M9 final  '!I97)</f>
        <v>13</v>
      </c>
      <c r="J106" s="174">
        <f>IF('M9 final  '!J97="","",'M9 final  '!J97)</f>
        <v>14.9</v>
      </c>
      <c r="K106" s="174" t="str">
        <f>IF('M9 final  '!K97="","",'M9 final  '!K97)</f>
        <v>V</v>
      </c>
      <c r="L106" s="174">
        <f>IF(M10FI!E97="","",M10FI!E97)</f>
        <v>10.625</v>
      </c>
      <c r="M106" s="174">
        <f>IF(M10FI!F97="","",M10FI!F97)</f>
        <v>11</v>
      </c>
      <c r="N106" s="174">
        <f>IF(M10FI!G97="","",M10FI!G97)</f>
        <v>11</v>
      </c>
      <c r="O106" s="174">
        <f>IF(M10FI!H97="","",M10FI!H97)</f>
        <v>8</v>
      </c>
      <c r="P106" s="174">
        <f>IF(M10FI!I97="","",M10FI!I97)</f>
        <v>0</v>
      </c>
      <c r="Q106" s="174">
        <f>IF(M10FI!J97="","",M10FI!J97)</f>
        <v>8</v>
      </c>
      <c r="R106" s="174">
        <f>IF(M10FI!K97="","",M10FI!K97)</f>
        <v>11.5</v>
      </c>
      <c r="S106" s="174">
        <f>IF(M10FI!L97="","",M10FI!L97)</f>
        <v>10</v>
      </c>
      <c r="T106" s="174">
        <f>IF(M10FI!M97="","",M10FI!M97)</f>
        <v>11.5</v>
      </c>
      <c r="U106" s="174">
        <f>IF(M10FI!N97="","",M10FI!N97)</f>
        <v>9.9499999999999993</v>
      </c>
      <c r="V106" s="176" t="s">
        <v>395</v>
      </c>
      <c r="W106" s="174">
        <f>IF('M11 final'!D97="","",'M11 final'!D97)</f>
        <v>13.75</v>
      </c>
      <c r="X106" s="174" t="str">
        <f>IF('M11 final'!E97="","",'M11 final'!E97)</f>
        <v/>
      </c>
      <c r="Y106" s="174">
        <f>IF('M11 final'!F97="","",'M11 final'!F97)</f>
        <v>13.75</v>
      </c>
      <c r="Z106" s="174">
        <f>IF('M11 final'!G97="","",'M11 final'!G97)</f>
        <v>13.75</v>
      </c>
      <c r="AA106" s="174" t="str">
        <f>IF('M11 final'!H97="","",'M11 final'!H97)</f>
        <v/>
      </c>
      <c r="AB106" s="174">
        <f>IF('M11 final'!I97="","",'M11 final'!I97)</f>
        <v>13.75</v>
      </c>
      <c r="AC106" s="174">
        <f>IF('M11 final'!J97="","",'M11 final'!J97)</f>
        <v>13.75</v>
      </c>
      <c r="AD106" s="176" t="str">
        <f>IF('M11 final'!K97="","",'M11 final'!K97)</f>
        <v>V</v>
      </c>
      <c r="AE106" s="174">
        <f>IF(M12FI!D97="","",M12FI!D97)</f>
        <v>15.5</v>
      </c>
      <c r="AF106" s="174" t="str">
        <f>IF(M12FI!E97="","",M12FI!E97)</f>
        <v/>
      </c>
      <c r="AG106" s="174">
        <f>IF(M12FI!F97="","",M12FI!F97)</f>
        <v>15.5</v>
      </c>
      <c r="AH106" s="174">
        <f>IF(M12FI!G97="","",M12FI!G97)</f>
        <v>13</v>
      </c>
      <c r="AI106" s="174" t="str">
        <f>IF(M12FI!H97="","",M12FI!H97)</f>
        <v/>
      </c>
      <c r="AJ106" s="174">
        <f>IF(M12FI!I97="","",M12FI!I97)</f>
        <v>13</v>
      </c>
      <c r="AK106" s="174">
        <f>IF(M12FI!J97="","",M12FI!J97)</f>
        <v>9.5</v>
      </c>
      <c r="AL106" s="174">
        <f>IF(M12FI!K97="","",M12FI!K97)</f>
        <v>4.5</v>
      </c>
      <c r="AM106" s="174">
        <f>IF(M12FI!L97="","",M12FI!L97)</f>
        <v>9.5</v>
      </c>
      <c r="AN106" s="174">
        <f>IF(M12FI!M97="","",M12FI!M97)</f>
        <v>11.59</v>
      </c>
      <c r="AO106" s="176" t="s">
        <v>395</v>
      </c>
      <c r="AP106" s="174">
        <f>IF(' M13 APR'!E97="","",' M13 APR'!E97)</f>
        <v>12</v>
      </c>
      <c r="AQ106" s="174" t="str">
        <f>IF(' M13 APR'!F97="","",' M13 APR'!F97)</f>
        <v/>
      </c>
      <c r="AR106" s="174">
        <f>IF(' M13 APR'!G97="","",' M13 APR'!G97)</f>
        <v>12</v>
      </c>
      <c r="AS106" s="174">
        <f>IF(' M13 APR'!H97="","",' M13 APR'!H97)</f>
        <v>12</v>
      </c>
      <c r="AT106" s="174" t="str">
        <f>IF(' M13 APR'!I97="","",' M13 APR'!I97)</f>
        <v/>
      </c>
      <c r="AU106" s="174">
        <f>IF(' M13 APR'!J97="","",' M13 APR'!J97)</f>
        <v>12</v>
      </c>
      <c r="AV106" s="174">
        <f>IF(' M13 APR'!K97="","",' M13 APR'!K97)</f>
        <v>12</v>
      </c>
      <c r="AW106" s="176" t="str">
        <f>IF(' M13 APR'!L97="","",' M13 APR'!L97)</f>
        <v>V</v>
      </c>
      <c r="AX106" s="176">
        <f>IF(' M14 APR'!E97="","",' M14 APR'!E97)</f>
        <v>17.200000000000003</v>
      </c>
      <c r="AY106" s="176" t="str">
        <f>IF(' M14 APR'!F97="","",' M14 APR'!F97)</f>
        <v/>
      </c>
      <c r="AZ106" s="176">
        <f>IF(' M14 APR'!G97="","",' M14 APR'!G97)</f>
        <v>17.200000000000003</v>
      </c>
      <c r="BA106" s="176">
        <f>IF(' M14 APR'!H97="","",' M14 APR'!H97)</f>
        <v>13</v>
      </c>
      <c r="BB106" s="176" t="str">
        <f>IF(' M14 APR'!I97="","",' M14 APR'!I97)</f>
        <v/>
      </c>
      <c r="BC106" s="176">
        <f>IF(' M14 APR'!J97="","",' M14 APR'!J97)</f>
        <v>13</v>
      </c>
      <c r="BD106" s="176">
        <f>IF(' M14 APR'!K97="","",' M14 APR'!K97)</f>
        <v>15.352000000000004</v>
      </c>
      <c r="BE106" s="176" t="str">
        <f>IF(' M14 APR'!L97="","",' M14 APR'!L97)</f>
        <v>V</v>
      </c>
      <c r="BF106" s="175">
        <f>IF(' M15 APR'!E97="","",' M15 APR'!E97)</f>
        <v>14</v>
      </c>
      <c r="BG106" s="175" t="str">
        <f>IF(' M15 APR'!F97="","",' M15 APR'!F97)</f>
        <v/>
      </c>
      <c r="BH106" s="175">
        <f>IF(' M15 APR'!G97="","",' M15 APR'!G97)</f>
        <v>14</v>
      </c>
      <c r="BI106" s="175">
        <f>IF(' M15 APR'!H97="","",' M15 APR'!H97)</f>
        <v>17</v>
      </c>
      <c r="BJ106" s="175" t="str">
        <f>IF(' M15 APR'!I97="","",' M15 APR'!I97)</f>
        <v/>
      </c>
      <c r="BK106" s="175">
        <f>IF(' M15 APR'!J97="","",' M15 APR'!J97)</f>
        <v>17</v>
      </c>
      <c r="BL106" s="175">
        <f>IF(' M15 APR'!K97="","",' M15 APR'!K97)</f>
        <v>16.400000000000002</v>
      </c>
      <c r="BM106" s="175" t="str">
        <f>IF(' M15 APR'!L97="","",' M15 APR'!L97)</f>
        <v>V</v>
      </c>
      <c r="BN106" s="291">
        <f>IF(' M16 APR'!E97="","",' M16 APR'!E97)</f>
        <v>16.5</v>
      </c>
      <c r="BO106" s="291" t="str">
        <f>IF(' M16 APR'!F97="","",' M16 APR'!F97)</f>
        <v/>
      </c>
      <c r="BP106" s="291">
        <f>IF(' M16 APR'!G97="","",' M16 APR'!G97)</f>
        <v>16.5</v>
      </c>
      <c r="BQ106" s="291">
        <f>IF(' M16 APR'!H97="","",' M16 APR'!H97)</f>
        <v>16.5</v>
      </c>
      <c r="BR106" s="291" t="str">
        <f>IF(' M16 APR'!I97="","",' M16 APR'!I97)</f>
        <v>V</v>
      </c>
      <c r="BS106" s="290">
        <f t="shared" ref="BS106:BS130" si="11">(J106+U106+AC106+AN106+AV106+BD106+BL106+BQ106)/8</f>
        <v>13.805250000000001</v>
      </c>
      <c r="BT106" s="292" t="str">
        <f t="shared" ref="BT106:BT130" si="12">IF(AND(BS106&gt;=12,F106&gt;=6,I106&gt;=6,J106&gt;=8,N106&gt;=6,Q106&gt;=6,T106&gt;=6,U106&gt;=8,Y106&gt;=6,AB106&gt;=6,AC106&gt;=8,AG106&gt;=6,AJ106&gt;=6,AM106&gt;=6,AN106&gt;=8,AR106&gt;=6,AU106&gt;=6,AV106&gt;=8,AZ106&gt;=6,BC106&gt;=6,BD106&gt;8,BH106&gt;=6,BK106&gt;=6,BL106&gt;=8,BQ106&gt;=8),"Admis(e)","")</f>
        <v>Admis(e)</v>
      </c>
      <c r="BU106" s="293" t="str">
        <f t="shared" ref="BU106:BU130" si="13">B106</f>
        <v xml:space="preserve">MANAF               </v>
      </c>
    </row>
    <row r="107" spans="1:73" s="110" customFormat="1">
      <c r="A107" s="301">
        <f t="shared" si="10"/>
        <v>98</v>
      </c>
      <c r="B107" s="187" t="s">
        <v>204</v>
      </c>
      <c r="C107" s="37" t="s">
        <v>205</v>
      </c>
      <c r="D107" s="174">
        <f>IF('M9 final  '!D109="","",'M9 final  '!D109)</f>
        <v>15.1</v>
      </c>
      <c r="E107" s="174" t="str">
        <f>IF('M9 final  '!E109="","",'M9 final  '!E109)</f>
        <v/>
      </c>
      <c r="F107" s="174">
        <f>IF('M9 final  '!F109="","",'M9 final  '!F109)</f>
        <v>15.1</v>
      </c>
      <c r="G107" s="174">
        <f>IF('M9 final  '!G109="","",'M9 final  '!G109)</f>
        <v>14</v>
      </c>
      <c r="H107" s="174" t="str">
        <f>IF('M9 final  '!H109="","",'M9 final  '!H109)</f>
        <v/>
      </c>
      <c r="I107" s="174">
        <f>IF('M9 final  '!I109="","",'M9 final  '!I109)</f>
        <v>14</v>
      </c>
      <c r="J107" s="174">
        <f>IF('M9 final  '!J109="","",'M9 final  '!J109)</f>
        <v>14.55</v>
      </c>
      <c r="K107" s="174" t="str">
        <f>IF('M9 final  '!K109="","",'M9 final  '!K109)</f>
        <v>V</v>
      </c>
      <c r="L107" s="174">
        <f>IF(M10FI!E109="","",M10FI!E109)</f>
        <v>12.75</v>
      </c>
      <c r="M107" s="174" t="str">
        <f>IF(M10FI!F109="","",M10FI!F109)</f>
        <v/>
      </c>
      <c r="N107" s="174">
        <f>IF(M10FI!G109="","",M10FI!G109)</f>
        <v>12.75</v>
      </c>
      <c r="O107" s="174">
        <f>IF(M10FI!H109="","",M10FI!H109)</f>
        <v>11</v>
      </c>
      <c r="P107" s="174">
        <f>IF(M10FI!I109="","",M10FI!I109)</f>
        <v>0</v>
      </c>
      <c r="Q107" s="174">
        <f>IF(M10FI!J109="","",M10FI!J109)</f>
        <v>11</v>
      </c>
      <c r="R107" s="174">
        <f>IF(M10FI!K109="","",M10FI!K109)</f>
        <v>12</v>
      </c>
      <c r="S107" s="174" t="str">
        <f>IF(M10FI!L109="","",M10FI!L109)</f>
        <v/>
      </c>
      <c r="T107" s="174">
        <f>IF(M10FI!M109="","",M10FI!M109)</f>
        <v>12</v>
      </c>
      <c r="U107" s="174">
        <f>IF(M10FI!N109="","",M10FI!N109)</f>
        <v>11.824999999999999</v>
      </c>
      <c r="V107" s="176" t="s">
        <v>395</v>
      </c>
      <c r="W107" s="174">
        <f>IF('M11 final'!D109="","",'M11 final'!D109)</f>
        <v>18.5</v>
      </c>
      <c r="X107" s="174" t="str">
        <f>IF('M11 final'!E109="","",'M11 final'!E109)</f>
        <v/>
      </c>
      <c r="Y107" s="174">
        <f>IF('M11 final'!F109="","",'M11 final'!F109)</f>
        <v>18.5</v>
      </c>
      <c r="Z107" s="174">
        <f>IF('M11 final'!G109="","",'M11 final'!G109)</f>
        <v>5.75</v>
      </c>
      <c r="AA107" s="174">
        <f>IF('M11 final'!H109="","",'M11 final'!H109)</f>
        <v>6</v>
      </c>
      <c r="AB107" s="174">
        <f>IF('M11 final'!I109="","",'M11 final'!I109)</f>
        <v>6</v>
      </c>
      <c r="AC107" s="174">
        <f>IF('M11 final'!J109="","",'M11 final'!J109)</f>
        <v>12.25</v>
      </c>
      <c r="AD107" s="176" t="str">
        <f>IF('M11 final'!K109="","",'M11 final'!K109)</f>
        <v>VAR</v>
      </c>
      <c r="AE107" s="174">
        <f>IF(M12FI!D109="","",M12FI!D109)</f>
        <v>13</v>
      </c>
      <c r="AF107" s="174" t="str">
        <f>IF(M12FI!E109="","",M12FI!E109)</f>
        <v/>
      </c>
      <c r="AG107" s="174">
        <f>IF(M12FI!F109="","",M12FI!F109)</f>
        <v>13</v>
      </c>
      <c r="AH107" s="174">
        <f>IF(M12FI!G109="","",M12FI!G109)</f>
        <v>17</v>
      </c>
      <c r="AI107" s="174" t="str">
        <f>IF(M12FI!H109="","",M12FI!H109)</f>
        <v/>
      </c>
      <c r="AJ107" s="174">
        <f>IF(M12FI!I109="","",M12FI!I109)</f>
        <v>17</v>
      </c>
      <c r="AK107" s="174">
        <f>IF(M12FI!J109="","",M12FI!J109)</f>
        <v>14.25</v>
      </c>
      <c r="AL107" s="174" t="str">
        <f>IF(M12FI!K109="","",M12FI!K109)</f>
        <v/>
      </c>
      <c r="AM107" s="174">
        <f>IF(M12FI!L109="","",M12FI!L109)</f>
        <v>14.25</v>
      </c>
      <c r="AN107" s="174">
        <f>IF(M12FI!M109="","",M12FI!M109)</f>
        <v>14.58</v>
      </c>
      <c r="AO107" s="176" t="str">
        <f>IF(M12FI!N109="","",M12FI!N109)</f>
        <v>V</v>
      </c>
      <c r="AP107" s="174">
        <f>IF(' M13 APR'!E109="","",' M13 APR'!E109)</f>
        <v>11</v>
      </c>
      <c r="AQ107" s="174" t="str">
        <f>IF(' M13 APR'!F109="","",' M13 APR'!F109)</f>
        <v/>
      </c>
      <c r="AR107" s="174">
        <f>IF(' M13 APR'!G109="","",' M13 APR'!G109)</f>
        <v>11</v>
      </c>
      <c r="AS107" s="174">
        <f>IF(' M13 APR'!H109="","",' M13 APR'!H109)</f>
        <v>13.824999999999999</v>
      </c>
      <c r="AT107" s="174" t="str">
        <f>IF(' M13 APR'!I109="","",' M13 APR'!I109)</f>
        <v/>
      </c>
      <c r="AU107" s="174">
        <f>IF(' M13 APR'!J109="","",' M13 APR'!J109)</f>
        <v>13.824999999999999</v>
      </c>
      <c r="AV107" s="174">
        <f>IF(' M13 APR'!K109="","",' M13 APR'!K109)</f>
        <v>12.242999999999999</v>
      </c>
      <c r="AW107" s="176" t="str">
        <f>IF(' M13 APR'!L109="","",' M13 APR'!L109)</f>
        <v>V</v>
      </c>
      <c r="AX107" s="176">
        <f>IF(' M14 APR'!E109="","",' M14 APR'!E109)</f>
        <v>8.8000000000000007</v>
      </c>
      <c r="AY107" s="176">
        <f>IF(' M14 APR'!F109="","",' M14 APR'!F109)</f>
        <v>12</v>
      </c>
      <c r="AZ107" s="176">
        <f>IF(' M14 APR'!G109="","",' M14 APR'!G109)</f>
        <v>12</v>
      </c>
      <c r="BA107" s="176">
        <f>IF(' M14 APR'!H109="","",' M14 APR'!H109)</f>
        <v>12.75</v>
      </c>
      <c r="BB107" s="176" t="str">
        <f>IF(' M14 APR'!I109="","",' M14 APR'!I109)</f>
        <v/>
      </c>
      <c r="BC107" s="176">
        <f>IF(' M14 APR'!J109="","",' M14 APR'!J109)</f>
        <v>12.75</v>
      </c>
      <c r="BD107" s="176">
        <f>IF(' M14 APR'!K109="","",' M14 APR'!K109)</f>
        <v>12.330000000000002</v>
      </c>
      <c r="BE107" s="176" t="str">
        <f>IF(' M14 APR'!L109="","",' M14 APR'!L109)</f>
        <v>VAR</v>
      </c>
      <c r="BF107" s="175">
        <f>IF(' M15 APR'!E109="","",' M15 APR'!E109)</f>
        <v>14</v>
      </c>
      <c r="BG107" s="175" t="str">
        <f>IF(' M15 APR'!F109="","",' M15 APR'!F109)</f>
        <v/>
      </c>
      <c r="BH107" s="175">
        <f>IF(' M15 APR'!G109="","",' M15 APR'!G109)</f>
        <v>14</v>
      </c>
      <c r="BI107" s="175">
        <f>IF(' M15 APR'!H109="","",' M15 APR'!H109)</f>
        <v>17</v>
      </c>
      <c r="BJ107" s="175" t="str">
        <f>IF(' M15 APR'!I109="","",' M15 APR'!I109)</f>
        <v/>
      </c>
      <c r="BK107" s="175">
        <f>IF(' M15 APR'!J109="","",' M15 APR'!J109)</f>
        <v>17</v>
      </c>
      <c r="BL107" s="175">
        <f>IF(' M15 APR'!K109="","",' M15 APR'!K109)</f>
        <v>16.400000000000002</v>
      </c>
      <c r="BM107" s="175" t="str">
        <f>IF(' M15 APR'!L109="","",' M15 APR'!L109)</f>
        <v>V</v>
      </c>
      <c r="BN107" s="291">
        <f>IF(' M16 APR'!E109="","",' M16 APR'!E109)</f>
        <v>15.75</v>
      </c>
      <c r="BO107" s="291" t="str">
        <f>IF(' M16 APR'!F109="","",' M16 APR'!F109)</f>
        <v/>
      </c>
      <c r="BP107" s="291">
        <f>IF(' M16 APR'!G109="","",' M16 APR'!G109)</f>
        <v>15.75</v>
      </c>
      <c r="BQ107" s="291">
        <f>IF(' M16 APR'!H109="","",' M16 APR'!H109)</f>
        <v>15.75</v>
      </c>
      <c r="BR107" s="291" t="str">
        <f>IF(' M16 APR'!I109="","",' M16 APR'!I109)</f>
        <v>V</v>
      </c>
      <c r="BS107" s="290">
        <f t="shared" si="11"/>
        <v>13.741</v>
      </c>
      <c r="BT107" s="292" t="str">
        <f t="shared" si="12"/>
        <v>Admis(e)</v>
      </c>
      <c r="BU107" s="293" t="str">
        <f t="shared" si="13"/>
        <v xml:space="preserve">NOUFAIL </v>
      </c>
    </row>
    <row r="108" spans="1:73" s="110" customFormat="1">
      <c r="A108" s="301">
        <f t="shared" si="10"/>
        <v>99</v>
      </c>
      <c r="B108" s="181" t="s">
        <v>246</v>
      </c>
      <c r="C108" s="182" t="s">
        <v>247</v>
      </c>
      <c r="D108" s="174">
        <f>IF('M9 final  '!D28="","",'M9 final  '!D28)</f>
        <v>14.600000000000001</v>
      </c>
      <c r="E108" s="174" t="str">
        <f>IF('M9 final  '!E28="","",'M9 final  '!E28)</f>
        <v/>
      </c>
      <c r="F108" s="174">
        <f>IF('M9 final  '!F28="","",'M9 final  '!F28)</f>
        <v>14.600000000000001</v>
      </c>
      <c r="G108" s="174">
        <f>IF('M9 final  '!G28="","",'M9 final  '!G28)</f>
        <v>14</v>
      </c>
      <c r="H108" s="174" t="str">
        <f>IF('M9 final  '!H28="","",'M9 final  '!H28)</f>
        <v/>
      </c>
      <c r="I108" s="174">
        <f>IF('M9 final  '!I28="","",'M9 final  '!I28)</f>
        <v>14</v>
      </c>
      <c r="J108" s="174">
        <f>IF('M9 final  '!J28="","",'M9 final  '!J28)</f>
        <v>14.3</v>
      </c>
      <c r="K108" s="174" t="str">
        <f>IF('M9 final  '!K28="","",'M9 final  '!K28)</f>
        <v>V</v>
      </c>
      <c r="L108" s="174">
        <f>IF(M10FI!E28="","",M10FI!E28)</f>
        <v>14.625</v>
      </c>
      <c r="M108" s="174" t="str">
        <f>IF(M10FI!F28="","",M10FI!F28)</f>
        <v/>
      </c>
      <c r="N108" s="174">
        <f>IF(M10FI!G28="","",M10FI!G28)</f>
        <v>14.625</v>
      </c>
      <c r="O108" s="174">
        <f>IF(M10FI!H28="","",M10FI!H28)</f>
        <v>7</v>
      </c>
      <c r="P108" s="174">
        <f>IF(M10FI!I28="","",M10FI!I28)</f>
        <v>0</v>
      </c>
      <c r="Q108" s="174">
        <f>IF(M10FI!J28="","",M10FI!J28)</f>
        <v>7</v>
      </c>
      <c r="R108" s="174">
        <f>IF(M10FI!K28="","",M10FI!K28)</f>
        <v>13</v>
      </c>
      <c r="S108" s="174" t="str">
        <f>IF(M10FI!L28="","",M10FI!L28)</f>
        <v/>
      </c>
      <c r="T108" s="174">
        <f>IF(M10FI!M28="","",M10FI!M28)</f>
        <v>13</v>
      </c>
      <c r="U108" s="174">
        <f>IF(M10FI!N28="","",M10FI!N28)</f>
        <v>11.0875</v>
      </c>
      <c r="V108" s="176" t="s">
        <v>395</v>
      </c>
      <c r="W108" s="174">
        <f>IF('M11 final'!D28="","",'M11 final'!D28)</f>
        <v>12.25</v>
      </c>
      <c r="X108" s="174" t="str">
        <f>IF('M11 final'!E28="","",'M11 final'!E28)</f>
        <v/>
      </c>
      <c r="Y108" s="174">
        <f>IF('M11 final'!F28="","",'M11 final'!F28)</f>
        <v>12.25</v>
      </c>
      <c r="Z108" s="174">
        <f>IF('M11 final'!G28="","",'M11 final'!G28)</f>
        <v>12.5</v>
      </c>
      <c r="AA108" s="174" t="str">
        <f>IF('M11 final'!H28="","",'M11 final'!H28)</f>
        <v/>
      </c>
      <c r="AB108" s="174">
        <f>IF('M11 final'!I28="","",'M11 final'!I28)</f>
        <v>12.5</v>
      </c>
      <c r="AC108" s="174">
        <f>IF('M11 final'!J28="","",'M11 final'!J28)</f>
        <v>12.375</v>
      </c>
      <c r="AD108" s="176" t="str">
        <f>IF('M11 final'!K28="","",'M11 final'!K28)</f>
        <v>V</v>
      </c>
      <c r="AE108" s="174">
        <f>IF(M12FI!D28="","",M12FI!D28)</f>
        <v>12</v>
      </c>
      <c r="AF108" s="174" t="str">
        <f>IF(M12FI!E28="","",M12FI!E28)</f>
        <v/>
      </c>
      <c r="AG108" s="174">
        <f>IF(M12FI!F28="","",M12FI!F28)</f>
        <v>12</v>
      </c>
      <c r="AH108" s="174">
        <f>IF(M12FI!G28="","",M12FI!G28)</f>
        <v>8</v>
      </c>
      <c r="AI108" s="174">
        <f>IF(M12FI!H28="","",M12FI!H28)</f>
        <v>11</v>
      </c>
      <c r="AJ108" s="174">
        <f>IF(M12FI!I28="","",M12FI!I28)</f>
        <v>11</v>
      </c>
      <c r="AK108" s="174">
        <f>IF(M12FI!J28="","",M12FI!J28)</f>
        <v>13</v>
      </c>
      <c r="AL108" s="174" t="str">
        <f>IF(M12FI!K28="","",M12FI!K28)</f>
        <v/>
      </c>
      <c r="AM108" s="174">
        <f>IF(M12FI!L28="","",M12FI!L28)</f>
        <v>13</v>
      </c>
      <c r="AN108" s="174">
        <f>IF(M12FI!M28="","",M12FI!M28)</f>
        <v>12.340000000000002</v>
      </c>
      <c r="AO108" s="176" t="str">
        <f>IF(M12FI!N28="","",M12FI!N28)</f>
        <v>VAR</v>
      </c>
      <c r="AP108" s="174">
        <f>IF(' M13 APR'!E28="","",' M13 APR'!E28)</f>
        <v>13</v>
      </c>
      <c r="AQ108" s="174" t="str">
        <f>IF(' M13 APR'!F28="","",' M13 APR'!F28)</f>
        <v/>
      </c>
      <c r="AR108" s="174">
        <f>IF(' M13 APR'!G28="","",' M13 APR'!G28)</f>
        <v>13</v>
      </c>
      <c r="AS108" s="174">
        <f>IF(' M13 APR'!H28="","",' M13 APR'!H28)</f>
        <v>14.35</v>
      </c>
      <c r="AT108" s="174" t="str">
        <f>IF(' M13 APR'!I28="","",' M13 APR'!I28)</f>
        <v/>
      </c>
      <c r="AU108" s="174">
        <f>IF(' M13 APR'!J28="","",' M13 APR'!J28)</f>
        <v>14.35</v>
      </c>
      <c r="AV108" s="174">
        <f>IF(' M13 APR'!K28="","",' M13 APR'!K28)</f>
        <v>13.594000000000001</v>
      </c>
      <c r="AW108" s="176" t="str">
        <f>IF(' M13 APR'!L28="","",' M13 APR'!L28)</f>
        <v>V</v>
      </c>
      <c r="AX108" s="176">
        <f>IF(' M14 APR'!E28="","",' M14 APR'!E28)</f>
        <v>8.8000000000000007</v>
      </c>
      <c r="AY108" s="176">
        <f>IF(' M14 APR'!F28="","",' M14 APR'!F28)</f>
        <v>12</v>
      </c>
      <c r="AZ108" s="176">
        <f>IF(' M14 APR'!G28="","",' M14 APR'!G28)</f>
        <v>12</v>
      </c>
      <c r="BA108" s="176">
        <f>IF(' M14 APR'!H28="","",' M14 APR'!H28)</f>
        <v>13</v>
      </c>
      <c r="BB108" s="176" t="str">
        <f>IF(' M14 APR'!I28="","",' M14 APR'!I28)</f>
        <v/>
      </c>
      <c r="BC108" s="176">
        <f>IF(' M14 APR'!J28="","",' M14 APR'!J28)</f>
        <v>13</v>
      </c>
      <c r="BD108" s="176">
        <f>IF(' M14 APR'!K28="","",' M14 APR'!K28)</f>
        <v>12.440000000000001</v>
      </c>
      <c r="BE108" s="176" t="str">
        <f>IF(' M14 APR'!L28="","",' M14 APR'!L28)</f>
        <v>VAR</v>
      </c>
      <c r="BF108" s="175">
        <f>IF(' M15 APR'!E28="","",' M15 APR'!E28)</f>
        <v>15.5</v>
      </c>
      <c r="BG108" s="175" t="str">
        <f>IF(' M15 APR'!F28="","",' M15 APR'!F28)</f>
        <v/>
      </c>
      <c r="BH108" s="175">
        <f>IF(' M15 APR'!G28="","",' M15 APR'!G28)</f>
        <v>15.5</v>
      </c>
      <c r="BI108" s="175">
        <f>IF(' M15 APR'!H28="","",' M15 APR'!H28)</f>
        <v>17</v>
      </c>
      <c r="BJ108" s="175" t="str">
        <f>IF(' M15 APR'!I28="","",' M15 APR'!I28)</f>
        <v/>
      </c>
      <c r="BK108" s="175">
        <f>IF(' M15 APR'!J28="","",' M15 APR'!J28)</f>
        <v>17</v>
      </c>
      <c r="BL108" s="175">
        <f>IF(' M15 APR'!K28="","",' M15 APR'!K28)</f>
        <v>16.700000000000003</v>
      </c>
      <c r="BM108" s="175" t="str">
        <f>IF(' M15 APR'!L28="","",' M15 APR'!L28)</f>
        <v>V</v>
      </c>
      <c r="BN108" s="291">
        <f>IF(' M16 APR'!E28="","",' M16 APR'!E28)</f>
        <v>17</v>
      </c>
      <c r="BO108" s="291" t="str">
        <f>IF(' M16 APR'!F28="","",' M16 APR'!F28)</f>
        <v/>
      </c>
      <c r="BP108" s="291">
        <f>IF(' M16 APR'!G28="","",' M16 APR'!G28)</f>
        <v>17</v>
      </c>
      <c r="BQ108" s="291">
        <f>IF(' M16 APR'!H28="","",' M16 APR'!H28)</f>
        <v>17</v>
      </c>
      <c r="BR108" s="291" t="str">
        <f>IF(' M16 APR'!I28="","",' M16 APR'!I28)</f>
        <v>V</v>
      </c>
      <c r="BS108" s="290">
        <f t="shared" si="11"/>
        <v>13.729562500000002</v>
      </c>
      <c r="BT108" s="292" t="str">
        <f t="shared" si="12"/>
        <v>Admis(e)</v>
      </c>
      <c r="BU108" s="293" t="str">
        <f t="shared" si="13"/>
        <v xml:space="preserve">BELHAMRI </v>
      </c>
    </row>
    <row r="109" spans="1:73" s="110" customFormat="1">
      <c r="A109" s="301">
        <f t="shared" si="10"/>
        <v>100</v>
      </c>
      <c r="B109" s="183" t="s">
        <v>75</v>
      </c>
      <c r="C109" s="182" t="s">
        <v>51</v>
      </c>
      <c r="D109" s="174">
        <f>IF('M9 final  '!D40="","",'M9 final  '!D40)</f>
        <v>15.6</v>
      </c>
      <c r="E109" s="174" t="str">
        <f>IF('M9 final  '!E40="","",'M9 final  '!E40)</f>
        <v/>
      </c>
      <c r="F109" s="174">
        <f>IF('M9 final  '!F40="","",'M9 final  '!F40)</f>
        <v>15.6</v>
      </c>
      <c r="G109" s="174">
        <f>IF('M9 final  '!G40="","",'M9 final  '!G40)</f>
        <v>12</v>
      </c>
      <c r="H109" s="174" t="str">
        <f>IF('M9 final  '!H40="","",'M9 final  '!H40)</f>
        <v/>
      </c>
      <c r="I109" s="174">
        <f>IF('M9 final  '!I40="","",'M9 final  '!I40)</f>
        <v>12</v>
      </c>
      <c r="J109" s="174">
        <f>IF('M9 final  '!J40="","",'M9 final  '!J40)</f>
        <v>13.8</v>
      </c>
      <c r="K109" s="174" t="str">
        <f>IF('M9 final  '!K40="","",'M9 final  '!K40)</f>
        <v>V</v>
      </c>
      <c r="L109" s="174">
        <f>IF(M10FI!E40="","",M10FI!E40)</f>
        <v>12.125</v>
      </c>
      <c r="M109" s="174" t="str">
        <f>IF(M10FI!F40="","",M10FI!F40)</f>
        <v/>
      </c>
      <c r="N109" s="174">
        <f>IF(M10FI!G40="","",M10FI!G40)</f>
        <v>12.125</v>
      </c>
      <c r="O109" s="174">
        <f>IF(M10FI!H40="","",M10FI!H40)</f>
        <v>13.25</v>
      </c>
      <c r="P109" s="174" t="str">
        <f>IF(M10FI!I40="","",M10FI!I40)</f>
        <v/>
      </c>
      <c r="Q109" s="174">
        <f>IF(M10FI!J40="","",M10FI!J40)</f>
        <v>13.25</v>
      </c>
      <c r="R109" s="174">
        <f>IF(M10FI!K40="","",M10FI!K40)</f>
        <v>14.5</v>
      </c>
      <c r="S109" s="174" t="str">
        <f>IF(M10FI!L40="","",M10FI!L40)</f>
        <v/>
      </c>
      <c r="T109" s="174">
        <f>IF(M10FI!M40="","",M10FI!M40)</f>
        <v>14.5</v>
      </c>
      <c r="U109" s="174">
        <f>IF(M10FI!N40="","",M10FI!N40)</f>
        <v>13.2875</v>
      </c>
      <c r="V109" s="176" t="str">
        <f>IF(M10FI!O40="","",M10FI!O40)</f>
        <v>V</v>
      </c>
      <c r="W109" s="174">
        <f>IF('M11 final'!D40="","",'M11 final'!D40)</f>
        <v>16.5</v>
      </c>
      <c r="X109" s="174" t="str">
        <f>IF('M11 final'!E40="","",'M11 final'!E40)</f>
        <v/>
      </c>
      <c r="Y109" s="174">
        <f>IF('M11 final'!F40="","",'M11 final'!F40)</f>
        <v>16.5</v>
      </c>
      <c r="Z109" s="174">
        <f>IF('M11 final'!G40="","",'M11 final'!G40)</f>
        <v>8.25</v>
      </c>
      <c r="AA109" s="174" t="str">
        <f>IF('M11 final'!H40="","",'M11 final'!H40)</f>
        <v/>
      </c>
      <c r="AB109" s="174">
        <f>IF('M11 final'!I40="","",'M11 final'!I40)</f>
        <v>8.25</v>
      </c>
      <c r="AC109" s="174">
        <f>IF('M11 final'!J40="","",'M11 final'!J40)</f>
        <v>12.375</v>
      </c>
      <c r="AD109" s="176" t="str">
        <f>IF('M11 final'!K40="","",'M11 final'!K40)</f>
        <v>V</v>
      </c>
      <c r="AE109" s="174">
        <f>IF(M12FI!D40="","",M12FI!D40)</f>
        <v>14</v>
      </c>
      <c r="AF109" s="174" t="str">
        <f>IF(M12FI!E40="","",M12FI!E40)</f>
        <v/>
      </c>
      <c r="AG109" s="174">
        <f>IF(M12FI!F40="","",M12FI!F40)</f>
        <v>14</v>
      </c>
      <c r="AH109" s="174">
        <f>IF(M12FI!G40="","",M12FI!G40)</f>
        <v>15</v>
      </c>
      <c r="AI109" s="174" t="str">
        <f>IF(M12FI!H40="","",M12FI!H40)</f>
        <v/>
      </c>
      <c r="AJ109" s="174">
        <f>IF(M12FI!I40="","",M12FI!I40)</f>
        <v>15</v>
      </c>
      <c r="AK109" s="174">
        <f>IF(M12FI!J40="","",M12FI!J40)</f>
        <v>11</v>
      </c>
      <c r="AL109" s="174" t="str">
        <f>IF(M12FI!K40="","",M12FI!K40)</f>
        <v/>
      </c>
      <c r="AM109" s="174">
        <f>IF(M12FI!L40="","",M12FI!L40)</f>
        <v>11</v>
      </c>
      <c r="AN109" s="174">
        <f>IF(M12FI!M40="","",M12FI!M40)</f>
        <v>12.54</v>
      </c>
      <c r="AO109" s="176" t="str">
        <f>IF(M12FI!N40="","",M12FI!N40)</f>
        <v>V</v>
      </c>
      <c r="AP109" s="174">
        <f>IF(' M13 APR'!E40="","",' M13 APR'!E40)</f>
        <v>11</v>
      </c>
      <c r="AQ109" s="174" t="str">
        <f>IF(' M13 APR'!F40="","",' M13 APR'!F40)</f>
        <v/>
      </c>
      <c r="AR109" s="174">
        <f>IF(' M13 APR'!G40="","",' M13 APR'!G40)</f>
        <v>11</v>
      </c>
      <c r="AS109" s="174">
        <f>IF(' M13 APR'!H40="","",' M13 APR'!H40)</f>
        <v>16.149999999999999</v>
      </c>
      <c r="AT109" s="174" t="str">
        <f>IF(' M13 APR'!I40="","",' M13 APR'!I40)</f>
        <v/>
      </c>
      <c r="AU109" s="174">
        <f>IF(' M13 APR'!J40="","",' M13 APR'!J40)</f>
        <v>16.149999999999999</v>
      </c>
      <c r="AV109" s="174">
        <f>IF(' M13 APR'!K40="","",' M13 APR'!K40)</f>
        <v>13.265999999999998</v>
      </c>
      <c r="AW109" s="176" t="str">
        <f>IF(' M13 APR'!L40="","",' M13 APR'!L40)</f>
        <v>V</v>
      </c>
      <c r="AX109" s="176">
        <f>IF(' M14 APR'!E40="","",' M14 APR'!E40)</f>
        <v>15.600000000000001</v>
      </c>
      <c r="AY109" s="176" t="str">
        <f>IF(' M14 APR'!F40="","",' M14 APR'!F40)</f>
        <v/>
      </c>
      <c r="AZ109" s="176">
        <f>IF(' M14 APR'!G40="","",' M14 APR'!G40)</f>
        <v>15.600000000000001</v>
      </c>
      <c r="BA109" s="176">
        <f>IF(' M14 APR'!H40="","",' M14 APR'!H40)</f>
        <v>14.5</v>
      </c>
      <c r="BB109" s="176" t="str">
        <f>IF(' M14 APR'!I40="","",' M14 APR'!I40)</f>
        <v/>
      </c>
      <c r="BC109" s="176">
        <f>IF(' M14 APR'!J40="","",' M14 APR'!J40)</f>
        <v>14.5</v>
      </c>
      <c r="BD109" s="176">
        <f>IF(' M14 APR'!K40="","",' M14 APR'!K40)</f>
        <v>15.116000000000003</v>
      </c>
      <c r="BE109" s="176" t="str">
        <f>IF(' M14 APR'!L40="","",' M14 APR'!L40)</f>
        <v>V</v>
      </c>
      <c r="BF109" s="175">
        <f>IF(' M15 APR'!E40="","",' M15 APR'!E40)</f>
        <v>16</v>
      </c>
      <c r="BG109" s="175" t="str">
        <f>IF(' M15 APR'!F40="","",' M15 APR'!F40)</f>
        <v/>
      </c>
      <c r="BH109" s="175">
        <f>IF(' M15 APR'!G40="","",' M15 APR'!G40)</f>
        <v>16</v>
      </c>
      <c r="BI109" s="175">
        <f>IF(' M15 APR'!H40="","",' M15 APR'!H40)</f>
        <v>15</v>
      </c>
      <c r="BJ109" s="175" t="str">
        <f>IF(' M15 APR'!I40="","",' M15 APR'!I40)</f>
        <v/>
      </c>
      <c r="BK109" s="175">
        <f>IF(' M15 APR'!J40="","",' M15 APR'!J40)</f>
        <v>15</v>
      </c>
      <c r="BL109" s="175">
        <f>IF(' M15 APR'!K40="","",' M15 APR'!K40)</f>
        <v>15.2</v>
      </c>
      <c r="BM109" s="175" t="str">
        <f>IF(' M15 APR'!L40="","",' M15 APR'!L40)</f>
        <v>V</v>
      </c>
      <c r="BN109" s="291">
        <f>IF(' M16 APR'!E40="","",' M16 APR'!E40)</f>
        <v>14</v>
      </c>
      <c r="BO109" s="291" t="str">
        <f>IF(' M16 APR'!F40="","",' M16 APR'!F40)</f>
        <v/>
      </c>
      <c r="BP109" s="291">
        <f>IF(' M16 APR'!G40="","",' M16 APR'!G40)</f>
        <v>14</v>
      </c>
      <c r="BQ109" s="291">
        <f>IF(' M16 APR'!H40="","",' M16 APR'!H40)</f>
        <v>14</v>
      </c>
      <c r="BR109" s="291" t="str">
        <f>IF(' M16 APR'!I40="","",' M16 APR'!I40)</f>
        <v>V</v>
      </c>
      <c r="BS109" s="290">
        <f t="shared" si="11"/>
        <v>13.698062499999999</v>
      </c>
      <c r="BT109" s="292" t="str">
        <f t="shared" si="12"/>
        <v>Admis(e)</v>
      </c>
      <c r="BU109" s="293" t="str">
        <f t="shared" si="13"/>
        <v xml:space="preserve">BOUANANI </v>
      </c>
    </row>
    <row r="110" spans="1:73" s="110" customFormat="1">
      <c r="A110" s="301">
        <f t="shared" si="10"/>
        <v>101</v>
      </c>
      <c r="B110" s="187" t="s">
        <v>180</v>
      </c>
      <c r="C110" s="37" t="s">
        <v>181</v>
      </c>
      <c r="D110" s="174">
        <f>IF('M9 final  '!D96="","",'M9 final  '!D96)</f>
        <v>15.6</v>
      </c>
      <c r="E110" s="174" t="str">
        <f>IF('M9 final  '!E96="","",'M9 final  '!E96)</f>
        <v/>
      </c>
      <c r="F110" s="174">
        <f>IF('M9 final  '!F96="","",'M9 final  '!F96)</f>
        <v>15.6</v>
      </c>
      <c r="G110" s="174">
        <f>IF('M9 final  '!G96="","",'M9 final  '!G96)</f>
        <v>12.5</v>
      </c>
      <c r="H110" s="174" t="str">
        <f>IF('M9 final  '!H96="","",'M9 final  '!H96)</f>
        <v/>
      </c>
      <c r="I110" s="174">
        <f>IF('M9 final  '!I96="","",'M9 final  '!I96)</f>
        <v>12.5</v>
      </c>
      <c r="J110" s="174">
        <f>IF('M9 final  '!J96="","",'M9 final  '!J96)</f>
        <v>14.05</v>
      </c>
      <c r="K110" s="174" t="str">
        <f>IF('M9 final  '!K96="","",'M9 final  '!K96)</f>
        <v>V</v>
      </c>
      <c r="L110" s="174">
        <f>IF(M10FI!E96="","",M10FI!E96)</f>
        <v>14.75</v>
      </c>
      <c r="M110" s="174" t="str">
        <f>IF(M10FI!F96="","",M10FI!F96)</f>
        <v/>
      </c>
      <c r="N110" s="174">
        <f>IF(M10FI!G96="","",M10FI!G96)</f>
        <v>14.75</v>
      </c>
      <c r="O110" s="174">
        <f>IF(M10FI!H96="","",M10FI!H96)</f>
        <v>14.5</v>
      </c>
      <c r="P110" s="174" t="str">
        <f>IF(M10FI!I96="","",M10FI!I96)</f>
        <v/>
      </c>
      <c r="Q110" s="174">
        <f>IF(M10FI!J96="","",M10FI!J96)</f>
        <v>14.5</v>
      </c>
      <c r="R110" s="174">
        <f>IF(M10FI!K96="","",M10FI!K96)</f>
        <v>12.5</v>
      </c>
      <c r="S110" s="174" t="str">
        <f>IF(M10FI!L96="","",M10FI!L96)</f>
        <v/>
      </c>
      <c r="T110" s="174">
        <f>IF(M10FI!M96="","",M10FI!M96)</f>
        <v>12.5</v>
      </c>
      <c r="U110" s="174">
        <f>IF(M10FI!N96="","",M10FI!N96)</f>
        <v>13.975000000000001</v>
      </c>
      <c r="V110" s="176" t="str">
        <f>IF(M10FI!O96="","",M10FI!O96)</f>
        <v>V</v>
      </c>
      <c r="W110" s="174">
        <f>IF('M11 final'!D96="","",'M11 final'!D96)</f>
        <v>14.25</v>
      </c>
      <c r="X110" s="174" t="str">
        <f>IF('M11 final'!E96="","",'M11 final'!E96)</f>
        <v/>
      </c>
      <c r="Y110" s="174">
        <f>IF('M11 final'!F96="","",'M11 final'!F96)</f>
        <v>14.25</v>
      </c>
      <c r="Z110" s="174">
        <f>IF('M11 final'!G96="","",'M11 final'!G96)</f>
        <v>9.25</v>
      </c>
      <c r="AA110" s="174">
        <f>IF('M11 final'!H96="","",'M11 final'!H96)</f>
        <v>12</v>
      </c>
      <c r="AB110" s="174">
        <f>IF('M11 final'!I96="","",'M11 final'!I96)</f>
        <v>12</v>
      </c>
      <c r="AC110" s="174">
        <f>IF('M11 final'!J96="","",'M11 final'!J96)</f>
        <v>13.125</v>
      </c>
      <c r="AD110" s="176" t="str">
        <f>IF('M11 final'!K96="","",'M11 final'!K96)</f>
        <v>VAR</v>
      </c>
      <c r="AE110" s="174">
        <f>IF(M12FI!D96="","",M12FI!D96)</f>
        <v>10</v>
      </c>
      <c r="AF110" s="174" t="str">
        <f>IF(M12FI!E96="","",M12FI!E96)</f>
        <v/>
      </c>
      <c r="AG110" s="174">
        <f>IF(M12FI!F96="","",M12FI!F96)</f>
        <v>10</v>
      </c>
      <c r="AH110" s="174">
        <f>IF(M12FI!G96="","",M12FI!G96)</f>
        <v>14</v>
      </c>
      <c r="AI110" s="174" t="str">
        <f>IF(M12FI!H96="","",M12FI!H96)</f>
        <v/>
      </c>
      <c r="AJ110" s="174">
        <f>IF(M12FI!I96="","",M12FI!I96)</f>
        <v>14</v>
      </c>
      <c r="AK110" s="174">
        <f>IF(M12FI!J96="","",M12FI!J96)</f>
        <v>12.5</v>
      </c>
      <c r="AL110" s="174" t="str">
        <f>IF(M12FI!K96="","",M12FI!K96)</f>
        <v/>
      </c>
      <c r="AM110" s="174">
        <f>IF(M12FI!L96="","",M12FI!L96)</f>
        <v>12.5</v>
      </c>
      <c r="AN110" s="174">
        <f>IF(M12FI!M96="","",M12FI!M96)</f>
        <v>12.280000000000001</v>
      </c>
      <c r="AO110" s="176" t="str">
        <f>IF(M12FI!N96="","",M12FI!N96)</f>
        <v>V</v>
      </c>
      <c r="AP110" s="174">
        <f>IF(' M13 APR'!E96="","",' M13 APR'!E96)</f>
        <v>16</v>
      </c>
      <c r="AQ110" s="174" t="str">
        <f>IF(' M13 APR'!F96="","",' M13 APR'!F96)</f>
        <v/>
      </c>
      <c r="AR110" s="174">
        <f>IF(' M13 APR'!G96="","",' M13 APR'!G96)</f>
        <v>16</v>
      </c>
      <c r="AS110" s="174">
        <f>IF(' M13 APR'!H96="","",' M13 APR'!H96)</f>
        <v>11.649999999999999</v>
      </c>
      <c r="AT110" s="174" t="str">
        <f>IF(' M13 APR'!I96="","",' M13 APR'!I96)</f>
        <v/>
      </c>
      <c r="AU110" s="174">
        <f>IF(' M13 APR'!J96="","",' M13 APR'!J96)</f>
        <v>11.649999999999999</v>
      </c>
      <c r="AV110" s="174">
        <f>IF(' M13 APR'!K96="","",' M13 APR'!K96)</f>
        <v>14.086</v>
      </c>
      <c r="AW110" s="176" t="str">
        <f>IF(' M13 APR'!L96="","",' M13 APR'!L96)</f>
        <v>V</v>
      </c>
      <c r="AX110" s="176">
        <f>IF(' M14 APR'!E96="","",' M14 APR'!E96)</f>
        <v>14</v>
      </c>
      <c r="AY110" s="176" t="str">
        <f>IF(' M14 APR'!F96="","",' M14 APR'!F96)</f>
        <v/>
      </c>
      <c r="AZ110" s="176">
        <f>IF(' M14 APR'!G96="","",' M14 APR'!G96)</f>
        <v>14</v>
      </c>
      <c r="BA110" s="176">
        <f>IF(' M14 APR'!H96="","",' M14 APR'!H96)</f>
        <v>13.5</v>
      </c>
      <c r="BB110" s="176" t="str">
        <f>IF(' M14 APR'!I96="","",' M14 APR'!I96)</f>
        <v/>
      </c>
      <c r="BC110" s="176">
        <f>IF(' M14 APR'!J96="","",' M14 APR'!J96)</f>
        <v>13.5</v>
      </c>
      <c r="BD110" s="176">
        <f>IF(' M14 APR'!K96="","",' M14 APR'!K96)</f>
        <v>13.780000000000001</v>
      </c>
      <c r="BE110" s="176" t="str">
        <f>IF(' M14 APR'!L96="","",' M14 APR'!L96)</f>
        <v>V</v>
      </c>
      <c r="BF110" s="175">
        <f>IF(' M15 APR'!E96="","",' M15 APR'!E96)</f>
        <v>16</v>
      </c>
      <c r="BG110" s="175" t="str">
        <f>IF(' M15 APR'!F96="","",' M15 APR'!F96)</f>
        <v/>
      </c>
      <c r="BH110" s="175">
        <f>IF(' M15 APR'!G96="","",' M15 APR'!G96)</f>
        <v>16</v>
      </c>
      <c r="BI110" s="175">
        <f>IF(' M15 APR'!H96="","",' M15 APR'!H96)</f>
        <v>15</v>
      </c>
      <c r="BJ110" s="175" t="str">
        <f>IF(' M15 APR'!I96="","",' M15 APR'!I96)</f>
        <v/>
      </c>
      <c r="BK110" s="175">
        <f>IF(' M15 APR'!J96="","",' M15 APR'!J96)</f>
        <v>15</v>
      </c>
      <c r="BL110" s="175">
        <f>IF(' M15 APR'!K96="","",' M15 APR'!K96)</f>
        <v>15.2</v>
      </c>
      <c r="BM110" s="175" t="str">
        <f>IF(' M15 APR'!L96="","",' M15 APR'!L96)</f>
        <v>V</v>
      </c>
      <c r="BN110" s="291">
        <f>IF(' M16 APR'!E96="","",' M16 APR'!E96)</f>
        <v>13</v>
      </c>
      <c r="BO110" s="291" t="str">
        <f>IF(' M16 APR'!F96="","",' M16 APR'!F96)</f>
        <v/>
      </c>
      <c r="BP110" s="291">
        <f>IF(' M16 APR'!G96="","",' M16 APR'!G96)</f>
        <v>13</v>
      </c>
      <c r="BQ110" s="291">
        <f>IF(' M16 APR'!H96="","",' M16 APR'!H96)</f>
        <v>13</v>
      </c>
      <c r="BR110" s="291" t="str">
        <f>IF(' M16 APR'!I96="","",' M16 APR'!I96)</f>
        <v>V</v>
      </c>
      <c r="BS110" s="290">
        <f t="shared" si="11"/>
        <v>13.687000000000001</v>
      </c>
      <c r="BT110" s="292" t="str">
        <f t="shared" si="12"/>
        <v>Admis(e)</v>
      </c>
      <c r="BU110" s="293" t="str">
        <f t="shared" si="13"/>
        <v xml:space="preserve">LKARMA               </v>
      </c>
    </row>
    <row r="111" spans="1:73" s="110" customFormat="1">
      <c r="A111" s="301">
        <f t="shared" si="10"/>
        <v>102</v>
      </c>
      <c r="B111" s="187" t="s">
        <v>171</v>
      </c>
      <c r="C111" s="37" t="s">
        <v>172</v>
      </c>
      <c r="D111" s="174">
        <f>IF('M9 final  '!D91="","",'M9 final  '!D91)</f>
        <v>15.1</v>
      </c>
      <c r="E111" s="174" t="str">
        <f>IF('M9 final  '!E91="","",'M9 final  '!E91)</f>
        <v/>
      </c>
      <c r="F111" s="174">
        <f>IF('M9 final  '!F91="","",'M9 final  '!F91)</f>
        <v>15.1</v>
      </c>
      <c r="G111" s="174">
        <f>IF('M9 final  '!G91="","",'M9 final  '!G91)</f>
        <v>10.5</v>
      </c>
      <c r="H111" s="174" t="str">
        <f>IF('M9 final  '!H91="","",'M9 final  '!H91)</f>
        <v/>
      </c>
      <c r="I111" s="174">
        <f>IF('M9 final  '!I91="","",'M9 final  '!I91)</f>
        <v>10.5</v>
      </c>
      <c r="J111" s="174">
        <f>IF('M9 final  '!J91="","",'M9 final  '!J91)</f>
        <v>12.8</v>
      </c>
      <c r="K111" s="174" t="str">
        <f>IF('M9 final  '!K91="","",'M9 final  '!K91)</f>
        <v>V</v>
      </c>
      <c r="L111" s="174">
        <f>IF(M10FI!E91="","",M10FI!E91)</f>
        <v>11.375</v>
      </c>
      <c r="M111" s="174">
        <f>IF(M10FI!F91="","",M10FI!F91)</f>
        <v>0</v>
      </c>
      <c r="N111" s="174">
        <f>IF(M10FI!G91="","",M10FI!G91)</f>
        <v>11.375</v>
      </c>
      <c r="O111" s="174">
        <f>IF(M10FI!H91="","",M10FI!H91)</f>
        <v>8.75</v>
      </c>
      <c r="P111" s="174">
        <f>IF(M10FI!I91="","",M10FI!I91)</f>
        <v>6.5</v>
      </c>
      <c r="Q111" s="174">
        <f>IF(M10FI!J91="","",M10FI!J91)</f>
        <v>8.75</v>
      </c>
      <c r="R111" s="174">
        <f>IF(M10FI!K91="","",M10FI!K91)</f>
        <v>11</v>
      </c>
      <c r="S111" s="174">
        <f>IF(M10FI!L91="","",M10FI!L91)</f>
        <v>10</v>
      </c>
      <c r="T111" s="174">
        <f>IF(M10FI!M91="","",M10FI!M91)</f>
        <v>11</v>
      </c>
      <c r="U111" s="174">
        <f>IF(M10FI!N91="","",M10FI!N91)</f>
        <v>10.212499999999999</v>
      </c>
      <c r="V111" s="176" t="s">
        <v>395</v>
      </c>
      <c r="W111" s="174">
        <f>IF('M11 final'!D91="","",'M11 final'!D91)</f>
        <v>12</v>
      </c>
      <c r="X111" s="174" t="str">
        <f>IF('M11 final'!E91="","",'M11 final'!E91)</f>
        <v/>
      </c>
      <c r="Y111" s="174">
        <f>IF('M11 final'!F91="","",'M11 final'!F91)</f>
        <v>12</v>
      </c>
      <c r="Z111" s="174">
        <f>IF('M11 final'!G91="","",'M11 final'!G91)</f>
        <v>15.5</v>
      </c>
      <c r="AA111" s="174" t="str">
        <f>IF('M11 final'!H91="","",'M11 final'!H91)</f>
        <v/>
      </c>
      <c r="AB111" s="174">
        <f>IF('M11 final'!I91="","",'M11 final'!I91)</f>
        <v>15.5</v>
      </c>
      <c r="AC111" s="174">
        <f>IF('M11 final'!J91="","",'M11 final'!J91)</f>
        <v>13.75</v>
      </c>
      <c r="AD111" s="176" t="str">
        <f>IF('M11 final'!K91="","",'M11 final'!K91)</f>
        <v>V</v>
      </c>
      <c r="AE111" s="174">
        <f>IF(M12FI!D91="","",M12FI!D91)</f>
        <v>12.5</v>
      </c>
      <c r="AF111" s="174" t="str">
        <f>IF(M12FI!E91="","",M12FI!E91)</f>
        <v/>
      </c>
      <c r="AG111" s="174">
        <f>IF(M12FI!F91="","",M12FI!F91)</f>
        <v>12.5</v>
      </c>
      <c r="AH111" s="174">
        <f>IF(M12FI!G91="","",M12FI!G91)</f>
        <v>10</v>
      </c>
      <c r="AI111" s="174" t="str">
        <f>IF(M12FI!H91="","",M12FI!H91)</f>
        <v/>
      </c>
      <c r="AJ111" s="174">
        <f>IF(M12FI!I91="","",M12FI!I91)</f>
        <v>10</v>
      </c>
      <c r="AK111" s="174">
        <f>IF(M12FI!J91="","",M12FI!J91)</f>
        <v>14.5</v>
      </c>
      <c r="AL111" s="174" t="str">
        <f>IF(M12FI!K91="","",M12FI!K91)</f>
        <v/>
      </c>
      <c r="AM111" s="174">
        <f>IF(M12FI!L91="","",M12FI!L91)</f>
        <v>14.5</v>
      </c>
      <c r="AN111" s="174">
        <f>IF(M12FI!M91="","",M12FI!M91)</f>
        <v>13.07</v>
      </c>
      <c r="AO111" s="176" t="str">
        <f>IF(M12FI!N91="","",M12FI!N91)</f>
        <v>V</v>
      </c>
      <c r="AP111" s="174">
        <f>IF(' M13 APR'!E91="","",' M13 APR'!E91)</f>
        <v>12</v>
      </c>
      <c r="AQ111" s="174" t="str">
        <f>IF(' M13 APR'!F91="","",' M13 APR'!F91)</f>
        <v/>
      </c>
      <c r="AR111" s="174">
        <f>IF(' M13 APR'!G91="","",' M13 APR'!G91)</f>
        <v>12</v>
      </c>
      <c r="AS111" s="174">
        <f>IF(' M13 APR'!H91="","",' M13 APR'!H91)</f>
        <v>15.849999999999998</v>
      </c>
      <c r="AT111" s="174" t="str">
        <f>IF(' M13 APR'!I91="","",' M13 APR'!I91)</f>
        <v/>
      </c>
      <c r="AU111" s="174">
        <f>IF(' M13 APR'!J91="","",' M13 APR'!J91)</f>
        <v>15.849999999999998</v>
      </c>
      <c r="AV111" s="174">
        <f>IF(' M13 APR'!K91="","",' M13 APR'!K91)</f>
        <v>13.693999999999999</v>
      </c>
      <c r="AW111" s="176" t="str">
        <f>IF(' M13 APR'!L91="","",' M13 APR'!L91)</f>
        <v>V</v>
      </c>
      <c r="AX111" s="176">
        <f>IF(' M14 APR'!E91="","",' M14 APR'!E91)</f>
        <v>16.8</v>
      </c>
      <c r="AY111" s="176" t="str">
        <f>IF(' M14 APR'!F91="","",' M14 APR'!F91)</f>
        <v/>
      </c>
      <c r="AZ111" s="176">
        <f>IF(' M14 APR'!G91="","",' M14 APR'!G91)</f>
        <v>16.8</v>
      </c>
      <c r="BA111" s="176">
        <f>IF(' M14 APR'!H91="","",' M14 APR'!H91)</f>
        <v>12.75</v>
      </c>
      <c r="BB111" s="176" t="str">
        <f>IF(' M14 APR'!I91="","",' M14 APR'!I91)</f>
        <v/>
      </c>
      <c r="BC111" s="176">
        <f>IF(' M14 APR'!J91="","",' M14 APR'!J91)</f>
        <v>12.75</v>
      </c>
      <c r="BD111" s="176">
        <f>IF(' M14 APR'!K91="","",' M14 APR'!K91)</f>
        <v>15.018000000000001</v>
      </c>
      <c r="BE111" s="176" t="str">
        <f>IF(' M14 APR'!L91="","",' M14 APR'!L91)</f>
        <v>V</v>
      </c>
      <c r="BF111" s="175">
        <f>IF(' M15 APR'!E91="","",' M15 APR'!E91)</f>
        <v>13.75</v>
      </c>
      <c r="BG111" s="175" t="str">
        <f>IF(' M15 APR'!F91="","",' M15 APR'!F91)</f>
        <v/>
      </c>
      <c r="BH111" s="175">
        <f>IF(' M15 APR'!G91="","",' M15 APR'!G91)</f>
        <v>13.75</v>
      </c>
      <c r="BI111" s="175">
        <f>IF(' M15 APR'!H91="","",' M15 APR'!H91)</f>
        <v>14.5</v>
      </c>
      <c r="BJ111" s="175" t="str">
        <f>IF(' M15 APR'!I91="","",' M15 APR'!I91)</f>
        <v/>
      </c>
      <c r="BK111" s="175">
        <f>IF(' M15 APR'!J91="","",' M15 APR'!J91)</f>
        <v>14.5</v>
      </c>
      <c r="BL111" s="175">
        <f>IF(' M15 APR'!K91="","",' M15 APR'!K91)</f>
        <v>14.350000000000001</v>
      </c>
      <c r="BM111" s="175" t="str">
        <f>IF(' M15 APR'!L91="","",' M15 APR'!L91)</f>
        <v>V</v>
      </c>
      <c r="BN111" s="291">
        <f>IF(' M16 APR'!E91="","",' M16 APR'!E91)</f>
        <v>16.5</v>
      </c>
      <c r="BO111" s="291" t="str">
        <f>IF(' M16 APR'!F91="","",' M16 APR'!F91)</f>
        <v/>
      </c>
      <c r="BP111" s="291">
        <f>IF(' M16 APR'!G91="","",' M16 APR'!G91)</f>
        <v>16.5</v>
      </c>
      <c r="BQ111" s="291">
        <f>IF(' M16 APR'!H91="","",' M16 APR'!H91)</f>
        <v>16.5</v>
      </c>
      <c r="BR111" s="291" t="str">
        <f>IF(' M16 APR'!I91="","",' M16 APR'!I91)</f>
        <v>V</v>
      </c>
      <c r="BS111" s="290">
        <f t="shared" si="11"/>
        <v>13.674312499999999</v>
      </c>
      <c r="BT111" s="292" t="str">
        <f t="shared" si="12"/>
        <v>Admis(e)</v>
      </c>
      <c r="BU111" s="293" t="str">
        <f t="shared" si="13"/>
        <v xml:space="preserve">LAHLALI </v>
      </c>
    </row>
    <row r="112" spans="1:73" s="110" customFormat="1">
      <c r="A112" s="301">
        <f t="shared" si="10"/>
        <v>103</v>
      </c>
      <c r="B112" s="183" t="s">
        <v>64</v>
      </c>
      <c r="C112" s="182" t="s">
        <v>65</v>
      </c>
      <c r="D112" s="174">
        <f>IF('M9 final  '!D34="","",'M9 final  '!D34)</f>
        <v>14.1</v>
      </c>
      <c r="E112" s="174" t="str">
        <f>IF('M9 final  '!E34="","",'M9 final  '!E34)</f>
        <v/>
      </c>
      <c r="F112" s="174">
        <f>IF('M9 final  '!F34="","",'M9 final  '!F34)</f>
        <v>14.1</v>
      </c>
      <c r="G112" s="174">
        <f>IF('M9 final  '!G34="","",'M9 final  '!G34)</f>
        <v>14</v>
      </c>
      <c r="H112" s="174" t="str">
        <f>IF('M9 final  '!H34="","",'M9 final  '!H34)</f>
        <v/>
      </c>
      <c r="I112" s="174">
        <f>IF('M9 final  '!I34="","",'M9 final  '!I34)</f>
        <v>14</v>
      </c>
      <c r="J112" s="174">
        <f>IF('M9 final  '!J34="","",'M9 final  '!J34)</f>
        <v>14.05</v>
      </c>
      <c r="K112" s="174" t="str">
        <f>IF('M9 final  '!K34="","",'M9 final  '!K34)</f>
        <v>V</v>
      </c>
      <c r="L112" s="174">
        <f>IF(M10FI!E34="","",M10FI!E34)</f>
        <v>12.875</v>
      </c>
      <c r="M112" s="174" t="str">
        <f>IF(M10FI!F34="","",M10FI!F34)</f>
        <v/>
      </c>
      <c r="N112" s="174">
        <f>IF(M10FI!G34="","",M10FI!G34)</f>
        <v>12.875</v>
      </c>
      <c r="O112" s="174">
        <f>IF(M10FI!H34="","",M10FI!H34)</f>
        <v>10.75</v>
      </c>
      <c r="P112" s="174" t="str">
        <f>IF(M10FI!I34="","",M10FI!I34)</f>
        <v/>
      </c>
      <c r="Q112" s="174">
        <f>IF(M10FI!J34="","",M10FI!J34)</f>
        <v>10.75</v>
      </c>
      <c r="R112" s="174">
        <f>IF(M10FI!K34="","",M10FI!K34)</f>
        <v>13</v>
      </c>
      <c r="S112" s="174" t="str">
        <f>IF(M10FI!L34="","",M10FI!L34)</f>
        <v/>
      </c>
      <c r="T112" s="174">
        <f>IF(M10FI!M34="","",M10FI!M34)</f>
        <v>13</v>
      </c>
      <c r="U112" s="174">
        <f>IF(M10FI!N34="","",M10FI!N34)</f>
        <v>12.0625</v>
      </c>
      <c r="V112" s="176" t="str">
        <f>IF(M10FI!O34="","",M10FI!O34)</f>
        <v>V</v>
      </c>
      <c r="W112" s="174">
        <f>IF('M11 final'!D34="","",'M11 final'!D34)</f>
        <v>11.25</v>
      </c>
      <c r="X112" s="174">
        <f>IF('M11 final'!E34="","",'M11 final'!E34)</f>
        <v>12</v>
      </c>
      <c r="Y112" s="174">
        <f>IF('M11 final'!F34="","",'M11 final'!F34)</f>
        <v>12</v>
      </c>
      <c r="Z112" s="174">
        <f>IF('M11 final'!G34="","",'M11 final'!G34)</f>
        <v>9</v>
      </c>
      <c r="AA112" s="174">
        <f>IF('M11 final'!H34="","",'M11 final'!H34)</f>
        <v>12</v>
      </c>
      <c r="AB112" s="174">
        <f>IF('M11 final'!I34="","",'M11 final'!I34)</f>
        <v>12</v>
      </c>
      <c r="AC112" s="174">
        <f>IF('M11 final'!J34="","",'M11 final'!J34)</f>
        <v>12</v>
      </c>
      <c r="AD112" s="176" t="str">
        <f>IF('M11 final'!K34="","",'M11 final'!K34)</f>
        <v>VAR</v>
      </c>
      <c r="AE112" s="174">
        <f>IF(M12FI!D34="","",M12FI!D34)</f>
        <v>15</v>
      </c>
      <c r="AF112" s="174" t="str">
        <f>IF(M12FI!E34="","",M12FI!E34)</f>
        <v/>
      </c>
      <c r="AG112" s="174">
        <f>IF(M12FI!F34="","",M12FI!F34)</f>
        <v>15</v>
      </c>
      <c r="AH112" s="174">
        <f>IF(M12FI!G34="","",M12FI!G34)</f>
        <v>10</v>
      </c>
      <c r="AI112" s="174" t="str">
        <f>IF(M12FI!H34="","",M12FI!H34)</f>
        <v/>
      </c>
      <c r="AJ112" s="174">
        <f>IF(M12FI!I34="","",M12FI!I34)</f>
        <v>10</v>
      </c>
      <c r="AK112" s="174">
        <f>IF(M12FI!J34="","",M12FI!J34)</f>
        <v>14.25</v>
      </c>
      <c r="AL112" s="174" t="str">
        <f>IF(M12FI!K34="","",M12FI!K34)</f>
        <v/>
      </c>
      <c r="AM112" s="174">
        <f>IF(M12FI!L34="","",M12FI!L34)</f>
        <v>14.25</v>
      </c>
      <c r="AN112" s="174">
        <f>IF(M12FI!M34="","",M12FI!M34)</f>
        <v>13.48</v>
      </c>
      <c r="AO112" s="176" t="str">
        <f>IF(M12FI!N34="","",M12FI!N34)</f>
        <v>V</v>
      </c>
      <c r="AP112" s="174">
        <f>IF(' M13 APR'!E34="","",' M13 APR'!E34)</f>
        <v>14</v>
      </c>
      <c r="AQ112" s="174" t="str">
        <f>IF(' M13 APR'!F34="","",' M13 APR'!F34)</f>
        <v/>
      </c>
      <c r="AR112" s="174">
        <f>IF(' M13 APR'!G34="","",' M13 APR'!G34)</f>
        <v>14</v>
      </c>
      <c r="AS112" s="174">
        <f>IF(' M13 APR'!H34="","",' M13 APR'!H34)</f>
        <v>15.024999999999999</v>
      </c>
      <c r="AT112" s="174" t="str">
        <f>IF(' M13 APR'!I34="","",' M13 APR'!I34)</f>
        <v/>
      </c>
      <c r="AU112" s="174">
        <f>IF(' M13 APR'!J34="","",' M13 APR'!J34)</f>
        <v>15.024999999999999</v>
      </c>
      <c r="AV112" s="174">
        <f>IF(' M13 APR'!K34="","",' M13 APR'!K34)</f>
        <v>14.451000000000001</v>
      </c>
      <c r="AW112" s="176" t="str">
        <f>IF(' M13 APR'!L34="","",' M13 APR'!L34)</f>
        <v>V</v>
      </c>
      <c r="AX112" s="176">
        <f>IF(' M14 APR'!E34="","",' M14 APR'!E34)</f>
        <v>8.4</v>
      </c>
      <c r="AY112" s="176">
        <f>IF(' M14 APR'!F34="","",' M14 APR'!F34)</f>
        <v>12</v>
      </c>
      <c r="AZ112" s="176">
        <f>IF(' M14 APR'!G34="","",' M14 APR'!G34)</f>
        <v>12</v>
      </c>
      <c r="BA112" s="176">
        <f>IF(' M14 APR'!H34="","",' M14 APR'!H34)</f>
        <v>13</v>
      </c>
      <c r="BB112" s="176" t="str">
        <f>IF(' M14 APR'!I34="","",' M14 APR'!I34)</f>
        <v/>
      </c>
      <c r="BC112" s="176">
        <f>IF(' M14 APR'!J34="","",' M14 APR'!J34)</f>
        <v>13</v>
      </c>
      <c r="BD112" s="176">
        <f>IF(' M14 APR'!K34="","",' M14 APR'!K34)</f>
        <v>12.440000000000001</v>
      </c>
      <c r="BE112" s="176" t="str">
        <f>IF(' M14 APR'!L34="","",' M14 APR'!L34)</f>
        <v>VAR</v>
      </c>
      <c r="BF112" s="175">
        <f>IF(' M15 APR'!E34="","",' M15 APR'!E34)</f>
        <v>14</v>
      </c>
      <c r="BG112" s="175" t="str">
        <f>IF(' M15 APR'!F34="","",' M15 APR'!F34)</f>
        <v/>
      </c>
      <c r="BH112" s="175">
        <f>IF(' M15 APR'!G34="","",' M15 APR'!G34)</f>
        <v>14</v>
      </c>
      <c r="BI112" s="175">
        <f>IF(' M15 APR'!H34="","",' M15 APR'!H34)</f>
        <v>15.5</v>
      </c>
      <c r="BJ112" s="175" t="str">
        <f>IF(' M15 APR'!I34="","",' M15 APR'!I34)</f>
        <v/>
      </c>
      <c r="BK112" s="175">
        <f>IF(' M15 APR'!J34="","",' M15 APR'!J34)</f>
        <v>15.5</v>
      </c>
      <c r="BL112" s="175">
        <f>IF(' M15 APR'!K34="","",' M15 APR'!K34)</f>
        <v>15.200000000000001</v>
      </c>
      <c r="BM112" s="175" t="str">
        <f>IF(' M15 APR'!L34="","",' M15 APR'!L34)</f>
        <v>V</v>
      </c>
      <c r="BN112" s="291">
        <f>IF(' M16 APR'!E34="","",' M16 APR'!E34)</f>
        <v>15.5</v>
      </c>
      <c r="BO112" s="291" t="str">
        <f>IF(' M16 APR'!F34="","",' M16 APR'!F34)</f>
        <v/>
      </c>
      <c r="BP112" s="291">
        <f>IF(' M16 APR'!G34="","",' M16 APR'!G34)</f>
        <v>15.5</v>
      </c>
      <c r="BQ112" s="291">
        <f>IF(' M16 APR'!H34="","",' M16 APR'!H34)</f>
        <v>15.5</v>
      </c>
      <c r="BR112" s="291" t="str">
        <f>IF(' M16 APR'!I34="","",' M16 APR'!I34)</f>
        <v>V</v>
      </c>
      <c r="BS112" s="290">
        <f t="shared" si="11"/>
        <v>13.647937499999999</v>
      </c>
      <c r="BT112" s="292" t="str">
        <f t="shared" si="12"/>
        <v>Admis(e)</v>
      </c>
      <c r="BU112" s="293" t="str">
        <f t="shared" si="13"/>
        <v xml:space="preserve">BENJDID           </v>
      </c>
    </row>
    <row r="113" spans="1:73" s="110" customFormat="1">
      <c r="A113" s="301">
        <f t="shared" si="10"/>
        <v>104</v>
      </c>
      <c r="B113" s="187" t="s">
        <v>175</v>
      </c>
      <c r="C113" s="37" t="s">
        <v>176</v>
      </c>
      <c r="D113" s="174">
        <f>IF('M9 final  '!D93="","",'M9 final  '!D93)</f>
        <v>15.6</v>
      </c>
      <c r="E113" s="174" t="str">
        <f>IF('M9 final  '!E93="","",'M9 final  '!E93)</f>
        <v/>
      </c>
      <c r="F113" s="174">
        <f>IF('M9 final  '!F93="","",'M9 final  '!F93)</f>
        <v>15.6</v>
      </c>
      <c r="G113" s="174">
        <f>IF('M9 final  '!G93="","",'M9 final  '!G93)</f>
        <v>13</v>
      </c>
      <c r="H113" s="174" t="str">
        <f>IF('M9 final  '!H93="","",'M9 final  '!H93)</f>
        <v/>
      </c>
      <c r="I113" s="174">
        <f>IF('M9 final  '!I93="","",'M9 final  '!I93)</f>
        <v>13</v>
      </c>
      <c r="J113" s="174">
        <f>IF('M9 final  '!J93="","",'M9 final  '!J93)</f>
        <v>14.3</v>
      </c>
      <c r="K113" s="174" t="str">
        <f>IF('M9 final  '!K93="","",'M9 final  '!K93)</f>
        <v>V</v>
      </c>
      <c r="L113" s="174">
        <f>IF(M10FI!E93="","",M10FI!E93)</f>
        <v>11.75</v>
      </c>
      <c r="M113" s="174">
        <f>IF(M10FI!F93="","",M10FI!F93)</f>
        <v>12</v>
      </c>
      <c r="N113" s="174">
        <f>IF(M10FI!G93="","",M10FI!G93)</f>
        <v>12</v>
      </c>
      <c r="O113" s="174">
        <f>IF(M10FI!H93="","",M10FI!H93)</f>
        <v>11.5</v>
      </c>
      <c r="P113" s="174">
        <f>IF(M10FI!I93="","",M10FI!I93)</f>
        <v>12</v>
      </c>
      <c r="Q113" s="174">
        <f>IF(M10FI!J93="","",M10FI!J93)</f>
        <v>12</v>
      </c>
      <c r="R113" s="174">
        <f>IF(M10FI!K93="","",M10FI!K93)</f>
        <v>11.5</v>
      </c>
      <c r="S113" s="174">
        <f>IF(M10FI!L93="","",M10FI!L93)</f>
        <v>10</v>
      </c>
      <c r="T113" s="174">
        <f>IF(M10FI!M93="","",M10FI!M93)</f>
        <v>11.5</v>
      </c>
      <c r="U113" s="174">
        <f>IF(M10FI!N93="","",M10FI!N93)</f>
        <v>11.85</v>
      </c>
      <c r="V113" s="176" t="s">
        <v>395</v>
      </c>
      <c r="W113" s="174">
        <f>IF('M11 final'!D93="","",'M11 final'!D93)</f>
        <v>15.25</v>
      </c>
      <c r="X113" s="174" t="str">
        <f>IF('M11 final'!E93="","",'M11 final'!E93)</f>
        <v/>
      </c>
      <c r="Y113" s="174">
        <f>IF('M11 final'!F93="","",'M11 final'!F93)</f>
        <v>15.25</v>
      </c>
      <c r="Z113" s="174">
        <f>IF('M11 final'!G93="","",'M11 final'!G93)</f>
        <v>12.5</v>
      </c>
      <c r="AA113" s="174" t="str">
        <f>IF('M11 final'!H93="","",'M11 final'!H93)</f>
        <v/>
      </c>
      <c r="AB113" s="174">
        <f>IF('M11 final'!I93="","",'M11 final'!I93)</f>
        <v>12.5</v>
      </c>
      <c r="AC113" s="174">
        <f>IF('M11 final'!J93="","",'M11 final'!J93)</f>
        <v>13.875</v>
      </c>
      <c r="AD113" s="176" t="str">
        <f>IF('M11 final'!K93="","",'M11 final'!K93)</f>
        <v>V</v>
      </c>
      <c r="AE113" s="174">
        <f>IF(M12FI!D93="","",M12FI!D93)</f>
        <v>17</v>
      </c>
      <c r="AF113" s="174" t="str">
        <f>IF(M12FI!E93="","",M12FI!E93)</f>
        <v/>
      </c>
      <c r="AG113" s="174">
        <f>IF(M12FI!F93="","",M12FI!F93)</f>
        <v>17</v>
      </c>
      <c r="AH113" s="174">
        <f>IF(M12FI!G93="","",M12FI!G93)</f>
        <v>10</v>
      </c>
      <c r="AI113" s="174" t="str">
        <f>IF(M12FI!H93="","",M12FI!H93)</f>
        <v/>
      </c>
      <c r="AJ113" s="174">
        <f>IF(M12FI!I93="","",M12FI!I93)</f>
        <v>10</v>
      </c>
      <c r="AK113" s="174">
        <f>IF(M12FI!J93="","",M12FI!J93)</f>
        <v>13.5</v>
      </c>
      <c r="AL113" s="174" t="str">
        <f>IF(M12FI!K93="","",M12FI!K93)</f>
        <v/>
      </c>
      <c r="AM113" s="174">
        <f>IF(M12FI!L93="","",M12FI!L93)</f>
        <v>13.5</v>
      </c>
      <c r="AN113" s="174">
        <f>IF(M12FI!M93="","",M12FI!M93)</f>
        <v>13.5</v>
      </c>
      <c r="AO113" s="176" t="str">
        <f>IF(M12FI!N93="","",M12FI!N93)</f>
        <v>V</v>
      </c>
      <c r="AP113" s="174">
        <f>IF(' M13 APR'!E93="","",' M13 APR'!E93)</f>
        <v>11</v>
      </c>
      <c r="AQ113" s="174" t="str">
        <f>IF(' M13 APR'!F93="","",' M13 APR'!F93)</f>
        <v/>
      </c>
      <c r="AR113" s="174">
        <f>IF(' M13 APR'!G93="","",' M13 APR'!G93)</f>
        <v>11</v>
      </c>
      <c r="AS113" s="174">
        <f>IF(' M13 APR'!H93="","",' M13 APR'!H93)</f>
        <v>16.2</v>
      </c>
      <c r="AT113" s="174" t="str">
        <f>IF(' M13 APR'!I93="","",' M13 APR'!I93)</f>
        <v/>
      </c>
      <c r="AU113" s="174">
        <f>IF(' M13 APR'!J93="","",' M13 APR'!J93)</f>
        <v>16.2</v>
      </c>
      <c r="AV113" s="174">
        <f>IF(' M13 APR'!K93="","",' M13 APR'!K93)</f>
        <v>13.288</v>
      </c>
      <c r="AW113" s="176" t="str">
        <f>IF(' M13 APR'!L93="","",' M13 APR'!L93)</f>
        <v>V</v>
      </c>
      <c r="AX113" s="176">
        <f>IF(' M14 APR'!E93="","",' M14 APR'!E93)</f>
        <v>12.4</v>
      </c>
      <c r="AY113" s="176" t="str">
        <f>IF(' M14 APR'!F93="","",' M14 APR'!F93)</f>
        <v/>
      </c>
      <c r="AZ113" s="176">
        <f>IF(' M14 APR'!G93="","",' M14 APR'!G93)</f>
        <v>12.4</v>
      </c>
      <c r="BA113" s="176">
        <f>IF(' M14 APR'!H93="","",' M14 APR'!H93)</f>
        <v>14</v>
      </c>
      <c r="BB113" s="176" t="str">
        <f>IF(' M14 APR'!I93="","",' M14 APR'!I93)</f>
        <v/>
      </c>
      <c r="BC113" s="176">
        <f>IF(' M14 APR'!J93="","",' M14 APR'!J93)</f>
        <v>14</v>
      </c>
      <c r="BD113" s="176">
        <f>IF(' M14 APR'!K93="","",' M14 APR'!K93)</f>
        <v>13.104000000000001</v>
      </c>
      <c r="BE113" s="176" t="str">
        <f>IF(' M14 APR'!L93="","",' M14 APR'!L93)</f>
        <v>V</v>
      </c>
      <c r="BF113" s="175">
        <f>IF(' M15 APR'!E93="","",' M15 APR'!E93)</f>
        <v>14.5</v>
      </c>
      <c r="BG113" s="175" t="str">
        <f>IF(' M15 APR'!F93="","",' M15 APR'!F93)</f>
        <v/>
      </c>
      <c r="BH113" s="175">
        <f>IF(' M15 APR'!G93="","",' M15 APR'!G93)</f>
        <v>14.5</v>
      </c>
      <c r="BI113" s="175">
        <f>IF(' M15 APR'!H93="","",' M15 APR'!H93)</f>
        <v>13.5</v>
      </c>
      <c r="BJ113" s="175" t="str">
        <f>IF(' M15 APR'!I93="","",' M15 APR'!I93)</f>
        <v/>
      </c>
      <c r="BK113" s="175">
        <f>IF(' M15 APR'!J93="","",' M15 APR'!J93)</f>
        <v>13.5</v>
      </c>
      <c r="BL113" s="175">
        <f>IF(' M15 APR'!K93="","",' M15 APR'!K93)</f>
        <v>13.700000000000001</v>
      </c>
      <c r="BM113" s="175" t="str">
        <f>IF(' M15 APR'!L93="","",' M15 APR'!L93)</f>
        <v>V</v>
      </c>
      <c r="BN113" s="291">
        <f>IF(' M16 APR'!E93="","",' M16 APR'!E93)</f>
        <v>15.5</v>
      </c>
      <c r="BO113" s="291" t="str">
        <f>IF(' M16 APR'!F93="","",' M16 APR'!F93)</f>
        <v/>
      </c>
      <c r="BP113" s="291">
        <f>IF(' M16 APR'!G93="","",' M16 APR'!G93)</f>
        <v>15.5</v>
      </c>
      <c r="BQ113" s="291">
        <f>IF(' M16 APR'!H93="","",' M16 APR'!H93)</f>
        <v>15.5</v>
      </c>
      <c r="BR113" s="291" t="str">
        <f>IF(' M16 APR'!I93="","",' M16 APR'!I93)</f>
        <v>V</v>
      </c>
      <c r="BS113" s="290">
        <f t="shared" si="11"/>
        <v>13.639625000000001</v>
      </c>
      <c r="BT113" s="292" t="str">
        <f t="shared" si="12"/>
        <v>Admis(e)</v>
      </c>
      <c r="BU113" s="293" t="str">
        <f t="shared" si="13"/>
        <v xml:space="preserve">LAKHBIR             </v>
      </c>
    </row>
    <row r="114" spans="1:73" s="110" customFormat="1">
      <c r="A114" s="301">
        <f t="shared" si="10"/>
        <v>105</v>
      </c>
      <c r="B114" s="187" t="s">
        <v>191</v>
      </c>
      <c r="C114" s="37" t="s">
        <v>192</v>
      </c>
      <c r="D114" s="174">
        <f>IF('M9 final  '!D102="","",'M9 final  '!D102)</f>
        <v>14.600000000000001</v>
      </c>
      <c r="E114" s="174" t="str">
        <f>IF('M9 final  '!E102="","",'M9 final  '!E102)</f>
        <v/>
      </c>
      <c r="F114" s="174">
        <f>IF('M9 final  '!F102="","",'M9 final  '!F102)</f>
        <v>14.600000000000001</v>
      </c>
      <c r="G114" s="174">
        <f>IF('M9 final  '!G102="","",'M9 final  '!G102)</f>
        <v>12</v>
      </c>
      <c r="H114" s="174" t="str">
        <f>IF('M9 final  '!H102="","",'M9 final  '!H102)</f>
        <v/>
      </c>
      <c r="I114" s="174">
        <f>IF('M9 final  '!I102="","",'M9 final  '!I102)</f>
        <v>12</v>
      </c>
      <c r="J114" s="174">
        <f>IF('M9 final  '!J102="","",'M9 final  '!J102)</f>
        <v>13.3</v>
      </c>
      <c r="K114" s="174" t="str">
        <f>IF('M9 final  '!K102="","",'M9 final  '!K102)</f>
        <v>V</v>
      </c>
      <c r="L114" s="174">
        <f>IF(M10FI!E102="","",M10FI!E102)</f>
        <v>12.25</v>
      </c>
      <c r="M114" s="174" t="str">
        <f>IF(M10FI!F102="","",M10FI!F102)</f>
        <v/>
      </c>
      <c r="N114" s="174">
        <f>IF(M10FI!G102="","",M10FI!G102)</f>
        <v>12.25</v>
      </c>
      <c r="O114" s="174">
        <f>IF(M10FI!H102="","",M10FI!H102)</f>
        <v>13</v>
      </c>
      <c r="P114" s="174" t="str">
        <f>IF(M10FI!I102="","",M10FI!I102)</f>
        <v/>
      </c>
      <c r="Q114" s="174">
        <f>IF(M10FI!J102="","",M10FI!J102)</f>
        <v>13</v>
      </c>
      <c r="R114" s="174">
        <f>IF(M10FI!K102="","",M10FI!K102)</f>
        <v>12.5</v>
      </c>
      <c r="S114" s="174" t="str">
        <f>IF(M10FI!L102="","",M10FI!L102)</f>
        <v/>
      </c>
      <c r="T114" s="174">
        <f>IF(M10FI!M102="","",M10FI!M102)</f>
        <v>12.5</v>
      </c>
      <c r="U114" s="174">
        <f>IF(M10FI!N102="","",M10FI!N102)</f>
        <v>12.625</v>
      </c>
      <c r="V114" s="176" t="str">
        <f>IF(M10FI!O102="","",M10FI!O102)</f>
        <v>V</v>
      </c>
      <c r="W114" s="174">
        <f>IF('M11 final'!D102="","",'M11 final'!D102)</f>
        <v>11.75</v>
      </c>
      <c r="X114" s="174">
        <f>IF('M11 final'!E102="","",'M11 final'!E102)</f>
        <v>12</v>
      </c>
      <c r="Y114" s="174">
        <f>IF('M11 final'!F102="","",'M11 final'!F102)</f>
        <v>12</v>
      </c>
      <c r="Z114" s="174">
        <f>IF('M11 final'!G102="","",'M11 final'!G102)</f>
        <v>10.25</v>
      </c>
      <c r="AA114" s="174">
        <f>IF('M11 final'!H102="","",'M11 final'!H102)</f>
        <v>7.5</v>
      </c>
      <c r="AB114" s="174">
        <f>IF('M11 final'!I102="","",'M11 final'!I102)</f>
        <v>10.25</v>
      </c>
      <c r="AC114" s="174">
        <f>IF('M11 final'!J102="","",'M11 final'!J102)</f>
        <v>11.125</v>
      </c>
      <c r="AD114" s="176" t="s">
        <v>395</v>
      </c>
      <c r="AE114" s="174">
        <f>IF(M12FI!D102="","",M12FI!D102)</f>
        <v>12</v>
      </c>
      <c r="AF114" s="174" t="str">
        <f>IF(M12FI!E102="","",M12FI!E102)</f>
        <v/>
      </c>
      <c r="AG114" s="174">
        <f>IF(M12FI!F102="","",M12FI!F102)</f>
        <v>12</v>
      </c>
      <c r="AH114" s="174">
        <f>IF(M12FI!G102="","",M12FI!G102)</f>
        <v>12</v>
      </c>
      <c r="AI114" s="174" t="str">
        <f>IF(M12FI!H102="","",M12FI!H102)</f>
        <v/>
      </c>
      <c r="AJ114" s="174">
        <f>IF(M12FI!I102="","",M12FI!I102)</f>
        <v>12</v>
      </c>
      <c r="AK114" s="174">
        <f>IF(M12FI!J102="","",M12FI!J102)</f>
        <v>10</v>
      </c>
      <c r="AL114" s="174">
        <f>IF(M12FI!K102="","",M12FI!K102)</f>
        <v>12</v>
      </c>
      <c r="AM114" s="174">
        <f>IF(M12FI!L102="","",M12FI!L102)</f>
        <v>12</v>
      </c>
      <c r="AN114" s="174">
        <f>IF(M12FI!M102="","",M12FI!M102)</f>
        <v>12</v>
      </c>
      <c r="AO114" s="176" t="str">
        <f>IF(M12FI!N102="","",M12FI!N102)</f>
        <v>VAR</v>
      </c>
      <c r="AP114" s="174">
        <f>IF(' M13 APR'!E102="","",' M13 APR'!E102)</f>
        <v>12</v>
      </c>
      <c r="AQ114" s="174" t="str">
        <f>IF(' M13 APR'!F102="","",' M13 APR'!F102)</f>
        <v/>
      </c>
      <c r="AR114" s="174">
        <f>IF(' M13 APR'!G102="","",' M13 APR'!G102)</f>
        <v>12</v>
      </c>
      <c r="AS114" s="174">
        <f>IF(' M13 APR'!H102="","",' M13 APR'!H102)</f>
        <v>15.849999999999998</v>
      </c>
      <c r="AT114" s="174" t="str">
        <f>IF(' M13 APR'!I102="","",' M13 APR'!I102)</f>
        <v/>
      </c>
      <c r="AU114" s="174">
        <f>IF(' M13 APR'!J102="","",' M13 APR'!J102)</f>
        <v>15.849999999999998</v>
      </c>
      <c r="AV114" s="174">
        <f>IF(' M13 APR'!K102="","",' M13 APR'!K102)</f>
        <v>13.693999999999999</v>
      </c>
      <c r="AW114" s="176" t="str">
        <f>IF(' M13 APR'!L102="","",' M13 APR'!L102)</f>
        <v>V</v>
      </c>
      <c r="AX114" s="176">
        <f>IF(' M14 APR'!E102="","",' M14 APR'!E102)</f>
        <v>8.4</v>
      </c>
      <c r="AY114" s="176">
        <f>IF(' M14 APR'!F102="","",' M14 APR'!F102)</f>
        <v>12</v>
      </c>
      <c r="AZ114" s="176">
        <f>IF(' M14 APR'!G102="","",' M14 APR'!G102)</f>
        <v>12</v>
      </c>
      <c r="BA114" s="176">
        <f>IF(' M14 APR'!H102="","",' M14 APR'!H102)</f>
        <v>13.75</v>
      </c>
      <c r="BB114" s="176" t="str">
        <f>IF(' M14 APR'!I102="","",' M14 APR'!I102)</f>
        <v/>
      </c>
      <c r="BC114" s="176">
        <f>IF(' M14 APR'!J102="","",' M14 APR'!J102)</f>
        <v>13.75</v>
      </c>
      <c r="BD114" s="176">
        <f>IF(' M14 APR'!K102="","",' M14 APR'!K102)</f>
        <v>12.77</v>
      </c>
      <c r="BE114" s="176" t="str">
        <f>IF(' M14 APR'!L102="","",' M14 APR'!L102)</f>
        <v>VAR</v>
      </c>
      <c r="BF114" s="175">
        <f>IF(' M15 APR'!E102="","",' M15 APR'!E102)</f>
        <v>17</v>
      </c>
      <c r="BG114" s="175" t="str">
        <f>IF(' M15 APR'!F102="","",' M15 APR'!F102)</f>
        <v/>
      </c>
      <c r="BH114" s="175">
        <f>IF(' M15 APR'!G102="","",' M15 APR'!G102)</f>
        <v>17</v>
      </c>
      <c r="BI114" s="175">
        <f>IF(' M15 APR'!H102="","",' M15 APR'!H102)</f>
        <v>16.5</v>
      </c>
      <c r="BJ114" s="175" t="str">
        <f>IF(' M15 APR'!I102="","",' M15 APR'!I102)</f>
        <v/>
      </c>
      <c r="BK114" s="175">
        <f>IF(' M15 APR'!J102="","",' M15 APR'!J102)</f>
        <v>16.5</v>
      </c>
      <c r="BL114" s="175">
        <f>IF(' M15 APR'!K102="","",' M15 APR'!K102)</f>
        <v>16.600000000000001</v>
      </c>
      <c r="BM114" s="175" t="str">
        <f>IF(' M15 APR'!L102="","",' M15 APR'!L102)</f>
        <v>V</v>
      </c>
      <c r="BN114" s="291">
        <f>IF(' M16 APR'!E102="","",' M16 APR'!E102)</f>
        <v>17</v>
      </c>
      <c r="BO114" s="291" t="str">
        <f>IF(' M16 APR'!F102="","",' M16 APR'!F102)</f>
        <v/>
      </c>
      <c r="BP114" s="291">
        <f>IF(' M16 APR'!G102="","",' M16 APR'!G102)</f>
        <v>17</v>
      </c>
      <c r="BQ114" s="291">
        <f>IF(' M16 APR'!H102="","",' M16 APR'!H102)</f>
        <v>17</v>
      </c>
      <c r="BR114" s="291" t="str">
        <f>IF(' M16 APR'!I102="","",' M16 APR'!I102)</f>
        <v>V</v>
      </c>
      <c r="BS114" s="290">
        <f t="shared" si="11"/>
        <v>13.639250000000001</v>
      </c>
      <c r="BT114" s="292" t="str">
        <f t="shared" si="12"/>
        <v>Admis(e)</v>
      </c>
      <c r="BU114" s="293" t="str">
        <f t="shared" si="13"/>
        <v xml:space="preserve">MOULAHI      </v>
      </c>
    </row>
    <row r="115" spans="1:73" s="110" customFormat="1">
      <c r="A115" s="301">
        <f t="shared" si="10"/>
        <v>106</v>
      </c>
      <c r="B115" s="183" t="s">
        <v>70</v>
      </c>
      <c r="C115" s="182" t="s">
        <v>51</v>
      </c>
      <c r="D115" s="174">
        <f>IF('M9 final  '!D37="","",'M9 final  '!D37)</f>
        <v>14.3</v>
      </c>
      <c r="E115" s="174" t="str">
        <f>IF('M9 final  '!E37="","",'M9 final  '!E37)</f>
        <v/>
      </c>
      <c r="F115" s="174">
        <f>IF('M9 final  '!F37="","",'M9 final  '!F37)</f>
        <v>14.3</v>
      </c>
      <c r="G115" s="174">
        <f>IF('M9 final  '!G37="","",'M9 final  '!G37)</f>
        <v>12</v>
      </c>
      <c r="H115" s="174" t="str">
        <f>IF('M9 final  '!H37="","",'M9 final  '!H37)</f>
        <v/>
      </c>
      <c r="I115" s="174">
        <f>IF('M9 final  '!I37="","",'M9 final  '!I37)</f>
        <v>12</v>
      </c>
      <c r="J115" s="174">
        <f>IF('M9 final  '!J37="","",'M9 final  '!J37)</f>
        <v>13.15</v>
      </c>
      <c r="K115" s="174" t="str">
        <f>IF('M9 final  '!K37="","",'M9 final  '!K37)</f>
        <v>V</v>
      </c>
      <c r="L115" s="174">
        <f>IF(M10FI!E37="","",M10FI!E37)</f>
        <v>12.5</v>
      </c>
      <c r="M115" s="174" t="str">
        <f>IF(M10FI!F37="","",M10FI!F37)</f>
        <v/>
      </c>
      <c r="N115" s="174">
        <f>IF(M10FI!G37="","",M10FI!G37)</f>
        <v>12.5</v>
      </c>
      <c r="O115" s="174">
        <f>IF(M10FI!H37="","",M10FI!H37)</f>
        <v>9.25</v>
      </c>
      <c r="P115" s="174">
        <f>IF(M10FI!I37="","",M10FI!I37)</f>
        <v>10.5</v>
      </c>
      <c r="Q115" s="174">
        <f>IF(M10FI!J37="","",M10FI!J37)</f>
        <v>10.5</v>
      </c>
      <c r="R115" s="174">
        <f>IF(M10FI!K37="","",M10FI!K37)</f>
        <v>12</v>
      </c>
      <c r="S115" s="174" t="str">
        <f>IF(M10FI!L37="","",M10FI!L37)</f>
        <v/>
      </c>
      <c r="T115" s="174">
        <f>IF(M10FI!M37="","",M10FI!M37)</f>
        <v>12</v>
      </c>
      <c r="U115" s="174">
        <f>IF(M10FI!N37="","",M10FI!N37)</f>
        <v>11.55</v>
      </c>
      <c r="V115" s="176" t="s">
        <v>395</v>
      </c>
      <c r="W115" s="174">
        <f>IF('M11 final'!D37="","",'M11 final'!D37)</f>
        <v>9.5</v>
      </c>
      <c r="X115" s="174">
        <f>IF('M11 final'!E37="","",'M11 final'!E37)</f>
        <v>12</v>
      </c>
      <c r="Y115" s="174">
        <f>IF('M11 final'!F37="","",'M11 final'!F37)</f>
        <v>12</v>
      </c>
      <c r="Z115" s="174">
        <f>IF('M11 final'!G37="","",'M11 final'!G37)</f>
        <v>12.5</v>
      </c>
      <c r="AA115" s="174" t="str">
        <f>IF('M11 final'!H37="","",'M11 final'!H37)</f>
        <v/>
      </c>
      <c r="AB115" s="174">
        <f>IF('M11 final'!I37="","",'M11 final'!I37)</f>
        <v>12.5</v>
      </c>
      <c r="AC115" s="174">
        <f>IF('M11 final'!J37="","",'M11 final'!J37)</f>
        <v>12.25</v>
      </c>
      <c r="AD115" s="176" t="str">
        <f>IF('M11 final'!K37="","",'M11 final'!K37)</f>
        <v>VAR</v>
      </c>
      <c r="AE115" s="174">
        <f>IF(M12FI!D37="","",M12FI!D37)</f>
        <v>16.5</v>
      </c>
      <c r="AF115" s="174" t="str">
        <f>IF(M12FI!E37="","",M12FI!E37)</f>
        <v/>
      </c>
      <c r="AG115" s="174">
        <f>IF(M12FI!F37="","",M12FI!F37)</f>
        <v>16.5</v>
      </c>
      <c r="AH115" s="174">
        <f>IF(M12FI!G37="","",M12FI!G37)</f>
        <v>9</v>
      </c>
      <c r="AI115" s="174">
        <f>IF(M12FI!H37="","",M12FI!H37)</f>
        <v>12</v>
      </c>
      <c r="AJ115" s="174">
        <f>IF(M12FI!I37="","",M12FI!I37)</f>
        <v>12</v>
      </c>
      <c r="AK115" s="174">
        <f>IF(M12FI!J37="","",M12FI!J37)</f>
        <v>7.5</v>
      </c>
      <c r="AL115" s="174">
        <f>IF(M12FI!K37="","",M12FI!K37)</f>
        <v>11</v>
      </c>
      <c r="AM115" s="174">
        <f>IF(M12FI!L37="","",M12FI!L37)</f>
        <v>11</v>
      </c>
      <c r="AN115" s="174">
        <f>IF(M12FI!M37="","",M12FI!M37)</f>
        <v>12.43</v>
      </c>
      <c r="AO115" s="176" t="str">
        <f>IF(M12FI!N37="","",M12FI!N37)</f>
        <v>VAR</v>
      </c>
      <c r="AP115" s="174">
        <f>IF(' M13 APR'!E37="","",' M13 APR'!E37)</f>
        <v>14</v>
      </c>
      <c r="AQ115" s="174" t="str">
        <f>IF(' M13 APR'!F37="","",' M13 APR'!F37)</f>
        <v/>
      </c>
      <c r="AR115" s="174">
        <f>IF(' M13 APR'!G37="","",' M13 APR'!G37)</f>
        <v>14</v>
      </c>
      <c r="AS115" s="174">
        <f>IF(' M13 APR'!H37="","",' M13 APR'!H37)</f>
        <v>13.45</v>
      </c>
      <c r="AT115" s="174" t="str">
        <f>IF(' M13 APR'!I37="","",' M13 APR'!I37)</f>
        <v/>
      </c>
      <c r="AU115" s="174">
        <f>IF(' M13 APR'!J37="","",' M13 APR'!J37)</f>
        <v>13.45</v>
      </c>
      <c r="AV115" s="174">
        <f>IF(' M13 APR'!K37="","",' M13 APR'!K37)</f>
        <v>13.758000000000001</v>
      </c>
      <c r="AW115" s="176" t="str">
        <f>IF(' M13 APR'!L37="","",' M13 APR'!L37)</f>
        <v>V</v>
      </c>
      <c r="AX115" s="176">
        <f>IF(' M14 APR'!E37="","",' M14 APR'!E37)</f>
        <v>17.600000000000001</v>
      </c>
      <c r="AY115" s="176" t="str">
        <f>IF(' M14 APR'!F37="","",' M14 APR'!F37)</f>
        <v/>
      </c>
      <c r="AZ115" s="176">
        <f>IF(' M14 APR'!G37="","",' M14 APR'!G37)</f>
        <v>17.600000000000001</v>
      </c>
      <c r="BA115" s="176">
        <f>IF(' M14 APR'!H37="","",' M14 APR'!H37)</f>
        <v>13</v>
      </c>
      <c r="BB115" s="176" t="str">
        <f>IF(' M14 APR'!I37="","",' M14 APR'!I37)</f>
        <v/>
      </c>
      <c r="BC115" s="176">
        <f>IF(' M14 APR'!J37="","",' M14 APR'!J37)</f>
        <v>13</v>
      </c>
      <c r="BD115" s="176">
        <f>IF(' M14 APR'!K37="","",' M14 APR'!K37)</f>
        <v>15.576000000000001</v>
      </c>
      <c r="BE115" s="176" t="str">
        <f>IF(' M14 APR'!L37="","",' M14 APR'!L37)</f>
        <v>V</v>
      </c>
      <c r="BF115" s="175">
        <f>IF(' M15 APR'!E37="","",' M15 APR'!E37)</f>
        <v>13.5</v>
      </c>
      <c r="BG115" s="175" t="str">
        <f>IF(' M15 APR'!F37="","",' M15 APR'!F37)</f>
        <v/>
      </c>
      <c r="BH115" s="175">
        <f>IF(' M15 APR'!G37="","",' M15 APR'!G37)</f>
        <v>13.5</v>
      </c>
      <c r="BI115" s="175">
        <f>IF(' M15 APR'!H37="","",' M15 APR'!H37)</f>
        <v>15.5</v>
      </c>
      <c r="BJ115" s="175" t="str">
        <f>IF(' M15 APR'!I37="","",' M15 APR'!I37)</f>
        <v/>
      </c>
      <c r="BK115" s="175">
        <f>IF(' M15 APR'!J37="","",' M15 APR'!J37)</f>
        <v>15.5</v>
      </c>
      <c r="BL115" s="175">
        <f>IF(' M15 APR'!K37="","",' M15 APR'!K37)</f>
        <v>15.100000000000001</v>
      </c>
      <c r="BM115" s="175" t="str">
        <f>IF(' M15 APR'!L37="","",' M15 APR'!L37)</f>
        <v>V</v>
      </c>
      <c r="BN115" s="291">
        <f>IF(' M16 APR'!E37="","",' M16 APR'!E37)</f>
        <v>15</v>
      </c>
      <c r="BO115" s="291" t="str">
        <f>IF(' M16 APR'!F37="","",' M16 APR'!F37)</f>
        <v/>
      </c>
      <c r="BP115" s="291">
        <f>IF(' M16 APR'!G37="","",' M16 APR'!G37)</f>
        <v>15</v>
      </c>
      <c r="BQ115" s="291">
        <f>IF(' M16 APR'!H37="","",' M16 APR'!H37)</f>
        <v>15</v>
      </c>
      <c r="BR115" s="291" t="str">
        <f>IF(' M16 APR'!I37="","",' M16 APR'!I37)</f>
        <v>V</v>
      </c>
      <c r="BS115" s="290">
        <f t="shared" si="11"/>
        <v>13.601749999999999</v>
      </c>
      <c r="BT115" s="292" t="str">
        <f t="shared" si="12"/>
        <v>Admis(e)</v>
      </c>
      <c r="BU115" s="293" t="str">
        <f t="shared" si="13"/>
        <v xml:space="preserve">BETTACHI </v>
      </c>
    </row>
    <row r="116" spans="1:73" s="110" customFormat="1">
      <c r="A116" s="301">
        <f t="shared" si="10"/>
        <v>107</v>
      </c>
      <c r="B116" s="37" t="s">
        <v>208</v>
      </c>
      <c r="C116" s="188" t="s">
        <v>209</v>
      </c>
      <c r="D116" s="174">
        <f>IF('M9 final  '!D111="","",'M9 final  '!D111)</f>
        <v>14.1</v>
      </c>
      <c r="E116" s="174" t="str">
        <f>IF('M9 final  '!E111="","",'M9 final  '!E111)</f>
        <v/>
      </c>
      <c r="F116" s="174">
        <f>IF('M9 final  '!F111="","",'M9 final  '!F111)</f>
        <v>14.1</v>
      </c>
      <c r="G116" s="174">
        <f>IF('M9 final  '!G111="","",'M9 final  '!G111)</f>
        <v>13</v>
      </c>
      <c r="H116" s="174" t="str">
        <f>IF('M9 final  '!H111="","",'M9 final  '!H111)</f>
        <v/>
      </c>
      <c r="I116" s="174">
        <f>IF('M9 final  '!I111="","",'M9 final  '!I111)</f>
        <v>13</v>
      </c>
      <c r="J116" s="174">
        <f>IF('M9 final  '!J111="","",'M9 final  '!J111)</f>
        <v>13.55</v>
      </c>
      <c r="K116" s="174" t="str">
        <f>IF('M9 final  '!K111="","",'M9 final  '!K111)</f>
        <v>V</v>
      </c>
      <c r="L116" s="174">
        <f>IF(M10FI!E111="","",M10FI!E111)</f>
        <v>11.25</v>
      </c>
      <c r="M116" s="174">
        <f>IF(M10FI!F111="","",M10FI!F111)</f>
        <v>0</v>
      </c>
      <c r="N116" s="174">
        <f>IF(M10FI!G111="","",M10FI!G111)</f>
        <v>11.25</v>
      </c>
      <c r="O116" s="174">
        <f>IF(M10FI!H111="","",M10FI!H111)</f>
        <v>12.5</v>
      </c>
      <c r="P116" s="174" t="str">
        <f>IF(M10FI!I111="","",M10FI!I111)</f>
        <v/>
      </c>
      <c r="Q116" s="174">
        <f>IF(M10FI!J111="","",M10FI!J111)</f>
        <v>12.5</v>
      </c>
      <c r="R116" s="174">
        <f>IF(M10FI!K111="","",M10FI!K111)</f>
        <v>11.5</v>
      </c>
      <c r="S116" s="174">
        <f>IF(M10FI!L111="","",M10FI!L111)</f>
        <v>0</v>
      </c>
      <c r="T116" s="174">
        <f>IF(M10FI!M111="","",M10FI!M111)</f>
        <v>11.5</v>
      </c>
      <c r="U116" s="174">
        <f>IF(M10FI!N111="","",M10FI!N111)</f>
        <v>11.824999999999999</v>
      </c>
      <c r="V116" s="176" t="s">
        <v>395</v>
      </c>
      <c r="W116" s="174">
        <f>IF('M11 final'!D111="","",'M11 final'!D111)</f>
        <v>13</v>
      </c>
      <c r="X116" s="174" t="str">
        <f>IF('M11 final'!E111="","",'M11 final'!E111)</f>
        <v/>
      </c>
      <c r="Y116" s="174">
        <f>IF('M11 final'!F111="","",'M11 final'!F111)</f>
        <v>13</v>
      </c>
      <c r="Z116" s="174">
        <f>IF('M11 final'!G111="","",'M11 final'!G111)</f>
        <v>16.5</v>
      </c>
      <c r="AA116" s="174" t="str">
        <f>IF('M11 final'!H111="","",'M11 final'!H111)</f>
        <v/>
      </c>
      <c r="AB116" s="174">
        <f>IF('M11 final'!I111="","",'M11 final'!I111)</f>
        <v>16.5</v>
      </c>
      <c r="AC116" s="174">
        <f>IF('M11 final'!J111="","",'M11 final'!J111)</f>
        <v>14.75</v>
      </c>
      <c r="AD116" s="176" t="str">
        <f>IF('M11 final'!K111="","",'M11 final'!K111)</f>
        <v>V</v>
      </c>
      <c r="AE116" s="174">
        <f>IF(M12FI!D111="","",M12FI!D111)</f>
        <v>12</v>
      </c>
      <c r="AF116" s="174" t="str">
        <f>IF(M12FI!E111="","",M12FI!E111)</f>
        <v/>
      </c>
      <c r="AG116" s="174">
        <f>IF(M12FI!F111="","",M12FI!F111)</f>
        <v>12</v>
      </c>
      <c r="AH116" s="174">
        <f>IF(M12FI!G111="","",M12FI!G111)</f>
        <v>15</v>
      </c>
      <c r="AI116" s="174" t="str">
        <f>IF(M12FI!H111="","",M12FI!H111)</f>
        <v/>
      </c>
      <c r="AJ116" s="174">
        <f>IF(M12FI!I111="","",M12FI!I111)</f>
        <v>15</v>
      </c>
      <c r="AK116" s="174">
        <f>IF(M12FI!J111="","",M12FI!J111)</f>
        <v>13</v>
      </c>
      <c r="AL116" s="174" t="str">
        <f>IF(M12FI!K111="","",M12FI!K111)</f>
        <v/>
      </c>
      <c r="AM116" s="174">
        <f>IF(M12FI!L111="","",M12FI!L111)</f>
        <v>13</v>
      </c>
      <c r="AN116" s="174">
        <f>IF(M12FI!M111="","",M12FI!M111)</f>
        <v>13.22</v>
      </c>
      <c r="AO116" s="176" t="str">
        <f>IF(M12FI!N111="","",M12FI!N111)</f>
        <v>V</v>
      </c>
      <c r="AP116" s="174">
        <f>IF(' M13 APR'!E111="","",' M13 APR'!E111)</f>
        <v>12</v>
      </c>
      <c r="AQ116" s="174" t="str">
        <f>IF(' M13 APR'!F111="","",' M13 APR'!F111)</f>
        <v/>
      </c>
      <c r="AR116" s="174">
        <f>IF(' M13 APR'!G111="","",' M13 APR'!G111)</f>
        <v>12</v>
      </c>
      <c r="AS116" s="174">
        <f>IF(' M13 APR'!H111="","",' M13 APR'!H111)</f>
        <v>16.649999999999999</v>
      </c>
      <c r="AT116" s="174" t="str">
        <f>IF(' M13 APR'!I111="","",' M13 APR'!I111)</f>
        <v/>
      </c>
      <c r="AU116" s="174">
        <f>IF(' M13 APR'!J111="","",' M13 APR'!J111)</f>
        <v>16.649999999999999</v>
      </c>
      <c r="AV116" s="174">
        <f>IF(' M13 APR'!K111="","",' M13 APR'!K111)</f>
        <v>14.045999999999999</v>
      </c>
      <c r="AW116" s="176" t="str">
        <f>IF(' M13 APR'!L111="","",' M13 APR'!L111)</f>
        <v>V</v>
      </c>
      <c r="AX116" s="176">
        <f>IF(' M14 APR'!E111="","",' M14 APR'!E111)</f>
        <v>11.2</v>
      </c>
      <c r="AY116" s="176">
        <f>IF(' M14 APR'!F111="","",' M14 APR'!F111)</f>
        <v>12</v>
      </c>
      <c r="AZ116" s="176">
        <f>IF(' M14 APR'!G111="","",' M14 APR'!G111)</f>
        <v>12</v>
      </c>
      <c r="BA116" s="176">
        <f>IF(' M14 APR'!H111="","",' M14 APR'!H111)</f>
        <v>12.75</v>
      </c>
      <c r="BB116" s="176" t="str">
        <f>IF(' M14 APR'!I111="","",' M14 APR'!I111)</f>
        <v/>
      </c>
      <c r="BC116" s="176">
        <f>IF(' M14 APR'!J111="","",' M14 APR'!J111)</f>
        <v>12.75</v>
      </c>
      <c r="BD116" s="176">
        <f>IF(' M14 APR'!K111="","",' M14 APR'!K111)</f>
        <v>12.330000000000002</v>
      </c>
      <c r="BE116" s="176" t="str">
        <f>IF(' M14 APR'!L111="","",' M14 APR'!L111)</f>
        <v>VAR</v>
      </c>
      <c r="BF116" s="175">
        <f>IF(' M15 APR'!E111="","",' M15 APR'!E111)</f>
        <v>14</v>
      </c>
      <c r="BG116" s="175" t="str">
        <f>IF(' M15 APR'!F111="","",' M15 APR'!F111)</f>
        <v/>
      </c>
      <c r="BH116" s="175">
        <f>IF(' M15 APR'!G111="","",' M15 APR'!G111)</f>
        <v>14</v>
      </c>
      <c r="BI116" s="175">
        <f>IF(' M15 APR'!H111="","",' M15 APR'!H111)</f>
        <v>15.5</v>
      </c>
      <c r="BJ116" s="175" t="str">
        <f>IF(' M15 APR'!I111="","",' M15 APR'!I111)</f>
        <v/>
      </c>
      <c r="BK116" s="175">
        <f>IF(' M15 APR'!J111="","",' M15 APR'!J111)</f>
        <v>15.5</v>
      </c>
      <c r="BL116" s="175">
        <f>IF(' M15 APR'!K111="","",' M15 APR'!K111)</f>
        <v>15.200000000000001</v>
      </c>
      <c r="BM116" s="175" t="str">
        <f>IF(' M15 APR'!L111="","",' M15 APR'!L111)</f>
        <v>V</v>
      </c>
      <c r="BN116" s="291">
        <f>IF(' M16 APR'!E111="","",' M16 APR'!E111)</f>
        <v>13.5</v>
      </c>
      <c r="BO116" s="291" t="str">
        <f>IF(' M16 APR'!F111="","",' M16 APR'!F111)</f>
        <v/>
      </c>
      <c r="BP116" s="291">
        <f>IF(' M16 APR'!G111="","",' M16 APR'!G111)</f>
        <v>13.5</v>
      </c>
      <c r="BQ116" s="291">
        <f>IF(' M16 APR'!H111="","",' M16 APR'!H111)</f>
        <v>13.5</v>
      </c>
      <c r="BR116" s="291" t="str">
        <f>IF(' M16 APR'!I111="","",' M16 APR'!I111)</f>
        <v>V</v>
      </c>
      <c r="BS116" s="290">
        <f t="shared" si="11"/>
        <v>13.552624999999999</v>
      </c>
      <c r="BT116" s="292" t="str">
        <f t="shared" si="12"/>
        <v>Admis(e)</v>
      </c>
      <c r="BU116" s="293" t="str">
        <f t="shared" si="13"/>
        <v xml:space="preserve">OUAKKA </v>
      </c>
    </row>
    <row r="117" spans="1:73" s="110" customFormat="1">
      <c r="A117" s="301">
        <f t="shared" si="10"/>
        <v>108</v>
      </c>
      <c r="B117" s="181" t="s">
        <v>22</v>
      </c>
      <c r="C117" s="182" t="s">
        <v>23</v>
      </c>
      <c r="D117" s="174">
        <f>IF('M9 final  '!D12="","",'M9 final  '!D12)</f>
        <v>14.600000000000001</v>
      </c>
      <c r="E117" s="174" t="str">
        <f>IF('M9 final  '!E12="","",'M9 final  '!E12)</f>
        <v/>
      </c>
      <c r="F117" s="174">
        <f>IF('M9 final  '!F12="","",'M9 final  '!F12)</f>
        <v>14.600000000000001</v>
      </c>
      <c r="G117" s="174">
        <f>IF('M9 final  '!G12="","",'M9 final  '!G12)</f>
        <v>12</v>
      </c>
      <c r="H117" s="174" t="str">
        <f>IF('M9 final  '!H12="","",'M9 final  '!H12)</f>
        <v/>
      </c>
      <c r="I117" s="174">
        <f>IF('M9 final  '!I12="","",'M9 final  '!I12)</f>
        <v>12</v>
      </c>
      <c r="J117" s="174">
        <f>IF('M9 final  '!J12="","",'M9 final  '!J12)</f>
        <v>13.3</v>
      </c>
      <c r="K117" s="174" t="str">
        <f>IF('M9 final  '!K12="","",'M9 final  '!K12)</f>
        <v>V</v>
      </c>
      <c r="L117" s="174">
        <f>IF(M10FI!E12="","",M10FI!E12)</f>
        <v>9.625</v>
      </c>
      <c r="M117" s="174">
        <f>IF(M10FI!F12="","",M10FI!F12)</f>
        <v>11</v>
      </c>
      <c r="N117" s="174">
        <f>IF(M10FI!G12="","",M10FI!G12)</f>
        <v>11</v>
      </c>
      <c r="O117" s="174">
        <f>IF(M10FI!H12="","",M10FI!H12)</f>
        <v>9.75</v>
      </c>
      <c r="P117" s="174">
        <f>IF(M10FI!I12="","",M10FI!I12)</f>
        <v>9.5</v>
      </c>
      <c r="Q117" s="174">
        <f>IF(M10FI!J12="","",M10FI!J12)</f>
        <v>9.75</v>
      </c>
      <c r="R117" s="174">
        <f>IF(M10FI!K12="","",M10FI!K12)</f>
        <v>13</v>
      </c>
      <c r="S117" s="174" t="str">
        <f>IF(M10FI!L12="","",M10FI!L12)</f>
        <v/>
      </c>
      <c r="T117" s="174">
        <f>IF(M10FI!M12="","",M10FI!M12)</f>
        <v>13</v>
      </c>
      <c r="U117" s="174">
        <f>IF(M10FI!N12="","",M10FI!N12)</f>
        <v>11.1</v>
      </c>
      <c r="V117" s="176" t="s">
        <v>395</v>
      </c>
      <c r="W117" s="174">
        <f>IF('M11 final'!D12="","",'M11 final'!D12)</f>
        <v>12.75</v>
      </c>
      <c r="X117" s="174" t="str">
        <f>IF('M11 final'!E12="","",'M11 final'!E12)</f>
        <v/>
      </c>
      <c r="Y117" s="174">
        <f>IF('M11 final'!F12="","",'M11 final'!F12)</f>
        <v>12.75</v>
      </c>
      <c r="Z117" s="174">
        <f>IF('M11 final'!G12="","",'M11 final'!G12)</f>
        <v>12.5</v>
      </c>
      <c r="AA117" s="174" t="str">
        <f>IF('M11 final'!H12="","",'M11 final'!H12)</f>
        <v/>
      </c>
      <c r="AB117" s="174">
        <f>IF('M11 final'!I12="","",'M11 final'!I12)</f>
        <v>12.5</v>
      </c>
      <c r="AC117" s="174">
        <f>IF('M11 final'!J12="","",'M11 final'!J12)</f>
        <v>12.625</v>
      </c>
      <c r="AD117" s="176" t="str">
        <f>IF('M11 final'!K12="","",'M11 final'!K12)</f>
        <v>V</v>
      </c>
      <c r="AE117" s="174">
        <f>IF(M12FI!D12="","",M12FI!D12)</f>
        <v>13.5</v>
      </c>
      <c r="AF117" s="174" t="str">
        <f>IF(M12FI!E12="","",M12FI!E12)</f>
        <v/>
      </c>
      <c r="AG117" s="174">
        <f>IF(M12FI!F12="","",M12FI!F12)</f>
        <v>13.5</v>
      </c>
      <c r="AH117" s="174">
        <f>IF(M12FI!G12="","",M12FI!G12)</f>
        <v>14</v>
      </c>
      <c r="AI117" s="174" t="str">
        <f>IF(M12FI!H12="","",M12FI!H12)</f>
        <v/>
      </c>
      <c r="AJ117" s="174">
        <f>IF(M12FI!I12="","",M12FI!I12)</f>
        <v>14</v>
      </c>
      <c r="AK117" s="174">
        <f>IF(M12FI!J12="","",M12FI!J12)</f>
        <v>4</v>
      </c>
      <c r="AL117" s="174">
        <f>IF(M12FI!K12="","",M12FI!K12)</f>
        <v>12</v>
      </c>
      <c r="AM117" s="174">
        <f>IF(M12FI!L12="","",M12FI!L12)</f>
        <v>12</v>
      </c>
      <c r="AN117" s="174">
        <f>IF(M12FI!M12="","",M12FI!M12)</f>
        <v>12.770000000000001</v>
      </c>
      <c r="AO117" s="176" t="str">
        <f>IF(M12FI!N12="","",M12FI!N12)</f>
        <v>VAR</v>
      </c>
      <c r="AP117" s="174">
        <f>IF(' M13 APR'!E12="","",' M13 APR'!E12)</f>
        <v>12</v>
      </c>
      <c r="AQ117" s="174" t="str">
        <f>IF(' M13 APR'!F12="","",' M13 APR'!F12)</f>
        <v/>
      </c>
      <c r="AR117" s="174">
        <f>IF(' M13 APR'!G12="","",' M13 APR'!G12)</f>
        <v>12</v>
      </c>
      <c r="AS117" s="174">
        <f>IF(' M13 APR'!H12="","",' M13 APR'!H12)</f>
        <v>14.85</v>
      </c>
      <c r="AT117" s="174" t="str">
        <f>IF(' M13 APR'!I12="","",' M13 APR'!I12)</f>
        <v/>
      </c>
      <c r="AU117" s="174">
        <f>IF(' M13 APR'!J12="","",' M13 APR'!J12)</f>
        <v>14.85</v>
      </c>
      <c r="AV117" s="174">
        <f>IF(' M13 APR'!K12="","",' M13 APR'!K12)</f>
        <v>13.254000000000001</v>
      </c>
      <c r="AW117" s="176" t="str">
        <f>IF(' M13 APR'!L12="","",' M13 APR'!L12)</f>
        <v>V</v>
      </c>
      <c r="AX117" s="176">
        <f>IF(' M14 APR'!E12="","",' M14 APR'!E12)</f>
        <v>14.4</v>
      </c>
      <c r="AY117" s="176" t="str">
        <f>IF(' M14 APR'!F12="","",' M14 APR'!F12)</f>
        <v/>
      </c>
      <c r="AZ117" s="176">
        <f>IF(' M14 APR'!G12="","",' M14 APR'!G12)</f>
        <v>14.4</v>
      </c>
      <c r="BA117" s="176">
        <f>IF(' M14 APR'!H12="","",' M14 APR'!H12)</f>
        <v>14.25</v>
      </c>
      <c r="BB117" s="176" t="str">
        <f>IF(' M14 APR'!I12="","",' M14 APR'!I12)</f>
        <v/>
      </c>
      <c r="BC117" s="176">
        <f>IF(' M14 APR'!J12="","",' M14 APR'!J12)</f>
        <v>14.25</v>
      </c>
      <c r="BD117" s="176">
        <f>IF(' M14 APR'!K12="","",' M14 APR'!K12)</f>
        <v>14.334000000000003</v>
      </c>
      <c r="BE117" s="176" t="str">
        <f>IF(' M14 APR'!L12="","",' M14 APR'!L12)</f>
        <v>V</v>
      </c>
      <c r="BF117" s="175">
        <f>IF(' M15 APR'!E12="","",' M15 APR'!E12)</f>
        <v>13.75</v>
      </c>
      <c r="BG117" s="175" t="str">
        <f>IF(' M15 APR'!F12="","",' M15 APR'!F12)</f>
        <v/>
      </c>
      <c r="BH117" s="175">
        <f>IF(' M15 APR'!G12="","",' M15 APR'!G12)</f>
        <v>13.75</v>
      </c>
      <c r="BI117" s="175">
        <f>IF(' M15 APR'!H12="","",' M15 APR'!H12)</f>
        <v>15.5</v>
      </c>
      <c r="BJ117" s="175" t="str">
        <f>IF(' M15 APR'!I12="","",' M15 APR'!I12)</f>
        <v/>
      </c>
      <c r="BK117" s="175">
        <f>IF(' M15 APR'!J12="","",' M15 APR'!J12)</f>
        <v>15.5</v>
      </c>
      <c r="BL117" s="175">
        <f>IF(' M15 APR'!K12="","",' M15 APR'!K12)</f>
        <v>15.15</v>
      </c>
      <c r="BM117" s="175" t="str">
        <f>IF(' M15 APR'!L12="","",' M15 APR'!L12)</f>
        <v>V</v>
      </c>
      <c r="BN117" s="291">
        <f>IF(' M16 APR'!E12="","",' M16 APR'!E12)</f>
        <v>15.5</v>
      </c>
      <c r="BO117" s="291" t="str">
        <f>IF(' M16 APR'!F12="","",' M16 APR'!F12)</f>
        <v/>
      </c>
      <c r="BP117" s="291">
        <f>IF(' M16 APR'!G12="","",' M16 APR'!G12)</f>
        <v>15.5</v>
      </c>
      <c r="BQ117" s="291">
        <f>IF(' M16 APR'!H12="","",' M16 APR'!H12)</f>
        <v>15.5</v>
      </c>
      <c r="BR117" s="291" t="str">
        <f>IF(' M16 APR'!I12="","",' M16 APR'!I12)</f>
        <v>V</v>
      </c>
      <c r="BS117" s="290">
        <f t="shared" si="11"/>
        <v>13.504125000000002</v>
      </c>
      <c r="BT117" s="292" t="str">
        <f t="shared" si="12"/>
        <v>Admis(e)</v>
      </c>
      <c r="BU117" s="293" t="str">
        <f t="shared" si="13"/>
        <v xml:space="preserve">ABOURABIA         </v>
      </c>
    </row>
    <row r="118" spans="1:73" s="110" customFormat="1">
      <c r="A118" s="301">
        <f t="shared" si="10"/>
        <v>109</v>
      </c>
      <c r="B118" s="187" t="s">
        <v>199</v>
      </c>
      <c r="C118" s="37" t="s">
        <v>200</v>
      </c>
      <c r="D118" s="174">
        <f>IF('M9 final  '!D106="","",'M9 final  '!D106)</f>
        <v>14.1</v>
      </c>
      <c r="E118" s="174" t="str">
        <f>IF('M9 final  '!E106="","",'M9 final  '!E106)</f>
        <v/>
      </c>
      <c r="F118" s="174">
        <f>IF('M9 final  '!F106="","",'M9 final  '!F106)</f>
        <v>14.1</v>
      </c>
      <c r="G118" s="174">
        <f>IF('M9 final  '!G106="","",'M9 final  '!G106)</f>
        <v>13</v>
      </c>
      <c r="H118" s="174" t="str">
        <f>IF('M9 final  '!H106="","",'M9 final  '!H106)</f>
        <v/>
      </c>
      <c r="I118" s="174">
        <f>IF('M9 final  '!I106="","",'M9 final  '!I106)</f>
        <v>13</v>
      </c>
      <c r="J118" s="174">
        <f>IF('M9 final  '!J106="","",'M9 final  '!J106)</f>
        <v>13.55</v>
      </c>
      <c r="K118" s="174" t="str">
        <f>IF('M9 final  '!K106="","",'M9 final  '!K106)</f>
        <v>V</v>
      </c>
      <c r="L118" s="174">
        <f>IF(M10FI!E106="","",M10FI!E106)</f>
        <v>11.125</v>
      </c>
      <c r="M118" s="174">
        <f>IF(M10FI!F106="","",M10FI!F106)</f>
        <v>12</v>
      </c>
      <c r="N118" s="174">
        <f>IF(M10FI!G106="","",M10FI!G106)</f>
        <v>12</v>
      </c>
      <c r="O118" s="174">
        <f>IF(M10FI!H106="","",M10FI!H106)</f>
        <v>11.5</v>
      </c>
      <c r="P118" s="174">
        <f>IF(M10FI!I106="","",M10FI!I106)</f>
        <v>12</v>
      </c>
      <c r="Q118" s="174">
        <f>IF(M10FI!J106="","",M10FI!J106)</f>
        <v>12</v>
      </c>
      <c r="R118" s="174">
        <f>IF(M10FI!K106="","",M10FI!K106)</f>
        <v>11</v>
      </c>
      <c r="S118" s="174">
        <f>IF(M10FI!L106="","",M10FI!L106)</f>
        <v>11</v>
      </c>
      <c r="T118" s="174">
        <f>IF(M10FI!M106="","",M10FI!M106)</f>
        <v>11</v>
      </c>
      <c r="U118" s="174">
        <f>IF(M10FI!N106="","",M10FI!N106)</f>
        <v>11.7</v>
      </c>
      <c r="V118" s="176" t="s">
        <v>395</v>
      </c>
      <c r="W118" s="174">
        <f>IF('M11 final'!D106="","",'M11 final'!D106)</f>
        <v>11</v>
      </c>
      <c r="X118" s="174" t="str">
        <f>IF('M11 final'!E106="","",'M11 final'!E106)</f>
        <v/>
      </c>
      <c r="Y118" s="174">
        <f>IF('M11 final'!F106="","",'M11 final'!F106)</f>
        <v>11</v>
      </c>
      <c r="Z118" s="174">
        <f>IF('M11 final'!G106="","",'M11 final'!G106)</f>
        <v>13.5</v>
      </c>
      <c r="AA118" s="174" t="str">
        <f>IF('M11 final'!H106="","",'M11 final'!H106)</f>
        <v/>
      </c>
      <c r="AB118" s="174">
        <f>IF('M11 final'!I106="","",'M11 final'!I106)</f>
        <v>13.5</v>
      </c>
      <c r="AC118" s="174">
        <f>IF('M11 final'!J106="","",'M11 final'!J106)</f>
        <v>12.25</v>
      </c>
      <c r="AD118" s="176" t="str">
        <f>IF('M11 final'!K106="","",'M11 final'!K106)</f>
        <v>V</v>
      </c>
      <c r="AE118" s="174">
        <f>IF(M12FI!D106="","",M12FI!D106)</f>
        <v>14.5</v>
      </c>
      <c r="AF118" s="174" t="str">
        <f>IF(M12FI!E106="","",M12FI!E106)</f>
        <v/>
      </c>
      <c r="AG118" s="174">
        <f>IF(M12FI!F106="","",M12FI!F106)</f>
        <v>14.5</v>
      </c>
      <c r="AH118" s="174">
        <f>IF(M12FI!G106="","",M12FI!G106)</f>
        <v>16</v>
      </c>
      <c r="AI118" s="174" t="str">
        <f>IF(M12FI!H106="","",M12FI!H106)</f>
        <v/>
      </c>
      <c r="AJ118" s="174">
        <f>IF(M12FI!I106="","",M12FI!I106)</f>
        <v>16</v>
      </c>
      <c r="AK118" s="174">
        <f>IF(M12FI!J106="","",M12FI!J106)</f>
        <v>7.5</v>
      </c>
      <c r="AL118" s="174">
        <f>IF(M12FI!K106="","",M12FI!K106)</f>
        <v>12</v>
      </c>
      <c r="AM118" s="174">
        <f>IF(M12FI!L106="","",M12FI!L106)</f>
        <v>12</v>
      </c>
      <c r="AN118" s="174">
        <f>IF(M12FI!M106="","",M12FI!M106)</f>
        <v>13.43</v>
      </c>
      <c r="AO118" s="176" t="str">
        <f>IF(M12FI!N106="","",M12FI!N106)</f>
        <v>VAR</v>
      </c>
      <c r="AP118" s="174">
        <f>IF(' M13 APR'!E106="","",' M13 APR'!E106)</f>
        <v>10</v>
      </c>
      <c r="AQ118" s="174">
        <f>IF(' M13 APR'!F106="","",' M13 APR'!F106)</f>
        <v>12</v>
      </c>
      <c r="AR118" s="174">
        <f>IF(' M13 APR'!G106="","",' M13 APR'!G106)</f>
        <v>12</v>
      </c>
      <c r="AS118" s="174">
        <f>IF(' M13 APR'!H106="","",' M13 APR'!H106)</f>
        <v>14.299999999999999</v>
      </c>
      <c r="AT118" s="174" t="str">
        <f>IF(' M13 APR'!I106="","",' M13 APR'!I106)</f>
        <v/>
      </c>
      <c r="AU118" s="174">
        <f>IF(' M13 APR'!J106="","",' M13 APR'!J106)</f>
        <v>14.299999999999999</v>
      </c>
      <c r="AV118" s="174">
        <f>IF(' M13 APR'!K106="","",' M13 APR'!K106)</f>
        <v>13.012</v>
      </c>
      <c r="AW118" s="176" t="str">
        <f>IF(' M13 APR'!L106="","",' M13 APR'!L106)</f>
        <v>VAR</v>
      </c>
      <c r="AX118" s="176">
        <f>IF(' M14 APR'!E106="","",' M14 APR'!E106)</f>
        <v>8</v>
      </c>
      <c r="AY118" s="176">
        <f>IF(' M14 APR'!F106="","",' M14 APR'!F106)</f>
        <v>12</v>
      </c>
      <c r="AZ118" s="176">
        <f>IF(' M14 APR'!G106="","",' M14 APR'!G106)</f>
        <v>12</v>
      </c>
      <c r="BA118" s="176">
        <f>IF(' M14 APR'!H106="","",' M14 APR'!H106)</f>
        <v>13.5</v>
      </c>
      <c r="BB118" s="176" t="str">
        <f>IF(' M14 APR'!I106="","",' M14 APR'!I106)</f>
        <v/>
      </c>
      <c r="BC118" s="176">
        <f>IF(' M14 APR'!J106="","",' M14 APR'!J106)</f>
        <v>13.5</v>
      </c>
      <c r="BD118" s="176">
        <f>IF(' M14 APR'!K106="","",' M14 APR'!K106)</f>
        <v>12.66</v>
      </c>
      <c r="BE118" s="176" t="str">
        <f>IF(' M14 APR'!L106="","",' M14 APR'!L106)</f>
        <v>VAR</v>
      </c>
      <c r="BF118" s="175">
        <f>IF(' M15 APR'!E106="","",' M15 APR'!E106)</f>
        <v>15</v>
      </c>
      <c r="BG118" s="175" t="str">
        <f>IF(' M15 APR'!F106="","",' M15 APR'!F106)</f>
        <v/>
      </c>
      <c r="BH118" s="175">
        <f>IF(' M15 APR'!G106="","",' M15 APR'!G106)</f>
        <v>15</v>
      </c>
      <c r="BI118" s="175">
        <f>IF(' M15 APR'!H106="","",' M15 APR'!H106)</f>
        <v>15</v>
      </c>
      <c r="BJ118" s="175" t="str">
        <f>IF(' M15 APR'!I106="","",' M15 APR'!I106)</f>
        <v/>
      </c>
      <c r="BK118" s="175">
        <f>IF(' M15 APR'!J106="","",' M15 APR'!J106)</f>
        <v>15</v>
      </c>
      <c r="BL118" s="175">
        <f>IF(' M15 APR'!K106="","",' M15 APR'!K106)</f>
        <v>15</v>
      </c>
      <c r="BM118" s="175" t="str">
        <f>IF(' M15 APR'!L106="","",' M15 APR'!L106)</f>
        <v>V</v>
      </c>
      <c r="BN118" s="291">
        <f>IF(' M16 APR'!E106="","",' M16 APR'!E106)</f>
        <v>16</v>
      </c>
      <c r="BO118" s="291" t="str">
        <f>IF(' M16 APR'!F106="","",' M16 APR'!F106)</f>
        <v/>
      </c>
      <c r="BP118" s="291">
        <f>IF(' M16 APR'!G106="","",' M16 APR'!G106)</f>
        <v>16</v>
      </c>
      <c r="BQ118" s="291">
        <f>IF(' M16 APR'!H106="","",' M16 APR'!H106)</f>
        <v>16</v>
      </c>
      <c r="BR118" s="291" t="str">
        <f>IF(' M16 APR'!I106="","",' M16 APR'!I106)</f>
        <v>V</v>
      </c>
      <c r="BS118" s="290">
        <f t="shared" si="11"/>
        <v>13.45025</v>
      </c>
      <c r="BT118" s="292" t="str">
        <f t="shared" si="12"/>
        <v>Admis(e)</v>
      </c>
      <c r="BU118" s="293" t="str">
        <f t="shared" si="13"/>
        <v xml:space="preserve">NACHDA     </v>
      </c>
    </row>
    <row r="119" spans="1:73" s="110" customFormat="1">
      <c r="A119" s="301">
        <f t="shared" si="10"/>
        <v>110</v>
      </c>
      <c r="B119" s="181" t="s">
        <v>30</v>
      </c>
      <c r="C119" s="182" t="s">
        <v>31</v>
      </c>
      <c r="D119" s="174">
        <f>IF('M9 final  '!D16="","",'M9 final  '!D16)</f>
        <v>16.100000000000001</v>
      </c>
      <c r="E119" s="174" t="str">
        <f>IF('M9 final  '!E16="","",'M9 final  '!E16)</f>
        <v/>
      </c>
      <c r="F119" s="174">
        <f>IF('M9 final  '!F16="","",'M9 final  '!F16)</f>
        <v>16.100000000000001</v>
      </c>
      <c r="G119" s="174">
        <f>IF('M9 final  '!G16="","",'M9 final  '!G16)</f>
        <v>13</v>
      </c>
      <c r="H119" s="174" t="str">
        <f>IF('M9 final  '!H16="","",'M9 final  '!H16)</f>
        <v/>
      </c>
      <c r="I119" s="174">
        <f>IF('M9 final  '!I16="","",'M9 final  '!I16)</f>
        <v>13</v>
      </c>
      <c r="J119" s="174">
        <f>IF('M9 final  '!J16="","",'M9 final  '!J16)</f>
        <v>14.55</v>
      </c>
      <c r="K119" s="174" t="str">
        <f>IF('M9 final  '!K16="","",'M9 final  '!K16)</f>
        <v>V</v>
      </c>
      <c r="L119" s="174">
        <f>IF(M10FI!E16="","",M10FI!E16)</f>
        <v>12.25</v>
      </c>
      <c r="M119" s="174" t="str">
        <f>IF(M10FI!F16="","",M10FI!F16)</f>
        <v/>
      </c>
      <c r="N119" s="174">
        <f>IF(M10FI!G16="","",M10FI!G16)</f>
        <v>12.25</v>
      </c>
      <c r="O119" s="174">
        <f>IF(M10FI!H16="","",M10FI!H16)</f>
        <v>10.5</v>
      </c>
      <c r="P119" s="174">
        <f>IF(M10FI!I16="","",M10FI!I16)</f>
        <v>0</v>
      </c>
      <c r="Q119" s="174">
        <f>IF(M10FI!J16="","",M10FI!J16)</f>
        <v>10.5</v>
      </c>
      <c r="R119" s="174">
        <f>IF(M10FI!K16="","",M10FI!K16)</f>
        <v>10.5</v>
      </c>
      <c r="S119" s="174">
        <f>IF(M10FI!L16="","",M10FI!L16)</f>
        <v>11</v>
      </c>
      <c r="T119" s="174">
        <f>IF(M10FI!M16="","",M10FI!M16)</f>
        <v>11</v>
      </c>
      <c r="U119" s="174">
        <f>IF(M10FI!N16="","",M10FI!N16)</f>
        <v>11.175000000000001</v>
      </c>
      <c r="V119" s="176" t="s">
        <v>395</v>
      </c>
      <c r="W119" s="174">
        <f>IF('M11 final'!D16="","",'M11 final'!D16)</f>
        <v>15.75</v>
      </c>
      <c r="X119" s="174" t="str">
        <f>IF('M11 final'!E16="","",'M11 final'!E16)</f>
        <v/>
      </c>
      <c r="Y119" s="174">
        <f>IF('M11 final'!F16="","",'M11 final'!F16)</f>
        <v>15.75</v>
      </c>
      <c r="Z119" s="174">
        <f>IF('M11 final'!G16="","",'M11 final'!G16)</f>
        <v>6.75</v>
      </c>
      <c r="AA119" s="174">
        <f>IF('M11 final'!H16="","",'M11 final'!H16)</f>
        <v>12</v>
      </c>
      <c r="AB119" s="174">
        <f>IF('M11 final'!I16="","",'M11 final'!I16)</f>
        <v>12</v>
      </c>
      <c r="AC119" s="174">
        <f>IF('M11 final'!J16="","",'M11 final'!J16)</f>
        <v>13.875</v>
      </c>
      <c r="AD119" s="176" t="str">
        <f>IF('M11 final'!K16="","",'M11 final'!K16)</f>
        <v>VAR</v>
      </c>
      <c r="AE119" s="174">
        <f>IF(M12FI!D16="","",M12FI!D16)</f>
        <v>16.5</v>
      </c>
      <c r="AF119" s="174" t="str">
        <f>IF(M12FI!E16="","",M12FI!E16)</f>
        <v/>
      </c>
      <c r="AG119" s="174">
        <f>IF(M12FI!F16="","",M12FI!F16)</f>
        <v>16.5</v>
      </c>
      <c r="AH119" s="174">
        <f>IF(M12FI!G16="","",M12FI!G16)</f>
        <v>14</v>
      </c>
      <c r="AI119" s="174" t="str">
        <f>IF(M12FI!H16="","",M12FI!H16)</f>
        <v/>
      </c>
      <c r="AJ119" s="174">
        <f>IF(M12FI!I16="","",M12FI!I16)</f>
        <v>14</v>
      </c>
      <c r="AK119" s="174">
        <f>IF(M12FI!J16="","",M12FI!J16)</f>
        <v>5.5</v>
      </c>
      <c r="AL119" s="174">
        <f>IF(M12FI!K16="","",M12FI!K16)</f>
        <v>10.5</v>
      </c>
      <c r="AM119" s="174">
        <f>IF(M12FI!L16="","",M12FI!L16)</f>
        <v>10.5</v>
      </c>
      <c r="AN119" s="174">
        <f>IF(M12FI!M16="","",M12FI!M16)</f>
        <v>12.59</v>
      </c>
      <c r="AO119" s="176" t="str">
        <f>IF(M12FI!N16="","",M12FI!N16)</f>
        <v>VAR</v>
      </c>
      <c r="AP119" s="174">
        <f>IF(' M13 APR'!E16="","",' M13 APR'!E16)</f>
        <v>11</v>
      </c>
      <c r="AQ119" s="174" t="str">
        <f>IF(' M13 APR'!F16="","",' M13 APR'!F16)</f>
        <v/>
      </c>
      <c r="AR119" s="174">
        <f>IF(' M13 APR'!G16="","",' M13 APR'!G16)</f>
        <v>11</v>
      </c>
      <c r="AS119" s="174">
        <f>IF(' M13 APR'!H16="","",' M13 APR'!H16)</f>
        <v>13.974999999999998</v>
      </c>
      <c r="AT119" s="174" t="str">
        <f>IF(' M13 APR'!I16="","",' M13 APR'!I16)</f>
        <v/>
      </c>
      <c r="AU119" s="174">
        <f>IF(' M13 APR'!J16="","",' M13 APR'!J16)</f>
        <v>13.974999999999998</v>
      </c>
      <c r="AV119" s="174">
        <f>IF(' M13 APR'!K16="","",' M13 APR'!K16)</f>
        <v>12.308999999999999</v>
      </c>
      <c r="AW119" s="176" t="str">
        <f>IF(' M13 APR'!L16="","",' M13 APR'!L16)</f>
        <v>V</v>
      </c>
      <c r="AX119" s="176">
        <f>IF(' M14 APR'!E16="","",' M14 APR'!E16)</f>
        <v>6.4</v>
      </c>
      <c r="AY119" s="176">
        <f>IF(' M14 APR'!F16="","",' M14 APR'!F16)</f>
        <v>12</v>
      </c>
      <c r="AZ119" s="176">
        <f>IF(' M14 APR'!G16="","",' M14 APR'!G16)</f>
        <v>12</v>
      </c>
      <c r="BA119" s="176">
        <f>IF(' M14 APR'!H16="","",' M14 APR'!H16)</f>
        <v>13</v>
      </c>
      <c r="BB119" s="176" t="str">
        <f>IF(' M14 APR'!I16="","",' M14 APR'!I16)</f>
        <v/>
      </c>
      <c r="BC119" s="176">
        <f>IF(' M14 APR'!J16="","",' M14 APR'!J16)</f>
        <v>13</v>
      </c>
      <c r="BD119" s="176">
        <f>IF(' M14 APR'!K16="","",' M14 APR'!K16)</f>
        <v>12.440000000000001</v>
      </c>
      <c r="BE119" s="176" t="str">
        <f>IF(' M14 APR'!L16="","",' M14 APR'!L16)</f>
        <v>VAR</v>
      </c>
      <c r="BF119" s="175">
        <f>IF(' M15 APR'!E16="","",' M15 APR'!E16)</f>
        <v>16</v>
      </c>
      <c r="BG119" s="175" t="str">
        <f>IF(' M15 APR'!F16="","",' M15 APR'!F16)</f>
        <v/>
      </c>
      <c r="BH119" s="175">
        <f>IF(' M15 APR'!G16="","",' M15 APR'!G16)</f>
        <v>16</v>
      </c>
      <c r="BI119" s="175">
        <f>IF(' M15 APR'!H16="","",' M15 APR'!H16)</f>
        <v>15.5</v>
      </c>
      <c r="BJ119" s="175" t="str">
        <f>IF(' M15 APR'!I16="","",' M15 APR'!I16)</f>
        <v/>
      </c>
      <c r="BK119" s="175">
        <f>IF(' M15 APR'!J16="","",' M15 APR'!J16)</f>
        <v>15.5</v>
      </c>
      <c r="BL119" s="175">
        <f>IF(' M15 APR'!K16="","",' M15 APR'!K16)</f>
        <v>15.600000000000001</v>
      </c>
      <c r="BM119" s="175" t="str">
        <f>IF(' M15 APR'!L16="","",' M15 APR'!L16)</f>
        <v>V</v>
      </c>
      <c r="BN119" s="291">
        <f>IF(' M16 APR'!E16="","",' M16 APR'!E16)</f>
        <v>15</v>
      </c>
      <c r="BO119" s="291" t="str">
        <f>IF(' M16 APR'!F16="","",' M16 APR'!F16)</f>
        <v/>
      </c>
      <c r="BP119" s="291">
        <f>IF(' M16 APR'!G16="","",' M16 APR'!G16)</f>
        <v>15</v>
      </c>
      <c r="BQ119" s="291">
        <f>IF(' M16 APR'!H16="","",' M16 APR'!H16)</f>
        <v>15</v>
      </c>
      <c r="BR119" s="291" t="str">
        <f>IF(' M16 APR'!I16="","",' M16 APR'!I16)</f>
        <v>V</v>
      </c>
      <c r="BS119" s="290">
        <f t="shared" si="11"/>
        <v>13.442374999999998</v>
      </c>
      <c r="BT119" s="292" t="str">
        <f t="shared" si="12"/>
        <v>Admis(e)</v>
      </c>
      <c r="BU119" s="293" t="str">
        <f t="shared" si="13"/>
        <v xml:space="preserve">ALOUACHE </v>
      </c>
    </row>
    <row r="120" spans="1:73" s="110" customFormat="1">
      <c r="A120" s="301">
        <f t="shared" si="10"/>
        <v>111</v>
      </c>
      <c r="B120" s="183" t="s">
        <v>73</v>
      </c>
      <c r="C120" s="182" t="s">
        <v>74</v>
      </c>
      <c r="D120" s="174">
        <f>IF('M9 final  '!D39="","",'M9 final  '!D39)</f>
        <v>16.100000000000001</v>
      </c>
      <c r="E120" s="174" t="str">
        <f>IF('M9 final  '!E39="","",'M9 final  '!E39)</f>
        <v/>
      </c>
      <c r="F120" s="174">
        <f>IF('M9 final  '!F39="","",'M9 final  '!F39)</f>
        <v>16.100000000000001</v>
      </c>
      <c r="G120" s="174">
        <f>IF('M9 final  '!G39="","",'M9 final  '!G39)</f>
        <v>11</v>
      </c>
      <c r="H120" s="174" t="str">
        <f>IF('M9 final  '!H39="","",'M9 final  '!H39)</f>
        <v/>
      </c>
      <c r="I120" s="174">
        <f>IF('M9 final  '!I39="","",'M9 final  '!I39)</f>
        <v>11</v>
      </c>
      <c r="J120" s="174">
        <f>IF('M9 final  '!J39="","",'M9 final  '!J39)</f>
        <v>13.55</v>
      </c>
      <c r="K120" s="174" t="str">
        <f>IF('M9 final  '!K39="","",'M9 final  '!K39)</f>
        <v>V</v>
      </c>
      <c r="L120" s="174">
        <f>IF(M10FI!E39="","",M10FI!E39)</f>
        <v>11.375</v>
      </c>
      <c r="M120" s="174">
        <f>IF(M10FI!F39="","",M10FI!F39)</f>
        <v>12</v>
      </c>
      <c r="N120" s="174">
        <f>IF(M10FI!G39="","",M10FI!G39)</f>
        <v>12</v>
      </c>
      <c r="O120" s="174">
        <f>IF(M10FI!H39="","",M10FI!H39)</f>
        <v>12.25</v>
      </c>
      <c r="P120" s="174" t="str">
        <f>IF(M10FI!I39="","",M10FI!I39)</f>
        <v/>
      </c>
      <c r="Q120" s="174">
        <f>IF(M10FI!J39="","",M10FI!J39)</f>
        <v>12.25</v>
      </c>
      <c r="R120" s="174">
        <f>IF(M10FI!K39="","",M10FI!K39)</f>
        <v>11.5</v>
      </c>
      <c r="S120" s="174">
        <f>IF(M10FI!L39="","",M10FI!L39)</f>
        <v>15</v>
      </c>
      <c r="T120" s="174">
        <f>IF(M10FI!M39="","",M10FI!M39)</f>
        <v>12</v>
      </c>
      <c r="U120" s="174">
        <f>IF(M10FI!N39="","",M10FI!N39)</f>
        <v>12.1</v>
      </c>
      <c r="V120" s="176" t="str">
        <f>IF(M10FI!O39="","",M10FI!O39)</f>
        <v>VAR</v>
      </c>
      <c r="W120" s="174">
        <f>IF('M11 final'!D39="","",'M11 final'!D39)</f>
        <v>12.25</v>
      </c>
      <c r="X120" s="174" t="str">
        <f>IF('M11 final'!E39="","",'M11 final'!E39)</f>
        <v/>
      </c>
      <c r="Y120" s="174">
        <f>IF('M11 final'!F39="","",'M11 final'!F39)</f>
        <v>12.25</v>
      </c>
      <c r="Z120" s="174">
        <f>IF('M11 final'!G39="","",'M11 final'!G39)</f>
        <v>9</v>
      </c>
      <c r="AA120" s="174">
        <f>IF('M11 final'!H39="","",'M11 final'!H39)</f>
        <v>12</v>
      </c>
      <c r="AB120" s="174">
        <f>IF('M11 final'!I39="","",'M11 final'!I39)</f>
        <v>12</v>
      </c>
      <c r="AC120" s="174">
        <f>IF('M11 final'!J39="","",'M11 final'!J39)</f>
        <v>12.125</v>
      </c>
      <c r="AD120" s="176" t="str">
        <f>IF('M11 final'!K39="","",'M11 final'!K39)</f>
        <v>VAR</v>
      </c>
      <c r="AE120" s="174">
        <f>IF(M12FI!D39="","",M12FI!D39)</f>
        <v>15</v>
      </c>
      <c r="AF120" s="174" t="str">
        <f>IF(M12FI!E39="","",M12FI!E39)</f>
        <v/>
      </c>
      <c r="AG120" s="174">
        <f>IF(M12FI!F39="","",M12FI!F39)</f>
        <v>15</v>
      </c>
      <c r="AH120" s="174">
        <f>IF(M12FI!G39="","",M12FI!G39)</f>
        <v>14</v>
      </c>
      <c r="AI120" s="174" t="str">
        <f>IF(M12FI!H39="","",M12FI!H39)</f>
        <v/>
      </c>
      <c r="AJ120" s="174">
        <f>IF(M12FI!I39="","",M12FI!I39)</f>
        <v>14</v>
      </c>
      <c r="AK120" s="174">
        <f>IF(M12FI!J39="","",M12FI!J39)</f>
        <v>5.75</v>
      </c>
      <c r="AL120" s="174">
        <f>IF(M12FI!K39="","",M12FI!K39)</f>
        <v>6.5</v>
      </c>
      <c r="AM120" s="174">
        <f>IF(M12FI!L39="","",M12FI!L39)</f>
        <v>6.5</v>
      </c>
      <c r="AN120" s="174">
        <f>IF(M12FI!M39="","",M12FI!M39)</f>
        <v>10.02</v>
      </c>
      <c r="AO120" s="176" t="s">
        <v>395</v>
      </c>
      <c r="AP120" s="174">
        <f>IF(' M13 APR'!E39="","",' M13 APR'!E39)</f>
        <v>15</v>
      </c>
      <c r="AQ120" s="174" t="str">
        <f>IF(' M13 APR'!F39="","",' M13 APR'!F39)</f>
        <v/>
      </c>
      <c r="AR120" s="174">
        <f>IF(' M13 APR'!G39="","",' M13 APR'!G39)</f>
        <v>15</v>
      </c>
      <c r="AS120" s="174">
        <f>IF(' M13 APR'!H39="","",' M13 APR'!H39)</f>
        <v>13.85</v>
      </c>
      <c r="AT120" s="174" t="str">
        <f>IF(' M13 APR'!I39="","",' M13 APR'!I39)</f>
        <v/>
      </c>
      <c r="AU120" s="174">
        <f>IF(' M13 APR'!J39="","",' M13 APR'!J39)</f>
        <v>13.85</v>
      </c>
      <c r="AV120" s="174">
        <f>IF(' M13 APR'!K39="","",' M13 APR'!K39)</f>
        <v>14.494</v>
      </c>
      <c r="AW120" s="176" t="str">
        <f>IF(' M13 APR'!L39="","",' M13 APR'!L39)</f>
        <v>V</v>
      </c>
      <c r="AX120" s="176">
        <f>IF(' M14 APR'!E39="","",' M14 APR'!E39)</f>
        <v>13.200000000000001</v>
      </c>
      <c r="AY120" s="176" t="str">
        <f>IF(' M14 APR'!F39="","",' M14 APR'!F39)</f>
        <v/>
      </c>
      <c r="AZ120" s="176">
        <f>IF(' M14 APR'!G39="","",' M14 APR'!G39)</f>
        <v>13.200000000000001</v>
      </c>
      <c r="BA120" s="176">
        <f>IF(' M14 APR'!H39="","",' M14 APR'!H39)</f>
        <v>12.75</v>
      </c>
      <c r="BB120" s="176" t="str">
        <f>IF(' M14 APR'!I39="","",' M14 APR'!I39)</f>
        <v/>
      </c>
      <c r="BC120" s="176">
        <f>IF(' M14 APR'!J39="","",' M14 APR'!J39)</f>
        <v>12.75</v>
      </c>
      <c r="BD120" s="176">
        <f>IF(' M14 APR'!K39="","",' M14 APR'!K39)</f>
        <v>13.002000000000002</v>
      </c>
      <c r="BE120" s="176" t="str">
        <f>IF(' M14 APR'!L39="","",' M14 APR'!L39)</f>
        <v>V</v>
      </c>
      <c r="BF120" s="175">
        <f>IF(' M15 APR'!E39="","",' M15 APR'!E39)</f>
        <v>14.5</v>
      </c>
      <c r="BG120" s="175" t="str">
        <f>IF(' M15 APR'!F39="","",' M15 APR'!F39)</f>
        <v/>
      </c>
      <c r="BH120" s="175">
        <f>IF(' M15 APR'!G39="","",' M15 APR'!G39)</f>
        <v>14.5</v>
      </c>
      <c r="BI120" s="175">
        <f>IF(' M15 APR'!H39="","",' M15 APR'!H39)</f>
        <v>16</v>
      </c>
      <c r="BJ120" s="175" t="str">
        <f>IF(' M15 APR'!I39="","",' M15 APR'!I39)</f>
        <v/>
      </c>
      <c r="BK120" s="175">
        <f>IF(' M15 APR'!J39="","",' M15 APR'!J39)</f>
        <v>16</v>
      </c>
      <c r="BL120" s="175">
        <f>IF(' M15 APR'!K39="","",' M15 APR'!K39)</f>
        <v>15.700000000000001</v>
      </c>
      <c r="BM120" s="175" t="str">
        <f>IF(' M15 APR'!L39="","",' M15 APR'!L39)</f>
        <v>V</v>
      </c>
      <c r="BN120" s="291">
        <f>IF(' M16 APR'!E39="","",' M16 APR'!E39)</f>
        <v>16.5</v>
      </c>
      <c r="BO120" s="291" t="str">
        <f>IF(' M16 APR'!F39="","",' M16 APR'!F39)</f>
        <v/>
      </c>
      <c r="BP120" s="291">
        <f>IF(' M16 APR'!G39="","",' M16 APR'!G39)</f>
        <v>16.5</v>
      </c>
      <c r="BQ120" s="291">
        <f>IF(' M16 APR'!H39="","",' M16 APR'!H39)</f>
        <v>16.5</v>
      </c>
      <c r="BR120" s="291" t="str">
        <f>IF(' M16 APR'!I39="","",' M16 APR'!I39)</f>
        <v>V</v>
      </c>
      <c r="BS120" s="290">
        <f t="shared" si="11"/>
        <v>13.436375</v>
      </c>
      <c r="BT120" s="292" t="str">
        <f t="shared" si="12"/>
        <v>Admis(e)</v>
      </c>
      <c r="BU120" s="293" t="str">
        <f t="shared" si="13"/>
        <v xml:space="preserve">BOUABED   </v>
      </c>
    </row>
    <row r="121" spans="1:73" s="110" customFormat="1">
      <c r="A121" s="301">
        <f t="shared" si="10"/>
        <v>112</v>
      </c>
      <c r="B121" s="181" t="s">
        <v>18</v>
      </c>
      <c r="C121" s="182" t="s">
        <v>19</v>
      </c>
      <c r="D121" s="174">
        <f>IF('M9 final  '!D10="","",'M9 final  '!D10)</f>
        <v>16.8</v>
      </c>
      <c r="E121" s="174" t="str">
        <f>IF('M9 final  '!E10="","",'M9 final  '!E10)</f>
        <v/>
      </c>
      <c r="F121" s="174">
        <f>IF('M9 final  '!F10="","",'M9 final  '!F10)</f>
        <v>16.8</v>
      </c>
      <c r="G121" s="174">
        <f>IF('M9 final  '!G10="","",'M9 final  '!G10)</f>
        <v>12</v>
      </c>
      <c r="H121" s="174" t="str">
        <f>IF('M9 final  '!H10="","",'M9 final  '!H10)</f>
        <v/>
      </c>
      <c r="I121" s="174">
        <f>IF('M9 final  '!I10="","",'M9 final  '!I10)</f>
        <v>12</v>
      </c>
      <c r="J121" s="174">
        <f>IF('M9 final  '!J10="","",'M9 final  '!J10)</f>
        <v>14.4</v>
      </c>
      <c r="K121" s="174" t="str">
        <f>IF('M9 final  '!K10="","",'M9 final  '!K10)</f>
        <v>V</v>
      </c>
      <c r="L121" s="174">
        <f>IF(M10FI!E10="","",M10FI!E10)</f>
        <v>13.75</v>
      </c>
      <c r="M121" s="174" t="str">
        <f>IF(M10FI!F10="","",M10FI!F10)</f>
        <v/>
      </c>
      <c r="N121" s="174">
        <f>IF(M10FI!G10="","",M10FI!G10)</f>
        <v>13.75</v>
      </c>
      <c r="O121" s="174">
        <f>IF(M10FI!H10="","",M10FI!H10)</f>
        <v>11</v>
      </c>
      <c r="P121" s="174" t="str">
        <f>IF(M10FI!I10="","",M10FI!I10)</f>
        <v/>
      </c>
      <c r="Q121" s="174">
        <f>IF(M10FI!J10="","",M10FI!J10)</f>
        <v>11</v>
      </c>
      <c r="R121" s="174">
        <f>IF(M10FI!K10="","",M10FI!K10)</f>
        <v>12</v>
      </c>
      <c r="S121" s="174" t="str">
        <f>IF(M10FI!L10="","",M10FI!L10)</f>
        <v/>
      </c>
      <c r="T121" s="174">
        <f>IF(M10FI!M10="","",M10FI!M10)</f>
        <v>12</v>
      </c>
      <c r="U121" s="174">
        <f>IF(M10FI!N10="","",M10FI!N10)</f>
        <v>12.125</v>
      </c>
      <c r="V121" s="176" t="str">
        <f>IF(M10FI!O10="","",M10FI!O10)</f>
        <v>V</v>
      </c>
      <c r="W121" s="174">
        <f>IF('M11 final'!D10="","",'M11 final'!D10)</f>
        <v>13.75</v>
      </c>
      <c r="X121" s="174" t="str">
        <f>IF('M11 final'!E10="","",'M11 final'!E10)</f>
        <v/>
      </c>
      <c r="Y121" s="174">
        <f>IF('M11 final'!F10="","",'M11 final'!F10)</f>
        <v>13.75</v>
      </c>
      <c r="Z121" s="174">
        <f>IF('M11 final'!G10="","",'M11 final'!G10)</f>
        <v>14</v>
      </c>
      <c r="AA121" s="174" t="str">
        <f>IF('M11 final'!H10="","",'M11 final'!H10)</f>
        <v/>
      </c>
      <c r="AB121" s="174">
        <f>IF('M11 final'!I10="","",'M11 final'!I10)</f>
        <v>14</v>
      </c>
      <c r="AC121" s="174">
        <f>IF('M11 final'!J10="","",'M11 final'!J10)</f>
        <v>13.875</v>
      </c>
      <c r="AD121" s="176" t="str">
        <f>IF('M11 final'!K10="","",'M11 final'!K10)</f>
        <v>V</v>
      </c>
      <c r="AE121" s="174">
        <f>IF(M12FI!D10="","",M12FI!D10)</f>
        <v>12</v>
      </c>
      <c r="AF121" s="174" t="str">
        <f>IF(M12FI!E10="","",M12FI!E10)</f>
        <v/>
      </c>
      <c r="AG121" s="174">
        <f>IF(M12FI!F10="","",M12FI!F10)</f>
        <v>12</v>
      </c>
      <c r="AH121" s="174">
        <f>IF(M12FI!G10="","",M12FI!G10)</f>
        <v>10</v>
      </c>
      <c r="AI121" s="174">
        <f>IF(M12FI!H10="","",M12FI!H10)</f>
        <v>0</v>
      </c>
      <c r="AJ121" s="174">
        <f>IF(M12FI!I10="","",M12FI!I10)</f>
        <v>10</v>
      </c>
      <c r="AK121" s="174">
        <f>IF(M12FI!J10="","",M12FI!J10)</f>
        <v>12</v>
      </c>
      <c r="AL121" s="174" t="str">
        <f>IF(M12FI!K10="","",M12FI!K10)</f>
        <v/>
      </c>
      <c r="AM121" s="174">
        <f>IF(M12FI!L10="","",M12FI!L10)</f>
        <v>12</v>
      </c>
      <c r="AN121" s="174">
        <f>IF(M12FI!M10="","",M12FI!M10)</f>
        <v>11.56</v>
      </c>
      <c r="AO121" s="176" t="s">
        <v>395</v>
      </c>
      <c r="AP121" s="174">
        <f>IF(' M13 APR'!E10="","",' M13 APR'!E10)</f>
        <v>8</v>
      </c>
      <c r="AQ121" s="174">
        <f>IF(' M13 APR'!F10="","",' M13 APR'!F10)</f>
        <v>10</v>
      </c>
      <c r="AR121" s="174">
        <f>IF(' M13 APR'!G10="","",' M13 APR'!G10)</f>
        <v>10</v>
      </c>
      <c r="AS121" s="174">
        <f>IF(' M13 APR'!H10="","",' M13 APR'!H10)</f>
        <v>13.824999999999999</v>
      </c>
      <c r="AT121" s="174" t="str">
        <f>IF(' M13 APR'!I10="","",' M13 APR'!I10)</f>
        <v/>
      </c>
      <c r="AU121" s="174">
        <f>IF(' M13 APR'!J10="","",' M13 APR'!J10)</f>
        <v>13.824999999999999</v>
      </c>
      <c r="AV121" s="174">
        <f>IF(' M13 APR'!K10="","",' M13 APR'!K10)</f>
        <v>11.683</v>
      </c>
      <c r="AW121" s="176" t="s">
        <v>395</v>
      </c>
      <c r="AX121" s="176">
        <f>IF(' M14 APR'!E10="","",' M14 APR'!E10)</f>
        <v>10.4</v>
      </c>
      <c r="AY121" s="176" t="str">
        <f>IF(' M14 APR'!F10="","",' M14 APR'!F10)</f>
        <v/>
      </c>
      <c r="AZ121" s="176">
        <f>IF(' M14 APR'!G10="","",' M14 APR'!G10)</f>
        <v>10.4</v>
      </c>
      <c r="BA121" s="176">
        <f>IF(' M14 APR'!H10="","",' M14 APR'!H10)</f>
        <v>14.25</v>
      </c>
      <c r="BB121" s="176" t="str">
        <f>IF(' M14 APR'!I10="","",' M14 APR'!I10)</f>
        <v/>
      </c>
      <c r="BC121" s="176">
        <f>IF(' M14 APR'!J10="","",' M14 APR'!J10)</f>
        <v>14.25</v>
      </c>
      <c r="BD121" s="176">
        <f>IF(' M14 APR'!K10="","",' M14 APR'!K10)</f>
        <v>12.094000000000001</v>
      </c>
      <c r="BE121" s="176" t="str">
        <f>IF(' M14 APR'!L10="","",' M14 APR'!L10)</f>
        <v>V</v>
      </c>
      <c r="BF121" s="175">
        <f>IF(' M15 APR'!E10="","",' M15 APR'!E10)</f>
        <v>14.75</v>
      </c>
      <c r="BG121" s="175" t="str">
        <f>IF(' M15 APR'!F10="","",' M15 APR'!F10)</f>
        <v/>
      </c>
      <c r="BH121" s="175">
        <f>IF(' M15 APR'!G10="","",' M15 APR'!G10)</f>
        <v>14.75</v>
      </c>
      <c r="BI121" s="175">
        <f>IF(' M15 APR'!H10="","",' M15 APR'!H10)</f>
        <v>14.5</v>
      </c>
      <c r="BJ121" s="175" t="str">
        <f>IF(' M15 APR'!I10="","",' M15 APR'!I10)</f>
        <v/>
      </c>
      <c r="BK121" s="175">
        <f>IF(' M15 APR'!J10="","",' M15 APR'!J10)</f>
        <v>14.5</v>
      </c>
      <c r="BL121" s="175">
        <f>IF(' M15 APR'!K10="","",' M15 APR'!K10)</f>
        <v>14.55</v>
      </c>
      <c r="BM121" s="175" t="str">
        <f>IF(' M15 APR'!L10="","",' M15 APR'!L10)</f>
        <v>V</v>
      </c>
      <c r="BN121" s="291">
        <f>IF(' M16 APR'!E10="","",' M16 APR'!E10)</f>
        <v>16.5</v>
      </c>
      <c r="BO121" s="291" t="str">
        <f>IF(' M16 APR'!F10="","",' M16 APR'!F10)</f>
        <v/>
      </c>
      <c r="BP121" s="291">
        <f>IF(' M16 APR'!G10="","",' M16 APR'!G10)</f>
        <v>16.5</v>
      </c>
      <c r="BQ121" s="291">
        <f>IF(' M16 APR'!H10="","",' M16 APR'!H10)</f>
        <v>16.5</v>
      </c>
      <c r="BR121" s="291" t="str">
        <f>IF(' M16 APR'!I10="","",' M16 APR'!I10)</f>
        <v>V</v>
      </c>
      <c r="BS121" s="290">
        <f t="shared" si="11"/>
        <v>13.348374999999999</v>
      </c>
      <c r="BT121" s="292" t="str">
        <f t="shared" si="12"/>
        <v>Admis(e)</v>
      </c>
      <c r="BU121" s="293" t="str">
        <f t="shared" si="13"/>
        <v xml:space="preserve">ABOUL-BARAKET  </v>
      </c>
    </row>
    <row r="122" spans="1:73" s="110" customFormat="1">
      <c r="A122" s="301">
        <f t="shared" si="10"/>
        <v>113</v>
      </c>
      <c r="B122" s="183" t="s">
        <v>48</v>
      </c>
      <c r="C122" s="182" t="s">
        <v>49</v>
      </c>
      <c r="D122" s="174">
        <f>IF('M9 final  '!D25="","",'M9 final  '!D25)</f>
        <v>14.600000000000001</v>
      </c>
      <c r="E122" s="174" t="str">
        <f>IF('M9 final  '!E25="","",'M9 final  '!E25)</f>
        <v/>
      </c>
      <c r="F122" s="174">
        <f>IF('M9 final  '!F25="","",'M9 final  '!F25)</f>
        <v>14.600000000000001</v>
      </c>
      <c r="G122" s="174">
        <f>IF('M9 final  '!G25="","",'M9 final  '!G25)</f>
        <v>13</v>
      </c>
      <c r="H122" s="174" t="str">
        <f>IF('M9 final  '!H25="","",'M9 final  '!H25)</f>
        <v/>
      </c>
      <c r="I122" s="174">
        <f>IF('M9 final  '!I25="","",'M9 final  '!I25)</f>
        <v>13</v>
      </c>
      <c r="J122" s="174">
        <f>IF('M9 final  '!J25="","",'M9 final  '!J25)</f>
        <v>13.8</v>
      </c>
      <c r="K122" s="174" t="str">
        <f>IF('M9 final  '!K25="","",'M9 final  '!K25)</f>
        <v>V</v>
      </c>
      <c r="L122" s="174">
        <f>IF(M10FI!E25="","",M10FI!E25)</f>
        <v>11.125</v>
      </c>
      <c r="M122" s="174">
        <f>IF(M10FI!F25="","",M10FI!F25)</f>
        <v>12</v>
      </c>
      <c r="N122" s="174">
        <f>IF(M10FI!G25="","",M10FI!G25)</f>
        <v>12</v>
      </c>
      <c r="O122" s="174">
        <f>IF(M10FI!H25="","",M10FI!H25)</f>
        <v>9</v>
      </c>
      <c r="P122" s="174">
        <f>IF(M10FI!I25="","",M10FI!I25)</f>
        <v>12</v>
      </c>
      <c r="Q122" s="174">
        <f>IF(M10FI!J25="","",M10FI!J25)</f>
        <v>12</v>
      </c>
      <c r="R122" s="174">
        <f>IF(M10FI!K25="","",M10FI!K25)</f>
        <v>12</v>
      </c>
      <c r="S122" s="174" t="str">
        <f>IF(M10FI!L25="","",M10FI!L25)</f>
        <v/>
      </c>
      <c r="T122" s="174">
        <f>IF(M10FI!M25="","",M10FI!M25)</f>
        <v>12</v>
      </c>
      <c r="U122" s="174">
        <f>IF(M10FI!N25="","",M10FI!N25)</f>
        <v>12</v>
      </c>
      <c r="V122" s="176" t="str">
        <f>IF(M10FI!O25="","",M10FI!O25)</f>
        <v>VAR</v>
      </c>
      <c r="W122" s="174">
        <f>IF('M11 final'!D25="","",'M11 final'!D25)</f>
        <v>10.5</v>
      </c>
      <c r="X122" s="174">
        <f>IF('M11 final'!E25="","",'M11 final'!E25)</f>
        <v>12</v>
      </c>
      <c r="Y122" s="174">
        <f>IF('M11 final'!F25="","",'M11 final'!F25)</f>
        <v>12</v>
      </c>
      <c r="Z122" s="174">
        <f>IF('M11 final'!G25="","",'M11 final'!G25)</f>
        <v>8.75</v>
      </c>
      <c r="AA122" s="174">
        <f>IF('M11 final'!H25="","",'M11 final'!H25)</f>
        <v>12</v>
      </c>
      <c r="AB122" s="174">
        <f>IF('M11 final'!I25="","",'M11 final'!I25)</f>
        <v>12</v>
      </c>
      <c r="AC122" s="174">
        <f>IF('M11 final'!J25="","",'M11 final'!J25)</f>
        <v>12</v>
      </c>
      <c r="AD122" s="176" t="str">
        <f>IF('M11 final'!K25="","",'M11 final'!K25)</f>
        <v>VAR</v>
      </c>
      <c r="AE122" s="174">
        <f>IF(M12FI!D25="","",M12FI!D25)</f>
        <v>14</v>
      </c>
      <c r="AF122" s="174" t="str">
        <f>IF(M12FI!E25="","",M12FI!E25)</f>
        <v/>
      </c>
      <c r="AG122" s="174">
        <f>IF(M12FI!F25="","",M12FI!F25)</f>
        <v>14</v>
      </c>
      <c r="AH122" s="174">
        <f>IF(M12FI!G25="","",M12FI!G25)</f>
        <v>17</v>
      </c>
      <c r="AI122" s="174" t="str">
        <f>IF(M12FI!H25="","",M12FI!H25)</f>
        <v/>
      </c>
      <c r="AJ122" s="174">
        <f>IF(M12FI!I25="","",M12FI!I25)</f>
        <v>17</v>
      </c>
      <c r="AK122" s="174">
        <f>IF(M12FI!J25="","",M12FI!J25)</f>
        <v>6</v>
      </c>
      <c r="AL122" s="174">
        <f>IF(M12FI!K25="","",M12FI!K25)</f>
        <v>12</v>
      </c>
      <c r="AM122" s="174">
        <f>IF(M12FI!L25="","",M12FI!L25)</f>
        <v>12</v>
      </c>
      <c r="AN122" s="174">
        <f>IF(M12FI!M25="","",M12FI!M25)</f>
        <v>13.540000000000001</v>
      </c>
      <c r="AO122" s="176" t="str">
        <f>IF(M12FI!N25="","",M12FI!N25)</f>
        <v>VAR</v>
      </c>
      <c r="AP122" s="174">
        <f>IF(' M13 APR'!E25="","",' M13 APR'!E25)</f>
        <v>11</v>
      </c>
      <c r="AQ122" s="174" t="str">
        <f>IF(' M13 APR'!F25="","",' M13 APR'!F25)</f>
        <v/>
      </c>
      <c r="AR122" s="174">
        <f>IF(' M13 APR'!G25="","",' M13 APR'!G25)</f>
        <v>11</v>
      </c>
      <c r="AS122" s="174">
        <f>IF(' M13 APR'!H25="","",' M13 APR'!H25)</f>
        <v>13.625</v>
      </c>
      <c r="AT122" s="174" t="str">
        <f>IF(' M13 APR'!I25="","",' M13 APR'!I25)</f>
        <v/>
      </c>
      <c r="AU122" s="174">
        <f>IF(' M13 APR'!J25="","",' M13 APR'!J25)</f>
        <v>13.625</v>
      </c>
      <c r="AV122" s="174">
        <f>IF(' M13 APR'!K25="","",' M13 APR'!K25)</f>
        <v>12.155000000000001</v>
      </c>
      <c r="AW122" s="176" t="str">
        <f>IF(' M13 APR'!L25="","",' M13 APR'!L25)</f>
        <v>V</v>
      </c>
      <c r="AX122" s="176">
        <f>IF(' M14 APR'!E25="","",' M14 APR'!E25)</f>
        <v>12</v>
      </c>
      <c r="AY122" s="176" t="str">
        <f>IF(' M14 APR'!F25="","",' M14 APR'!F25)</f>
        <v/>
      </c>
      <c r="AZ122" s="176">
        <f>IF(' M14 APR'!G25="","",' M14 APR'!G25)</f>
        <v>12</v>
      </c>
      <c r="BA122" s="176">
        <f>IF(' M14 APR'!H25="","",' M14 APR'!H25)</f>
        <v>13.5</v>
      </c>
      <c r="BB122" s="176" t="str">
        <f>IF(' M14 APR'!I25="","",' M14 APR'!I25)</f>
        <v/>
      </c>
      <c r="BC122" s="176">
        <f>IF(' M14 APR'!J25="","",' M14 APR'!J25)</f>
        <v>13.5</v>
      </c>
      <c r="BD122" s="176">
        <f>IF(' M14 APR'!K25="","",' M14 APR'!K25)</f>
        <v>12.66</v>
      </c>
      <c r="BE122" s="176" t="str">
        <f>IF(' M14 APR'!L25="","",' M14 APR'!L25)</f>
        <v>V</v>
      </c>
      <c r="BF122" s="175">
        <f>IF(' M15 APR'!E25="","",' M15 APR'!E25)</f>
        <v>15.5</v>
      </c>
      <c r="BG122" s="175" t="str">
        <f>IF(' M15 APR'!F25="","",' M15 APR'!F25)</f>
        <v/>
      </c>
      <c r="BH122" s="175">
        <f>IF(' M15 APR'!G25="","",' M15 APR'!G25)</f>
        <v>15.5</v>
      </c>
      <c r="BI122" s="175">
        <f>IF(' M15 APR'!H25="","",' M15 APR'!H25)</f>
        <v>15.5</v>
      </c>
      <c r="BJ122" s="175" t="str">
        <f>IF(' M15 APR'!I25="","",' M15 APR'!I25)</f>
        <v/>
      </c>
      <c r="BK122" s="175">
        <f>IF(' M15 APR'!J25="","",' M15 APR'!J25)</f>
        <v>15.5</v>
      </c>
      <c r="BL122" s="175">
        <f>IF(' M15 APR'!K25="","",' M15 APR'!K25)</f>
        <v>15.5</v>
      </c>
      <c r="BM122" s="175" t="str">
        <f>IF(' M15 APR'!L25="","",' M15 APR'!L25)</f>
        <v>V</v>
      </c>
      <c r="BN122" s="291">
        <f>IF(' M16 APR'!E25="","",' M16 APR'!E25)</f>
        <v>15</v>
      </c>
      <c r="BO122" s="291" t="str">
        <f>IF(' M16 APR'!F25="","",' M16 APR'!F25)</f>
        <v/>
      </c>
      <c r="BP122" s="291">
        <f>IF(' M16 APR'!G25="","",' M16 APR'!G25)</f>
        <v>15</v>
      </c>
      <c r="BQ122" s="291">
        <f>IF(' M16 APR'!H25="","",' M16 APR'!H25)</f>
        <v>15</v>
      </c>
      <c r="BR122" s="291" t="str">
        <f>IF(' M16 APR'!I25="","",' M16 APR'!I25)</f>
        <v>V</v>
      </c>
      <c r="BS122" s="290">
        <f t="shared" si="11"/>
        <v>13.331875</v>
      </c>
      <c r="BT122" s="292" t="str">
        <f t="shared" si="12"/>
        <v>Admis(e)</v>
      </c>
      <c r="BU122" s="293" t="str">
        <f t="shared" si="13"/>
        <v xml:space="preserve">BARTAL </v>
      </c>
    </row>
    <row r="123" spans="1:73" s="110" customFormat="1">
      <c r="A123" s="301">
        <f t="shared" si="10"/>
        <v>114</v>
      </c>
      <c r="B123" s="183" t="s">
        <v>93</v>
      </c>
      <c r="C123" s="182" t="s">
        <v>53</v>
      </c>
      <c r="D123" s="174">
        <f>IF('M9 final  '!D50="","",'M9 final  '!D50)</f>
        <v>15.6</v>
      </c>
      <c r="E123" s="174" t="str">
        <f>IF('M9 final  '!E50="","",'M9 final  '!E50)</f>
        <v/>
      </c>
      <c r="F123" s="174">
        <f>IF('M9 final  '!F50="","",'M9 final  '!F50)</f>
        <v>15.6</v>
      </c>
      <c r="G123" s="174">
        <f>IF('M9 final  '!G50="","",'M9 final  '!G50)</f>
        <v>14</v>
      </c>
      <c r="H123" s="174" t="str">
        <f>IF('M9 final  '!H50="","",'M9 final  '!H50)</f>
        <v/>
      </c>
      <c r="I123" s="174">
        <f>IF('M9 final  '!I50="","",'M9 final  '!I50)</f>
        <v>14</v>
      </c>
      <c r="J123" s="174">
        <f>IF('M9 final  '!J50="","",'M9 final  '!J50)</f>
        <v>14.8</v>
      </c>
      <c r="K123" s="174" t="str">
        <f>IF('M9 final  '!K50="","",'M9 final  '!K50)</f>
        <v>V</v>
      </c>
      <c r="L123" s="174">
        <f>IF(M10FI!E50="","",M10FI!E50)</f>
        <v>11.75</v>
      </c>
      <c r="M123" s="174">
        <f>IF(M10FI!F50="","",M10FI!F50)</f>
        <v>12</v>
      </c>
      <c r="N123" s="174">
        <f>IF(M10FI!G50="","",M10FI!G50)</f>
        <v>12</v>
      </c>
      <c r="O123" s="174">
        <f>IF(M10FI!H50="","",M10FI!H50)</f>
        <v>7.75</v>
      </c>
      <c r="P123" s="174">
        <f>IF(M10FI!I50="","",M10FI!I50)</f>
        <v>5.5</v>
      </c>
      <c r="Q123" s="174">
        <f>IF(M10FI!J50="","",M10FI!J50)</f>
        <v>7.75</v>
      </c>
      <c r="R123" s="174">
        <f>IF(M10FI!K50="","",M10FI!K50)</f>
        <v>12.5</v>
      </c>
      <c r="S123" s="174" t="str">
        <f>IF(M10FI!L50="","",M10FI!L50)</f>
        <v/>
      </c>
      <c r="T123" s="174">
        <f>IF(M10FI!M50="","",M10FI!M50)</f>
        <v>12.5</v>
      </c>
      <c r="U123" s="174">
        <f>IF(M10FI!N50="","",M10FI!N50)</f>
        <v>10.45</v>
      </c>
      <c r="V123" s="176" t="s">
        <v>395</v>
      </c>
      <c r="W123" s="174">
        <f>IF('M11 final'!D50="","",'M11 final'!D50)</f>
        <v>15.75</v>
      </c>
      <c r="X123" s="174" t="str">
        <f>IF('M11 final'!E50="","",'M11 final'!E50)</f>
        <v/>
      </c>
      <c r="Y123" s="174">
        <f>IF('M11 final'!F50="","",'M11 final'!F50)</f>
        <v>15.75</v>
      </c>
      <c r="Z123" s="174">
        <f>IF('M11 final'!G50="","",'M11 final'!G50)</f>
        <v>7.5</v>
      </c>
      <c r="AA123" s="174">
        <f>IF('M11 final'!H50="","",'M11 final'!H50)</f>
        <v>9.25</v>
      </c>
      <c r="AB123" s="174">
        <f>IF('M11 final'!I50="","",'M11 final'!I50)</f>
        <v>9.25</v>
      </c>
      <c r="AC123" s="174">
        <f>IF('M11 final'!J50="","",'M11 final'!J50)</f>
        <v>12.5</v>
      </c>
      <c r="AD123" s="176" t="str">
        <f>IF('M11 final'!K50="","",'M11 final'!K50)</f>
        <v>VAR</v>
      </c>
      <c r="AE123" s="174">
        <f>IF(M12FI!D50="","",M12FI!D50)</f>
        <v>12</v>
      </c>
      <c r="AF123" s="174" t="str">
        <f>IF(M12FI!E50="","",M12FI!E50)</f>
        <v/>
      </c>
      <c r="AG123" s="174">
        <f>IF(M12FI!F50="","",M12FI!F50)</f>
        <v>12</v>
      </c>
      <c r="AH123" s="174">
        <f>IF(M12FI!G50="","",M12FI!G50)</f>
        <v>8</v>
      </c>
      <c r="AI123" s="174">
        <f>IF(M12FI!H50="","",M12FI!H50)</f>
        <v>11</v>
      </c>
      <c r="AJ123" s="174">
        <f>IF(M12FI!I50="","",M12FI!I50)</f>
        <v>11</v>
      </c>
      <c r="AK123" s="174">
        <f>IF(M12FI!J50="","",M12FI!J50)</f>
        <v>7.5</v>
      </c>
      <c r="AL123" s="174">
        <f>IF(M12FI!K50="","",M12FI!K50)</f>
        <v>12</v>
      </c>
      <c r="AM123" s="174">
        <f>IF(M12FI!L50="","",M12FI!L50)</f>
        <v>12</v>
      </c>
      <c r="AN123" s="174">
        <f>IF(M12FI!M50="","",M12FI!M50)</f>
        <v>11.780000000000001</v>
      </c>
      <c r="AO123" s="176" t="s">
        <v>395</v>
      </c>
      <c r="AP123" s="174">
        <f>IF(' M13 APR'!E50="","",' M13 APR'!E50)</f>
        <v>10</v>
      </c>
      <c r="AQ123" s="174">
        <f>IF(' M13 APR'!F50="","",' M13 APR'!F50)</f>
        <v>0</v>
      </c>
      <c r="AR123" s="174">
        <f>IF(' M13 APR'!G50="","",' M13 APR'!G50)</f>
        <v>10</v>
      </c>
      <c r="AS123" s="174">
        <f>IF(' M13 APR'!H50="","",' M13 APR'!H50)</f>
        <v>12.375</v>
      </c>
      <c r="AT123" s="174" t="str">
        <f>IF(' M13 APR'!I50="","",' M13 APR'!I50)</f>
        <v/>
      </c>
      <c r="AU123" s="174">
        <f>IF(' M13 APR'!J50="","",' M13 APR'!J50)</f>
        <v>12.375</v>
      </c>
      <c r="AV123" s="174">
        <f>IF(' M13 APR'!K50="","",' M13 APR'!K50)</f>
        <v>11.045000000000002</v>
      </c>
      <c r="AW123" s="176" t="s">
        <v>395</v>
      </c>
      <c r="AX123" s="176">
        <f>IF(' M14 APR'!E50="","",' M14 APR'!E50)</f>
        <v>12.4</v>
      </c>
      <c r="AY123" s="176" t="str">
        <f>IF(' M14 APR'!F50="","",' M14 APR'!F50)</f>
        <v/>
      </c>
      <c r="AZ123" s="176">
        <f>IF(' M14 APR'!G50="","",' M14 APR'!G50)</f>
        <v>12.4</v>
      </c>
      <c r="BA123" s="176">
        <f>IF(' M14 APR'!H50="","",' M14 APR'!H50)</f>
        <v>13.5</v>
      </c>
      <c r="BB123" s="176" t="str">
        <f>IF(' M14 APR'!I50="","",' M14 APR'!I50)</f>
        <v/>
      </c>
      <c r="BC123" s="176">
        <f>IF(' M14 APR'!J50="","",' M14 APR'!J50)</f>
        <v>13.5</v>
      </c>
      <c r="BD123" s="176">
        <f>IF(' M14 APR'!K50="","",' M14 APR'!K50)</f>
        <v>12.884</v>
      </c>
      <c r="BE123" s="176" t="str">
        <f>IF(' M14 APR'!L50="","",' M14 APR'!L50)</f>
        <v>V</v>
      </c>
      <c r="BF123" s="175">
        <f>IF(' M15 APR'!E50="","",' M15 APR'!E50)</f>
        <v>15</v>
      </c>
      <c r="BG123" s="175" t="str">
        <f>IF(' M15 APR'!F50="","",' M15 APR'!F50)</f>
        <v/>
      </c>
      <c r="BH123" s="175">
        <f>IF(' M15 APR'!G50="","",' M15 APR'!G50)</f>
        <v>15</v>
      </c>
      <c r="BI123" s="175">
        <f>IF(' M15 APR'!H50="","",' M15 APR'!H50)</f>
        <v>17</v>
      </c>
      <c r="BJ123" s="175" t="str">
        <f>IF(' M15 APR'!I50="","",' M15 APR'!I50)</f>
        <v/>
      </c>
      <c r="BK123" s="175">
        <f>IF(' M15 APR'!J50="","",' M15 APR'!J50)</f>
        <v>17</v>
      </c>
      <c r="BL123" s="175">
        <f>IF(' M15 APR'!K50="","",' M15 APR'!K50)</f>
        <v>16.600000000000001</v>
      </c>
      <c r="BM123" s="175" t="str">
        <f>IF(' M15 APR'!L50="","",' M15 APR'!L50)</f>
        <v>V</v>
      </c>
      <c r="BN123" s="291">
        <f>IF(' M16 APR'!E50="","",' M16 APR'!E50)</f>
        <v>16.5</v>
      </c>
      <c r="BO123" s="291" t="str">
        <f>IF(' M16 APR'!F50="","",' M16 APR'!F50)</f>
        <v/>
      </c>
      <c r="BP123" s="291">
        <f>IF(' M16 APR'!G50="","",' M16 APR'!G50)</f>
        <v>16.5</v>
      </c>
      <c r="BQ123" s="291">
        <f>IF(' M16 APR'!H50="","",' M16 APR'!H50)</f>
        <v>16.5</v>
      </c>
      <c r="BR123" s="291" t="str">
        <f>IF(' M16 APR'!I50="","",' M16 APR'!I50)</f>
        <v>V</v>
      </c>
      <c r="BS123" s="290">
        <f t="shared" si="11"/>
        <v>13.319875</v>
      </c>
      <c r="BT123" s="292" t="str">
        <f t="shared" si="12"/>
        <v>Admis(e)</v>
      </c>
      <c r="BU123" s="293" t="str">
        <f t="shared" si="13"/>
        <v xml:space="preserve">CHAKI    </v>
      </c>
    </row>
    <row r="124" spans="1:73" s="110" customFormat="1">
      <c r="A124" s="301">
        <f t="shared" si="10"/>
        <v>115</v>
      </c>
      <c r="B124" s="183" t="s">
        <v>36</v>
      </c>
      <c r="C124" s="182" t="s">
        <v>37</v>
      </c>
      <c r="D124" s="174">
        <f>IF('M9 final  '!D19="","",'M9 final  '!D19)</f>
        <v>15.6</v>
      </c>
      <c r="E124" s="174" t="str">
        <f>IF('M9 final  '!E19="","",'M9 final  '!E19)</f>
        <v/>
      </c>
      <c r="F124" s="174">
        <f>IF('M9 final  '!F19="","",'M9 final  '!F19)</f>
        <v>15.6</v>
      </c>
      <c r="G124" s="174">
        <f>IF('M9 final  '!G19="","",'M9 final  '!G19)</f>
        <v>15.5</v>
      </c>
      <c r="H124" s="174" t="str">
        <f>IF('M9 final  '!H19="","",'M9 final  '!H19)</f>
        <v/>
      </c>
      <c r="I124" s="174">
        <f>IF('M9 final  '!I19="","",'M9 final  '!I19)</f>
        <v>15.5</v>
      </c>
      <c r="J124" s="174">
        <f>IF('M9 final  '!J19="","",'M9 final  '!J19)</f>
        <v>15.55</v>
      </c>
      <c r="K124" s="174" t="str">
        <f>IF('M9 final  '!K19="","",'M9 final  '!K19)</f>
        <v>V</v>
      </c>
      <c r="L124" s="174">
        <f>IF(M10FI!E19="","",M10FI!E19)</f>
        <v>11.25</v>
      </c>
      <c r="M124" s="174">
        <f>IF(M10FI!F19="","",M10FI!F19)</f>
        <v>12</v>
      </c>
      <c r="N124" s="174">
        <f>IF(M10FI!G19="","",M10FI!G19)</f>
        <v>12</v>
      </c>
      <c r="O124" s="174">
        <f>IF(M10FI!H19="","",M10FI!H19)</f>
        <v>10.25</v>
      </c>
      <c r="P124" s="174">
        <f>IF(M10FI!I19="","",M10FI!I19)</f>
        <v>9.5</v>
      </c>
      <c r="Q124" s="174">
        <f>IF(M10FI!J19="","",M10FI!J19)</f>
        <v>10.25</v>
      </c>
      <c r="R124" s="174">
        <f>IF(M10FI!K19="","",M10FI!K19)</f>
        <v>14</v>
      </c>
      <c r="S124" s="174" t="str">
        <f>IF(M10FI!L19="","",M10FI!L19)</f>
        <v/>
      </c>
      <c r="T124" s="174">
        <f>IF(M10FI!M19="","",M10FI!M19)</f>
        <v>14</v>
      </c>
      <c r="U124" s="174">
        <f>IF(M10FI!N19="","",M10FI!N19)</f>
        <v>11.9</v>
      </c>
      <c r="V124" s="176" t="s">
        <v>395</v>
      </c>
      <c r="W124" s="174">
        <f>IF('M11 final'!D19="","",'M11 final'!D19)</f>
        <v>12.75</v>
      </c>
      <c r="X124" s="174" t="str">
        <f>IF('M11 final'!E19="","",'M11 final'!E19)</f>
        <v/>
      </c>
      <c r="Y124" s="174">
        <f>IF('M11 final'!F19="","",'M11 final'!F19)</f>
        <v>12.75</v>
      </c>
      <c r="Z124" s="174">
        <f>IF('M11 final'!G19="","",'M11 final'!G19)</f>
        <v>9.5</v>
      </c>
      <c r="AA124" s="174">
        <f>IF('M11 final'!H19="","",'M11 final'!H19)</f>
        <v>10.5</v>
      </c>
      <c r="AB124" s="174">
        <f>IF('M11 final'!I19="","",'M11 final'!I19)</f>
        <v>10.5</v>
      </c>
      <c r="AC124" s="174">
        <f>IF('M11 final'!J19="","",'M11 final'!J19)</f>
        <v>11.625</v>
      </c>
      <c r="AD124" s="176" t="s">
        <v>395</v>
      </c>
      <c r="AE124" s="174">
        <f>IF(M12FI!D19="","",M12FI!D19)</f>
        <v>16</v>
      </c>
      <c r="AF124" s="174" t="str">
        <f>IF(M12FI!E19="","",M12FI!E19)</f>
        <v/>
      </c>
      <c r="AG124" s="174">
        <f>IF(M12FI!F19="","",M12FI!F19)</f>
        <v>16</v>
      </c>
      <c r="AH124" s="174">
        <f>IF(M12FI!G19="","",M12FI!G19)</f>
        <v>12</v>
      </c>
      <c r="AI124" s="174" t="str">
        <f>IF(M12FI!H19="","",M12FI!H19)</f>
        <v/>
      </c>
      <c r="AJ124" s="174">
        <f>IF(M12FI!I19="","",M12FI!I19)</f>
        <v>12</v>
      </c>
      <c r="AK124" s="174">
        <f>IF(M12FI!J19="","",M12FI!J19)</f>
        <v>13.5</v>
      </c>
      <c r="AL124" s="174" t="str">
        <f>IF(M12FI!K19="","",M12FI!K19)</f>
        <v/>
      </c>
      <c r="AM124" s="174">
        <f>IF(M12FI!L19="","",M12FI!L19)</f>
        <v>13.5</v>
      </c>
      <c r="AN124" s="174">
        <f>IF(M12FI!M19="","",M12FI!M19)</f>
        <v>13.72</v>
      </c>
      <c r="AO124" s="176" t="str">
        <f>IF(M12FI!N19="","",M12FI!N19)</f>
        <v>V</v>
      </c>
      <c r="AP124" s="174">
        <f>IF(' M13 APR'!E19="","",' M13 APR'!E19)</f>
        <v>10</v>
      </c>
      <c r="AQ124" s="174" t="str">
        <f>IF(' M13 APR'!F19="","",' M13 APR'!F19)</f>
        <v/>
      </c>
      <c r="AR124" s="174">
        <f>IF(' M13 APR'!G19="","",' M13 APR'!G19)</f>
        <v>10</v>
      </c>
      <c r="AS124" s="174">
        <f>IF(' M13 APR'!H19="","",' M13 APR'!H19)</f>
        <v>15.899999999999999</v>
      </c>
      <c r="AT124" s="174" t="str">
        <f>IF(' M13 APR'!I19="","",' M13 APR'!I19)</f>
        <v/>
      </c>
      <c r="AU124" s="174">
        <f>IF(' M13 APR'!J19="","",' M13 APR'!J19)</f>
        <v>15.899999999999999</v>
      </c>
      <c r="AV124" s="174">
        <f>IF(' M13 APR'!K19="","",' M13 APR'!K19)</f>
        <v>12.596</v>
      </c>
      <c r="AW124" s="176" t="str">
        <f>IF(' M13 APR'!L19="","",' M13 APR'!L19)</f>
        <v>V</v>
      </c>
      <c r="AX124" s="176">
        <f>IF(' M14 APR'!E19="","",' M14 APR'!E19)</f>
        <v>8.4</v>
      </c>
      <c r="AY124" s="176">
        <f>IF(' M14 APR'!F19="","",' M14 APR'!F19)</f>
        <v>12</v>
      </c>
      <c r="AZ124" s="176">
        <f>IF(' M14 APR'!G19="","",' M14 APR'!G19)</f>
        <v>12</v>
      </c>
      <c r="BA124" s="176">
        <f>IF(' M14 APR'!H19="","",' M14 APR'!H19)</f>
        <v>14</v>
      </c>
      <c r="BB124" s="176" t="str">
        <f>IF(' M14 APR'!I19="","",' M14 APR'!I19)</f>
        <v/>
      </c>
      <c r="BC124" s="176">
        <f>IF(' M14 APR'!J19="","",' M14 APR'!J19)</f>
        <v>14</v>
      </c>
      <c r="BD124" s="176">
        <f>IF(' M14 APR'!K19="","",' M14 APR'!K19)</f>
        <v>12.88</v>
      </c>
      <c r="BE124" s="176" t="str">
        <f>IF(' M14 APR'!L19="","",' M14 APR'!L19)</f>
        <v>VAR</v>
      </c>
      <c r="BF124" s="175">
        <f>IF(' M15 APR'!E19="","",' M15 APR'!E19)</f>
        <v>14</v>
      </c>
      <c r="BG124" s="175" t="str">
        <f>IF(' M15 APR'!F19="","",' M15 APR'!F19)</f>
        <v/>
      </c>
      <c r="BH124" s="175">
        <f>IF(' M15 APR'!G19="","",' M15 APR'!G19)</f>
        <v>14</v>
      </c>
      <c r="BI124" s="175">
        <f>IF(' M15 APR'!H19="","",' M15 APR'!H19)</f>
        <v>13.5</v>
      </c>
      <c r="BJ124" s="175" t="str">
        <f>IF(' M15 APR'!I19="","",' M15 APR'!I19)</f>
        <v/>
      </c>
      <c r="BK124" s="175">
        <f>IF(' M15 APR'!J19="","",' M15 APR'!J19)</f>
        <v>13.5</v>
      </c>
      <c r="BL124" s="175">
        <f>IF(' M15 APR'!K19="","",' M15 APR'!K19)</f>
        <v>13.600000000000001</v>
      </c>
      <c r="BM124" s="175" t="str">
        <f>IF(' M15 APR'!L19="","",' M15 APR'!L19)</f>
        <v>V</v>
      </c>
      <c r="BN124" s="291">
        <f>IF(' M16 APR'!E19="","",' M16 APR'!E19)</f>
        <v>14.5</v>
      </c>
      <c r="BO124" s="291" t="str">
        <f>IF(' M16 APR'!F19="","",' M16 APR'!F19)</f>
        <v/>
      </c>
      <c r="BP124" s="291">
        <f>IF(' M16 APR'!G19="","",' M16 APR'!G19)</f>
        <v>14.5</v>
      </c>
      <c r="BQ124" s="291">
        <f>IF(' M16 APR'!H19="","",' M16 APR'!H19)</f>
        <v>14.5</v>
      </c>
      <c r="BR124" s="291" t="str">
        <f>IF(' M16 APR'!I19="","",' M16 APR'!I19)</f>
        <v>V</v>
      </c>
      <c r="BS124" s="290">
        <f t="shared" si="11"/>
        <v>13.296375000000001</v>
      </c>
      <c r="BT124" s="292" t="str">
        <f t="shared" si="12"/>
        <v>Admis(e)</v>
      </c>
      <c r="BU124" s="293" t="str">
        <f t="shared" si="13"/>
        <v xml:space="preserve">ARKHIS </v>
      </c>
    </row>
    <row r="125" spans="1:73" s="110" customFormat="1">
      <c r="A125" s="301">
        <f t="shared" si="10"/>
        <v>116</v>
      </c>
      <c r="B125" s="181" t="s">
        <v>62</v>
      </c>
      <c r="C125" s="182" t="s">
        <v>63</v>
      </c>
      <c r="D125" s="174">
        <f>IF('M9 final  '!D33="","",'M9 final  '!D33)</f>
        <v>14.600000000000001</v>
      </c>
      <c r="E125" s="174" t="str">
        <f>IF('M9 final  '!E33="","",'M9 final  '!E33)</f>
        <v/>
      </c>
      <c r="F125" s="174">
        <f>IF('M9 final  '!F33="","",'M9 final  '!F33)</f>
        <v>14.600000000000001</v>
      </c>
      <c r="G125" s="174">
        <f>IF('M9 final  '!G33="","",'M9 final  '!G33)</f>
        <v>12.5</v>
      </c>
      <c r="H125" s="174" t="str">
        <f>IF('M9 final  '!H33="","",'M9 final  '!H33)</f>
        <v/>
      </c>
      <c r="I125" s="174">
        <f>IF('M9 final  '!I33="","",'M9 final  '!I33)</f>
        <v>12.5</v>
      </c>
      <c r="J125" s="174">
        <f>IF('M9 final  '!J33="","",'M9 final  '!J33)</f>
        <v>13.55</v>
      </c>
      <c r="K125" s="174" t="str">
        <f>IF('M9 final  '!K33="","",'M9 final  '!K33)</f>
        <v>V</v>
      </c>
      <c r="L125" s="174">
        <f>IF(M10FI!E33="","",M10FI!E33)</f>
        <v>11.25</v>
      </c>
      <c r="M125" s="174" t="str">
        <f>IF(M10FI!F33="","",M10FI!F33)</f>
        <v/>
      </c>
      <c r="N125" s="174">
        <f>IF(M10FI!G33="","",M10FI!G33)</f>
        <v>11.25</v>
      </c>
      <c r="O125" s="174">
        <f>IF(M10FI!H33="","",M10FI!H33)</f>
        <v>13.25</v>
      </c>
      <c r="P125" s="174" t="str">
        <f>IF(M10FI!I33="","",M10FI!I33)</f>
        <v/>
      </c>
      <c r="Q125" s="174">
        <f>IF(M10FI!J33="","",M10FI!J33)</f>
        <v>13.25</v>
      </c>
      <c r="R125" s="174">
        <f>IF(M10FI!K33="","",M10FI!K33)</f>
        <v>14</v>
      </c>
      <c r="S125" s="174" t="str">
        <f>IF(M10FI!L33="","",M10FI!L33)</f>
        <v/>
      </c>
      <c r="T125" s="174">
        <f>IF(M10FI!M33="","",M10FI!M33)</f>
        <v>14</v>
      </c>
      <c r="U125" s="174">
        <f>IF(M10FI!N33="","",M10FI!N33)</f>
        <v>12.875</v>
      </c>
      <c r="V125" s="176" t="str">
        <f>IF(M10FI!O33="","",M10FI!O33)</f>
        <v>V</v>
      </c>
      <c r="W125" s="174">
        <f>IF('M11 final'!D33="","",'M11 final'!D33)</f>
        <v>13.25</v>
      </c>
      <c r="X125" s="174" t="str">
        <f>IF('M11 final'!E33="","",'M11 final'!E33)</f>
        <v/>
      </c>
      <c r="Y125" s="174">
        <f>IF('M11 final'!F33="","",'M11 final'!F33)</f>
        <v>13.25</v>
      </c>
      <c r="Z125" s="174">
        <f>IF('M11 final'!G33="","",'M11 final'!G33)</f>
        <v>4.5</v>
      </c>
      <c r="AA125" s="174">
        <f>IF('M11 final'!H33="","",'M11 final'!H33)</f>
        <v>12</v>
      </c>
      <c r="AB125" s="174">
        <f>IF('M11 final'!I33="","",'M11 final'!I33)</f>
        <v>12</v>
      </c>
      <c r="AC125" s="174">
        <f>IF('M11 final'!J33="","",'M11 final'!J33)</f>
        <v>12.625</v>
      </c>
      <c r="AD125" s="176" t="str">
        <f>IF('M11 final'!K33="","",'M11 final'!K33)</f>
        <v>VAR</v>
      </c>
      <c r="AE125" s="174">
        <f>IF(M12FI!D33="","",M12FI!D33)</f>
        <v>13.5</v>
      </c>
      <c r="AF125" s="174" t="str">
        <f>IF(M12FI!E33="","",M12FI!E33)</f>
        <v/>
      </c>
      <c r="AG125" s="174">
        <f>IF(M12FI!F33="","",M12FI!F33)</f>
        <v>13.5</v>
      </c>
      <c r="AH125" s="174">
        <f>IF(M12FI!G33="","",M12FI!G33)</f>
        <v>14</v>
      </c>
      <c r="AI125" s="174" t="str">
        <f>IF(M12FI!H33="","",M12FI!H33)</f>
        <v/>
      </c>
      <c r="AJ125" s="174">
        <f>IF(M12FI!I33="","",M12FI!I33)</f>
        <v>14</v>
      </c>
      <c r="AK125" s="174">
        <f>IF(M12FI!J33="","",M12FI!J33)</f>
        <v>8.25</v>
      </c>
      <c r="AL125" s="174">
        <f>IF(M12FI!K33="","",M12FI!K33)</f>
        <v>12</v>
      </c>
      <c r="AM125" s="174">
        <f>IF(M12FI!L33="","",M12FI!L33)</f>
        <v>12</v>
      </c>
      <c r="AN125" s="174">
        <f>IF(M12FI!M33="","",M12FI!M33)</f>
        <v>12.770000000000001</v>
      </c>
      <c r="AO125" s="176" t="str">
        <f>IF(M12FI!N33="","",M12FI!N33)</f>
        <v>VAR</v>
      </c>
      <c r="AP125" s="174">
        <f>IF(' M13 APR'!E33="","",' M13 APR'!E33)</f>
        <v>11</v>
      </c>
      <c r="AQ125" s="174" t="str">
        <f>IF(' M13 APR'!F33="","",' M13 APR'!F33)</f>
        <v/>
      </c>
      <c r="AR125" s="174">
        <f>IF(' M13 APR'!G33="","",' M13 APR'!G33)</f>
        <v>11</v>
      </c>
      <c r="AS125" s="174">
        <f>IF(' M13 APR'!H33="","",' M13 APR'!H33)</f>
        <v>15.899999999999999</v>
      </c>
      <c r="AT125" s="174" t="str">
        <f>IF(' M13 APR'!I33="","",' M13 APR'!I33)</f>
        <v/>
      </c>
      <c r="AU125" s="174">
        <f>IF(' M13 APR'!J33="","",' M13 APR'!J33)</f>
        <v>15.899999999999999</v>
      </c>
      <c r="AV125" s="174">
        <f>IF(' M13 APR'!K33="","",' M13 APR'!K33)</f>
        <v>13.155999999999999</v>
      </c>
      <c r="AW125" s="176" t="str">
        <f>IF(' M13 APR'!L33="","",' M13 APR'!L33)</f>
        <v>V</v>
      </c>
      <c r="AX125" s="176">
        <f>IF(' M14 APR'!E33="","",' M14 APR'!E33)</f>
        <v>9.6000000000000014</v>
      </c>
      <c r="AY125" s="176">
        <f>IF(' M14 APR'!F33="","",' M14 APR'!F33)</f>
        <v>12</v>
      </c>
      <c r="AZ125" s="176">
        <f>IF(' M14 APR'!G33="","",' M14 APR'!G33)</f>
        <v>12</v>
      </c>
      <c r="BA125" s="176">
        <f>IF(' M14 APR'!H33="","",' M14 APR'!H33)</f>
        <v>14.25</v>
      </c>
      <c r="BB125" s="176" t="str">
        <f>IF(' M14 APR'!I33="","",' M14 APR'!I33)</f>
        <v/>
      </c>
      <c r="BC125" s="176">
        <f>IF(' M14 APR'!J33="","",' M14 APR'!J33)</f>
        <v>14.25</v>
      </c>
      <c r="BD125" s="176">
        <f>IF(' M14 APR'!K33="","",' M14 APR'!K33)</f>
        <v>12.990000000000002</v>
      </c>
      <c r="BE125" s="176" t="str">
        <f>IF(' M14 APR'!L33="","",' M14 APR'!L33)</f>
        <v>VAR</v>
      </c>
      <c r="BF125" s="175">
        <f>IF(' M15 APR'!E33="","",' M15 APR'!E33)</f>
        <v>13.5</v>
      </c>
      <c r="BG125" s="175" t="str">
        <f>IF(' M15 APR'!F33="","",' M15 APR'!F33)</f>
        <v/>
      </c>
      <c r="BH125" s="175">
        <f>IF(' M15 APR'!G33="","",' M15 APR'!G33)</f>
        <v>13.5</v>
      </c>
      <c r="BI125" s="175">
        <f>IF(' M15 APR'!H33="","",' M15 APR'!H33)</f>
        <v>15</v>
      </c>
      <c r="BJ125" s="175" t="str">
        <f>IF(' M15 APR'!I33="","",' M15 APR'!I33)</f>
        <v/>
      </c>
      <c r="BK125" s="175">
        <f>IF(' M15 APR'!J33="","",' M15 APR'!J33)</f>
        <v>15</v>
      </c>
      <c r="BL125" s="175">
        <f>IF(' M15 APR'!K33="","",' M15 APR'!K33)</f>
        <v>14.7</v>
      </c>
      <c r="BM125" s="175" t="str">
        <f>IF(' M15 APR'!L33="","",' M15 APR'!L33)</f>
        <v>V</v>
      </c>
      <c r="BN125" s="291">
        <f>IF(' M16 APR'!E33="","",' M16 APR'!E33)</f>
        <v>13</v>
      </c>
      <c r="BO125" s="291" t="str">
        <f>IF(' M16 APR'!F33="","",' M16 APR'!F33)</f>
        <v/>
      </c>
      <c r="BP125" s="291">
        <f>IF(' M16 APR'!G33="","",' M16 APR'!G33)</f>
        <v>13</v>
      </c>
      <c r="BQ125" s="291">
        <f>IF(' M16 APR'!H33="","",' M16 APR'!H33)</f>
        <v>13</v>
      </c>
      <c r="BR125" s="291" t="str">
        <f>IF(' M16 APR'!I33="","",' M16 APR'!I33)</f>
        <v>V</v>
      </c>
      <c r="BS125" s="290">
        <f t="shared" si="11"/>
        <v>13.208250000000001</v>
      </c>
      <c r="BT125" s="292" t="str">
        <f t="shared" si="12"/>
        <v>Admis(e)</v>
      </c>
      <c r="BU125" s="293" t="str">
        <f t="shared" si="13"/>
        <v xml:space="preserve">BENCHEIKH </v>
      </c>
    </row>
    <row r="126" spans="1:73">
      <c r="A126" s="301">
        <f t="shared" si="10"/>
        <v>117</v>
      </c>
      <c r="B126" s="186" t="s">
        <v>142</v>
      </c>
      <c r="C126" s="294" t="s">
        <v>143</v>
      </c>
      <c r="D126" s="174">
        <f>IF('M9 final  '!D76="","",'M9 final  '!D76)</f>
        <v>15.8</v>
      </c>
      <c r="E126" s="174" t="str">
        <f>IF('M9 final  '!E76="","",'M9 final  '!E76)</f>
        <v/>
      </c>
      <c r="F126" s="174">
        <f>IF('M9 final  '!F76="","",'M9 final  '!F76)</f>
        <v>15.8</v>
      </c>
      <c r="G126" s="174">
        <f>IF('M9 final  '!G76="","",'M9 final  '!G76)</f>
        <v>9</v>
      </c>
      <c r="H126" s="174" t="str">
        <f>IF('M9 final  '!H76="","",'M9 final  '!H76)</f>
        <v/>
      </c>
      <c r="I126" s="174">
        <f>IF('M9 final  '!I76="","",'M9 final  '!I76)</f>
        <v>9</v>
      </c>
      <c r="J126" s="174">
        <f>IF('M9 final  '!J76="","",'M9 final  '!J76)</f>
        <v>12.4</v>
      </c>
      <c r="K126" s="174" t="str">
        <f>IF('M9 final  '!K76="","",'M9 final  '!K76)</f>
        <v>V</v>
      </c>
      <c r="L126" s="174">
        <f>IF(M10FI!E76="","",M10FI!E76)</f>
        <v>8.5</v>
      </c>
      <c r="M126" s="174">
        <f>IF(M10FI!F76="","",M10FI!F76)</f>
        <v>10</v>
      </c>
      <c r="N126" s="174">
        <f>IF(M10FI!G76="","",M10FI!G76)</f>
        <v>10</v>
      </c>
      <c r="O126" s="174">
        <f>IF(M10FI!H76="","",M10FI!H76)</f>
        <v>6.25</v>
      </c>
      <c r="P126" s="174">
        <f>IF(M10FI!I76="","",M10FI!I76)</f>
        <v>6</v>
      </c>
      <c r="Q126" s="174">
        <f>IF(M10FI!J76="","",M10FI!J76)</f>
        <v>6.25</v>
      </c>
      <c r="R126" s="174">
        <f>IF(M10FI!K76="","",M10FI!K76)</f>
        <v>12</v>
      </c>
      <c r="S126" s="174" t="str">
        <f>IF(M10FI!L76="","",M10FI!L76)</f>
        <v/>
      </c>
      <c r="T126" s="174">
        <f>IF(M10FI!M76="","",M10FI!M76)</f>
        <v>12</v>
      </c>
      <c r="U126" s="174">
        <f>IF(M10FI!N76="","",M10FI!N76)</f>
        <v>9.1</v>
      </c>
      <c r="V126" s="176" t="s">
        <v>395</v>
      </c>
      <c r="W126" s="174">
        <f>IF('M11 final'!D76="","",'M11 final'!D76)</f>
        <v>11.25</v>
      </c>
      <c r="X126" s="174">
        <f>IF('M11 final'!E76="","",'M11 final'!E76)</f>
        <v>12</v>
      </c>
      <c r="Y126" s="174">
        <f>IF('M11 final'!F76="","",'M11 final'!F76)</f>
        <v>12</v>
      </c>
      <c r="Z126" s="174">
        <f>IF('M11 final'!G76="","",'M11 final'!G76)</f>
        <v>12</v>
      </c>
      <c r="AA126" s="174" t="str">
        <f>IF('M11 final'!H76="","",'M11 final'!H76)</f>
        <v/>
      </c>
      <c r="AB126" s="174">
        <f>IF('M11 final'!I76="","",'M11 final'!I76)</f>
        <v>12</v>
      </c>
      <c r="AC126" s="174">
        <f>IF('M11 final'!J76="","",'M11 final'!J76)</f>
        <v>12</v>
      </c>
      <c r="AD126" s="176" t="str">
        <f>IF('M11 final'!K76="","",'M11 final'!K76)</f>
        <v>VAR</v>
      </c>
      <c r="AE126" s="174">
        <f>IF(M12FI!D76="","",M12FI!D76)</f>
        <v>17.5</v>
      </c>
      <c r="AF126" s="174" t="str">
        <f>IF(M12FI!E76="","",M12FI!E76)</f>
        <v/>
      </c>
      <c r="AG126" s="174">
        <f>IF(M12FI!F76="","",M12FI!F76)</f>
        <v>17.5</v>
      </c>
      <c r="AH126" s="174">
        <f>IF(M12FI!G76="","",M12FI!G76)</f>
        <v>13</v>
      </c>
      <c r="AI126" s="174" t="str">
        <f>IF(M12FI!H76="","",M12FI!H76)</f>
        <v/>
      </c>
      <c r="AJ126" s="174">
        <f>IF(M12FI!I76="","",M12FI!I76)</f>
        <v>13</v>
      </c>
      <c r="AK126" s="174">
        <f>IF(M12FI!J76="","",M12FI!J76)</f>
        <v>9</v>
      </c>
      <c r="AL126" s="174">
        <f>IF(M12FI!K76="","",M12FI!K76)</f>
        <v>12</v>
      </c>
      <c r="AM126" s="174">
        <f>IF(M12FI!L76="","",M12FI!L76)</f>
        <v>12</v>
      </c>
      <c r="AN126" s="174">
        <f>IF(M12FI!M76="","",M12FI!M76)</f>
        <v>13.43</v>
      </c>
      <c r="AO126" s="176" t="str">
        <f>IF(M12FI!N76="","",M12FI!N76)</f>
        <v>VAR</v>
      </c>
      <c r="AP126" s="174">
        <f>IF(' M13 APR'!E76="","",' M13 APR'!E76)</f>
        <v>11</v>
      </c>
      <c r="AQ126" s="174" t="str">
        <f>IF(' M13 APR'!F76="","",' M13 APR'!F76)</f>
        <v/>
      </c>
      <c r="AR126" s="174">
        <f>IF(' M13 APR'!G76="","",' M13 APR'!G76)</f>
        <v>11</v>
      </c>
      <c r="AS126" s="174">
        <f>IF(' M13 APR'!H76="","",' M13 APR'!H76)</f>
        <v>15.399999999999999</v>
      </c>
      <c r="AT126" s="174" t="str">
        <f>IF(' M13 APR'!I76="","",' M13 APR'!I76)</f>
        <v/>
      </c>
      <c r="AU126" s="174">
        <f>IF(' M13 APR'!J76="","",' M13 APR'!J76)</f>
        <v>15.399999999999999</v>
      </c>
      <c r="AV126" s="174">
        <f>IF(' M13 APR'!K76="","",' M13 APR'!K76)</f>
        <v>12.936</v>
      </c>
      <c r="AW126" s="176" t="str">
        <f>IF(' M13 APR'!L76="","",' M13 APR'!L76)</f>
        <v>V</v>
      </c>
      <c r="AX126" s="176">
        <f>IF(' M14 APR'!E76="","",' M14 APR'!E76)</f>
        <v>16</v>
      </c>
      <c r="AY126" s="176" t="str">
        <f>IF(' M14 APR'!F76="","",' M14 APR'!F76)</f>
        <v/>
      </c>
      <c r="AZ126" s="176">
        <f>IF(' M14 APR'!G76="","",' M14 APR'!G76)</f>
        <v>16</v>
      </c>
      <c r="BA126" s="176">
        <f>IF(' M14 APR'!H76="","",' M14 APR'!H76)</f>
        <v>13</v>
      </c>
      <c r="BB126" s="176" t="str">
        <f>IF(' M14 APR'!I76="","",' M14 APR'!I76)</f>
        <v/>
      </c>
      <c r="BC126" s="176">
        <f>IF(' M14 APR'!J76="","",' M14 APR'!J76)</f>
        <v>13</v>
      </c>
      <c r="BD126" s="176">
        <f>IF(' M14 APR'!K76="","",' M14 APR'!K76)</f>
        <v>14.68</v>
      </c>
      <c r="BE126" s="176" t="str">
        <f>IF(' M14 APR'!L76="","",' M14 APR'!L76)</f>
        <v>V</v>
      </c>
      <c r="BF126" s="175">
        <f>IF(' M15 APR'!E76="","",' M15 APR'!E76)</f>
        <v>13.5</v>
      </c>
      <c r="BG126" s="175" t="str">
        <f>IF(' M15 APR'!F76="","",' M15 APR'!F76)</f>
        <v/>
      </c>
      <c r="BH126" s="175">
        <f>IF(' M15 APR'!G76="","",' M15 APR'!G76)</f>
        <v>13.5</v>
      </c>
      <c r="BI126" s="175">
        <f>IF(' M15 APR'!H76="","",' M15 APR'!H76)</f>
        <v>15</v>
      </c>
      <c r="BJ126" s="175" t="str">
        <f>IF(' M15 APR'!I76="","",' M15 APR'!I76)</f>
        <v/>
      </c>
      <c r="BK126" s="175">
        <f>IF(' M15 APR'!J76="","",' M15 APR'!J76)</f>
        <v>15</v>
      </c>
      <c r="BL126" s="175">
        <f>IF(' M15 APR'!K76="","",' M15 APR'!K76)</f>
        <v>14.7</v>
      </c>
      <c r="BM126" s="175" t="str">
        <f>IF(' M15 APR'!L76="","",' M15 APR'!L76)</f>
        <v>V</v>
      </c>
      <c r="BN126" s="291">
        <f>IF(' M16 APR'!E76="","",' M16 APR'!E76)</f>
        <v>16.25</v>
      </c>
      <c r="BO126" s="291" t="str">
        <f>IF(' M16 APR'!F76="","",' M16 APR'!F76)</f>
        <v/>
      </c>
      <c r="BP126" s="291">
        <f>IF(' M16 APR'!G76="","",' M16 APR'!G76)</f>
        <v>16.25</v>
      </c>
      <c r="BQ126" s="291">
        <f>IF(' M16 APR'!H76="","",' M16 APR'!H76)</f>
        <v>16.25</v>
      </c>
      <c r="BR126" s="291" t="str">
        <f>IF(' M16 APR'!I76="","",' M16 APR'!I76)</f>
        <v>V</v>
      </c>
      <c r="BS126" s="290">
        <f t="shared" si="11"/>
        <v>13.186999999999999</v>
      </c>
      <c r="BT126" s="292" t="str">
        <f t="shared" si="12"/>
        <v>Admis(e)</v>
      </c>
      <c r="BU126" s="293" t="str">
        <f t="shared" si="13"/>
        <v xml:space="preserve">FIKRI </v>
      </c>
    </row>
    <row r="127" spans="1:73" s="110" customFormat="1">
      <c r="A127" s="301">
        <f t="shared" si="10"/>
        <v>118</v>
      </c>
      <c r="B127" s="37" t="s">
        <v>225</v>
      </c>
      <c r="C127" s="188" t="s">
        <v>226</v>
      </c>
      <c r="D127" s="174">
        <f>IF('M9 final  '!D120="","",'M9 final  '!D120)</f>
        <v>15.6</v>
      </c>
      <c r="E127" s="174" t="str">
        <f>IF('M9 final  '!E120="","",'M9 final  '!E120)</f>
        <v/>
      </c>
      <c r="F127" s="174">
        <f>IF('M9 final  '!F120="","",'M9 final  '!F120)</f>
        <v>15.6</v>
      </c>
      <c r="G127" s="174">
        <f>IF('M9 final  '!G120="","",'M9 final  '!G120)</f>
        <v>11</v>
      </c>
      <c r="H127" s="174" t="str">
        <f>IF('M9 final  '!H120="","",'M9 final  '!H120)</f>
        <v/>
      </c>
      <c r="I127" s="174">
        <f>IF('M9 final  '!I120="","",'M9 final  '!I120)</f>
        <v>11</v>
      </c>
      <c r="J127" s="174">
        <f>IF('M9 final  '!J120="","",'M9 final  '!J120)</f>
        <v>13.3</v>
      </c>
      <c r="K127" s="174" t="str">
        <f>IF('M9 final  '!K120="","",'M9 final  '!K120)</f>
        <v>V</v>
      </c>
      <c r="L127" s="174">
        <f>IF(M10FI!E120="","",M10FI!E120)</f>
        <v>10</v>
      </c>
      <c r="M127" s="174">
        <f>IF(M10FI!F120="","",M10FI!F120)</f>
        <v>12</v>
      </c>
      <c r="N127" s="174">
        <f>IF(M10FI!G120="","",M10FI!G120)</f>
        <v>12</v>
      </c>
      <c r="O127" s="174">
        <f>IF(M10FI!H120="","",M10FI!H120)</f>
        <v>8.25</v>
      </c>
      <c r="P127" s="174">
        <f>IF(M10FI!I120="","",M10FI!I120)</f>
        <v>10.5</v>
      </c>
      <c r="Q127" s="174">
        <f>IF(M10FI!J120="","",M10FI!J120)</f>
        <v>10.5</v>
      </c>
      <c r="R127" s="174">
        <f>IF(M10FI!K120="","",M10FI!K120)</f>
        <v>10.5</v>
      </c>
      <c r="S127" s="174">
        <f>IF(M10FI!L120="","",M10FI!L120)</f>
        <v>13</v>
      </c>
      <c r="T127" s="174">
        <f>IF(M10FI!M120="","",M10FI!M120)</f>
        <v>12</v>
      </c>
      <c r="U127" s="174">
        <f>IF(M10FI!N120="","",M10FI!N120)</f>
        <v>11.399999999999999</v>
      </c>
      <c r="V127" s="176" t="s">
        <v>395</v>
      </c>
      <c r="W127" s="174">
        <f>IF('M11 final'!D120="","",'M11 final'!D120)</f>
        <v>14.75</v>
      </c>
      <c r="X127" s="174" t="str">
        <f>IF('M11 final'!E120="","",'M11 final'!E120)</f>
        <v/>
      </c>
      <c r="Y127" s="174">
        <f>IF('M11 final'!F120="","",'M11 final'!F120)</f>
        <v>14.75</v>
      </c>
      <c r="Z127" s="174">
        <f>IF('M11 final'!G120="","",'M11 final'!G120)</f>
        <v>8.5</v>
      </c>
      <c r="AA127" s="174">
        <f>IF('M11 final'!H120="","",'M11 final'!H120)</f>
        <v>11</v>
      </c>
      <c r="AB127" s="174">
        <f>IF('M11 final'!I120="","",'M11 final'!I120)</f>
        <v>11</v>
      </c>
      <c r="AC127" s="174">
        <f>IF('M11 final'!J120="","",'M11 final'!J120)</f>
        <v>12.875</v>
      </c>
      <c r="AD127" s="176" t="str">
        <f>IF('M11 final'!K120="","",'M11 final'!K120)</f>
        <v>VAR</v>
      </c>
      <c r="AE127" s="174">
        <f>IF(M12FI!D120="","",M12FI!D120)</f>
        <v>16.5</v>
      </c>
      <c r="AF127" s="174" t="str">
        <f>IF(M12FI!E120="","",M12FI!E120)</f>
        <v/>
      </c>
      <c r="AG127" s="174">
        <f>IF(M12FI!F120="","",M12FI!F120)</f>
        <v>16.5</v>
      </c>
      <c r="AH127" s="174">
        <f>IF(M12FI!G120="","",M12FI!G120)</f>
        <v>10</v>
      </c>
      <c r="AI127" s="174">
        <f>IF(M12FI!H120="","",M12FI!H120)</f>
        <v>12</v>
      </c>
      <c r="AJ127" s="174">
        <f>IF(M12FI!I120="","",M12FI!I120)</f>
        <v>12</v>
      </c>
      <c r="AK127" s="174">
        <f>IF(M12FI!J120="","",M12FI!J120)</f>
        <v>7</v>
      </c>
      <c r="AL127" s="174">
        <f>IF(M12FI!K120="","",M12FI!K120)</f>
        <v>10.25</v>
      </c>
      <c r="AM127" s="174">
        <f>IF(M12FI!L120="","",M12FI!L120)</f>
        <v>10.25</v>
      </c>
      <c r="AN127" s="174">
        <f>IF(M12FI!M120="","",M12FI!M120)</f>
        <v>12.01</v>
      </c>
      <c r="AO127" s="176" t="str">
        <f>IF(M12FI!N120="","",M12FI!N120)</f>
        <v>VAR</v>
      </c>
      <c r="AP127" s="174">
        <f>IF(' M13 APR'!E120="","",' M13 APR'!E120)</f>
        <v>12</v>
      </c>
      <c r="AQ127" s="174" t="str">
        <f>IF(' M13 APR'!F120="","",' M13 APR'!F120)</f>
        <v/>
      </c>
      <c r="AR127" s="174">
        <f>IF(' M13 APR'!G120="","",' M13 APR'!G120)</f>
        <v>12</v>
      </c>
      <c r="AS127" s="174">
        <f>IF(' M13 APR'!H120="","",' M13 APR'!H120)</f>
        <v>15.149999999999999</v>
      </c>
      <c r="AT127" s="174" t="str">
        <f>IF(' M13 APR'!I120="","",' M13 APR'!I120)</f>
        <v/>
      </c>
      <c r="AU127" s="174">
        <f>IF(' M13 APR'!J120="","",' M13 APR'!J120)</f>
        <v>15.149999999999999</v>
      </c>
      <c r="AV127" s="174">
        <f>IF(' M13 APR'!K120="","",' M13 APR'!K120)</f>
        <v>13.385999999999999</v>
      </c>
      <c r="AW127" s="176" t="str">
        <f>IF(' M13 APR'!L120="","",' M13 APR'!L120)</f>
        <v>V</v>
      </c>
      <c r="AX127" s="176">
        <f>IF(' M14 APR'!E120="","",' M14 APR'!E120)</f>
        <v>12</v>
      </c>
      <c r="AY127" s="176" t="str">
        <f>IF(' M14 APR'!F120="","",' M14 APR'!F120)</f>
        <v/>
      </c>
      <c r="AZ127" s="176">
        <f>IF(' M14 APR'!G120="","",' M14 APR'!G120)</f>
        <v>12</v>
      </c>
      <c r="BA127" s="176">
        <f>IF(' M14 APR'!H120="","",' M14 APR'!H120)</f>
        <v>13.75</v>
      </c>
      <c r="BB127" s="176" t="str">
        <f>IF(' M14 APR'!I120="","",' M14 APR'!I120)</f>
        <v/>
      </c>
      <c r="BC127" s="176">
        <f>IF(' M14 APR'!J120="","",' M14 APR'!J120)</f>
        <v>13.75</v>
      </c>
      <c r="BD127" s="176">
        <f>IF(' M14 APR'!K120="","",' M14 APR'!K120)</f>
        <v>12.77</v>
      </c>
      <c r="BE127" s="176" t="str">
        <f>IF(' M14 APR'!L120="","",' M14 APR'!L120)</f>
        <v>V</v>
      </c>
      <c r="BF127" s="175">
        <f>IF(' M15 APR'!E120="","",' M15 APR'!E120)</f>
        <v>14.5</v>
      </c>
      <c r="BG127" s="175" t="str">
        <f>IF(' M15 APR'!F120="","",' M15 APR'!F120)</f>
        <v/>
      </c>
      <c r="BH127" s="175">
        <f>IF(' M15 APR'!G120="","",' M15 APR'!G120)</f>
        <v>14.5</v>
      </c>
      <c r="BI127" s="175">
        <f>IF(' M15 APR'!H120="","",' M15 APR'!H120)</f>
        <v>13.5</v>
      </c>
      <c r="BJ127" s="175" t="str">
        <f>IF(' M15 APR'!I120="","",' M15 APR'!I120)</f>
        <v/>
      </c>
      <c r="BK127" s="175">
        <f>IF(' M15 APR'!J120="","",' M15 APR'!J120)</f>
        <v>13.5</v>
      </c>
      <c r="BL127" s="175">
        <f>IF(' M15 APR'!K120="","",' M15 APR'!K120)</f>
        <v>13.700000000000001</v>
      </c>
      <c r="BM127" s="175" t="str">
        <f>IF(' M15 APR'!L120="","",' M15 APR'!L120)</f>
        <v>V</v>
      </c>
      <c r="BN127" s="291">
        <f>IF(' M16 APR'!E120="","",' M16 APR'!E120)</f>
        <v>15.5</v>
      </c>
      <c r="BO127" s="291" t="str">
        <f>IF(' M16 APR'!F120="","",' M16 APR'!F120)</f>
        <v/>
      </c>
      <c r="BP127" s="291">
        <f>IF(' M16 APR'!G120="","",' M16 APR'!G120)</f>
        <v>15.5</v>
      </c>
      <c r="BQ127" s="291">
        <f>IF(' M16 APR'!H120="","",' M16 APR'!H120)</f>
        <v>15.5</v>
      </c>
      <c r="BR127" s="291" t="str">
        <f>IF(' M16 APR'!I120="","",' M16 APR'!I120)</f>
        <v>V</v>
      </c>
      <c r="BS127" s="290">
        <f t="shared" si="11"/>
        <v>13.117625</v>
      </c>
      <c r="BT127" s="292" t="str">
        <f t="shared" si="12"/>
        <v>Admis(e)</v>
      </c>
      <c r="BU127" s="293" t="str">
        <f t="shared" si="13"/>
        <v xml:space="preserve">SAIF EL ISLAM   </v>
      </c>
    </row>
    <row r="128" spans="1:73">
      <c r="A128" s="301">
        <f t="shared" si="10"/>
        <v>119</v>
      </c>
      <c r="B128" s="181" t="s">
        <v>76</v>
      </c>
      <c r="C128" s="182" t="s">
        <v>77</v>
      </c>
      <c r="D128" s="174">
        <f>IF('M9 final  '!D41="","",'M9 final  '!D41)</f>
        <v>15.6</v>
      </c>
      <c r="E128" s="174" t="str">
        <f>IF('M9 final  '!E41="","",'M9 final  '!E41)</f>
        <v/>
      </c>
      <c r="F128" s="174">
        <f>IF('M9 final  '!F41="","",'M9 final  '!F41)</f>
        <v>15.6</v>
      </c>
      <c r="G128" s="174">
        <f>IF('M9 final  '!G41="","",'M9 final  '!G41)</f>
        <v>12.5</v>
      </c>
      <c r="H128" s="174" t="str">
        <f>IF('M9 final  '!H41="","",'M9 final  '!H41)</f>
        <v/>
      </c>
      <c r="I128" s="174">
        <f>IF('M9 final  '!I41="","",'M9 final  '!I41)</f>
        <v>12.5</v>
      </c>
      <c r="J128" s="174">
        <f>IF('M9 final  '!J41="","",'M9 final  '!J41)</f>
        <v>14.05</v>
      </c>
      <c r="K128" s="174" t="str">
        <f>IF('M9 final  '!K41="","",'M9 final  '!K41)</f>
        <v>V</v>
      </c>
      <c r="L128" s="174">
        <f>IF(M10FI!E41="","",M10FI!E41)</f>
        <v>10.5</v>
      </c>
      <c r="M128" s="174">
        <f>IF(M10FI!F41="","",M10FI!F41)</f>
        <v>12</v>
      </c>
      <c r="N128" s="174">
        <f>IF(M10FI!G41="","",M10FI!G41)</f>
        <v>12</v>
      </c>
      <c r="O128" s="174">
        <f>IF(M10FI!H41="","",M10FI!H41)</f>
        <v>10.25</v>
      </c>
      <c r="P128" s="174">
        <f>IF(M10FI!I41="","",M10FI!I41)</f>
        <v>8.5</v>
      </c>
      <c r="Q128" s="174">
        <f>IF(M10FI!J41="","",M10FI!J41)</f>
        <v>10.25</v>
      </c>
      <c r="R128" s="174">
        <f>IF(M10FI!K41="","",M10FI!K41)</f>
        <v>13</v>
      </c>
      <c r="S128" s="174" t="str">
        <f>IF(M10FI!L41="","",M10FI!L41)</f>
        <v/>
      </c>
      <c r="T128" s="174">
        <f>IF(M10FI!M41="","",M10FI!M41)</f>
        <v>13</v>
      </c>
      <c r="U128" s="174">
        <f>IF(M10FI!N41="","",M10FI!N41)</f>
        <v>11.6</v>
      </c>
      <c r="V128" s="176" t="s">
        <v>395</v>
      </c>
      <c r="W128" s="174">
        <f>IF('M11 final'!D41="","",'M11 final'!D41)</f>
        <v>9.5</v>
      </c>
      <c r="X128" s="174">
        <f>IF('M11 final'!E41="","",'M11 final'!E41)</f>
        <v>12</v>
      </c>
      <c r="Y128" s="174">
        <f>IF('M11 final'!F41="","",'M11 final'!F41)</f>
        <v>12</v>
      </c>
      <c r="Z128" s="174">
        <f>IF('M11 final'!G41="","",'M11 final'!G41)</f>
        <v>9.5</v>
      </c>
      <c r="AA128" s="174">
        <f>IF('M11 final'!H41="","",'M11 final'!H41)</f>
        <v>12</v>
      </c>
      <c r="AB128" s="174">
        <f>IF('M11 final'!I41="","",'M11 final'!I41)</f>
        <v>12</v>
      </c>
      <c r="AC128" s="174">
        <f>IF('M11 final'!J41="","",'M11 final'!J41)</f>
        <v>12</v>
      </c>
      <c r="AD128" s="176" t="str">
        <f>IF('M11 final'!K41="","",'M11 final'!K41)</f>
        <v>VAR</v>
      </c>
      <c r="AE128" s="174">
        <f>IF(M12FI!D41="","",M12FI!D41)</f>
        <v>10</v>
      </c>
      <c r="AF128" s="174" t="str">
        <f>IF(M12FI!E41="","",M12FI!E41)</f>
        <v/>
      </c>
      <c r="AG128" s="174">
        <f>IF(M12FI!F41="","",M12FI!F41)</f>
        <v>10</v>
      </c>
      <c r="AH128" s="174">
        <f>IF(M12FI!G41="","",M12FI!G41)</f>
        <v>6</v>
      </c>
      <c r="AI128" s="174" t="str">
        <f>IF(M12FI!H41="","",M12FI!H41)</f>
        <v/>
      </c>
      <c r="AJ128" s="174">
        <f>IF(M12FI!I41="","",M12FI!I41)</f>
        <v>6</v>
      </c>
      <c r="AK128" s="174">
        <f>IF(M12FI!J41="","",M12FI!J41)</f>
        <v>15.75</v>
      </c>
      <c r="AL128" s="174" t="str">
        <f>IF(M12FI!K41="","",M12FI!K41)</f>
        <v/>
      </c>
      <c r="AM128" s="174">
        <f>IF(M12FI!L41="","",M12FI!L41)</f>
        <v>15.75</v>
      </c>
      <c r="AN128" s="174">
        <f>IF(M12FI!M41="","",M12FI!M41)</f>
        <v>12.34</v>
      </c>
      <c r="AO128" s="176" t="str">
        <f>IF(M12FI!N41="","",M12FI!N41)</f>
        <v>V</v>
      </c>
      <c r="AP128" s="174">
        <f>IF(' M13 APR'!E41="","",' M13 APR'!E41)</f>
        <v>12</v>
      </c>
      <c r="AQ128" s="174" t="str">
        <f>IF(' M13 APR'!F41="","",' M13 APR'!F41)</f>
        <v/>
      </c>
      <c r="AR128" s="174">
        <f>IF(' M13 APR'!G41="","",' M13 APR'!G41)</f>
        <v>12</v>
      </c>
      <c r="AS128" s="174">
        <f>IF(' M13 APR'!H41="","",' M13 APR'!H41)</f>
        <v>12.425000000000001</v>
      </c>
      <c r="AT128" s="174" t="str">
        <f>IF(' M13 APR'!I41="","",' M13 APR'!I41)</f>
        <v/>
      </c>
      <c r="AU128" s="174">
        <f>IF(' M13 APR'!J41="","",' M13 APR'!J41)</f>
        <v>12.425000000000001</v>
      </c>
      <c r="AV128" s="174">
        <f>IF(' M13 APR'!K41="","",' M13 APR'!K41)</f>
        <v>12.187000000000001</v>
      </c>
      <c r="AW128" s="176" t="str">
        <f>IF(' M13 APR'!L41="","",' M13 APR'!L41)</f>
        <v>V</v>
      </c>
      <c r="AX128" s="176">
        <f>IF(' M14 APR'!E41="","",' M14 APR'!E41)</f>
        <v>8</v>
      </c>
      <c r="AY128" s="176">
        <f>IF(' M14 APR'!F41="","",' M14 APR'!F41)</f>
        <v>12</v>
      </c>
      <c r="AZ128" s="176">
        <f>IF(' M14 APR'!G41="","",' M14 APR'!G41)</f>
        <v>12</v>
      </c>
      <c r="BA128" s="176">
        <f>IF(' M14 APR'!H41="","",' M14 APR'!H41)</f>
        <v>12.25</v>
      </c>
      <c r="BB128" s="176" t="str">
        <f>IF(' M14 APR'!I41="","",' M14 APR'!I41)</f>
        <v/>
      </c>
      <c r="BC128" s="176">
        <f>IF(' M14 APR'!J41="","",' M14 APR'!J41)</f>
        <v>12.25</v>
      </c>
      <c r="BD128" s="176">
        <f>IF(' M14 APR'!K41="","",' M14 APR'!K41)</f>
        <v>12.11</v>
      </c>
      <c r="BE128" s="176" t="str">
        <f>IF(' M14 APR'!L41="","",' M14 APR'!L41)</f>
        <v>VAR</v>
      </c>
      <c r="BF128" s="175">
        <f>IF(' M15 APR'!E41="","",' M15 APR'!E41)</f>
        <v>15</v>
      </c>
      <c r="BG128" s="175" t="str">
        <f>IF(' M15 APR'!F41="","",' M15 APR'!F41)</f>
        <v/>
      </c>
      <c r="BH128" s="175">
        <f>IF(' M15 APR'!G41="","",' M15 APR'!G41)</f>
        <v>15</v>
      </c>
      <c r="BI128" s="175">
        <f>IF(' M15 APR'!H41="","",' M15 APR'!H41)</f>
        <v>14</v>
      </c>
      <c r="BJ128" s="175" t="str">
        <f>IF(' M15 APR'!I41="","",' M15 APR'!I41)</f>
        <v/>
      </c>
      <c r="BK128" s="175">
        <f>IF(' M15 APR'!J41="","",' M15 APR'!J41)</f>
        <v>14</v>
      </c>
      <c r="BL128" s="175">
        <f>IF(' M15 APR'!K41="","",' M15 APR'!K41)</f>
        <v>14.200000000000001</v>
      </c>
      <c r="BM128" s="175" t="str">
        <f>IF(' M15 APR'!L41="","",' M15 APR'!L41)</f>
        <v>V</v>
      </c>
      <c r="BN128" s="291">
        <f>IF(' M16 APR'!E41="","",' M16 APR'!E41)</f>
        <v>15</v>
      </c>
      <c r="BO128" s="291" t="str">
        <f>IF(' M16 APR'!F41="","",' M16 APR'!F41)</f>
        <v/>
      </c>
      <c r="BP128" s="291">
        <f>IF(' M16 APR'!G41="","",' M16 APR'!G41)</f>
        <v>15</v>
      </c>
      <c r="BQ128" s="291">
        <f>IF(' M16 APR'!H41="","",' M16 APR'!H41)</f>
        <v>15</v>
      </c>
      <c r="BR128" s="291" t="str">
        <f>IF(' M16 APR'!I41="","",' M16 APR'!I41)</f>
        <v>V</v>
      </c>
      <c r="BS128" s="290">
        <f t="shared" si="11"/>
        <v>12.935874999999999</v>
      </c>
      <c r="BT128" s="292" t="str">
        <f t="shared" si="12"/>
        <v>Admis(e)</v>
      </c>
      <c r="BU128" s="293" t="str">
        <f t="shared" si="13"/>
        <v>BOUHALMOUCH</v>
      </c>
    </row>
    <row r="129" spans="1:73">
      <c r="A129" s="301">
        <f t="shared" si="10"/>
        <v>120</v>
      </c>
      <c r="B129" s="37" t="s">
        <v>212</v>
      </c>
      <c r="C129" s="188" t="s">
        <v>213</v>
      </c>
      <c r="D129" s="174">
        <f>IF('M9 final  '!D113="","",'M9 final  '!D113)</f>
        <v>13.600000000000001</v>
      </c>
      <c r="E129" s="174" t="str">
        <f>IF('M9 final  '!E113="","",'M9 final  '!E113)</f>
        <v/>
      </c>
      <c r="F129" s="174">
        <f>IF('M9 final  '!F113="","",'M9 final  '!F113)</f>
        <v>13.600000000000001</v>
      </c>
      <c r="G129" s="174">
        <f>IF('M9 final  '!G113="","",'M9 final  '!G113)</f>
        <v>10</v>
      </c>
      <c r="H129" s="174">
        <f>IF('M9 final  '!H113="","",'M9 final  '!H113)</f>
        <v>13</v>
      </c>
      <c r="I129" s="174">
        <f>IF('M9 final  '!I113="","",'M9 final  '!I113)</f>
        <v>12</v>
      </c>
      <c r="J129" s="174">
        <f>IF('M9 final  '!J113="","",'M9 final  '!J113)</f>
        <v>12.8</v>
      </c>
      <c r="K129" s="174" t="str">
        <f>IF('M9 final  '!K113="","",'M9 final  '!K113)</f>
        <v>V</v>
      </c>
      <c r="L129" s="174">
        <f>IF(M10FI!E113="","",M10FI!E113)</f>
        <v>12.375</v>
      </c>
      <c r="M129" s="174" t="str">
        <f>IF(M10FI!F113="","",M10FI!F113)</f>
        <v/>
      </c>
      <c r="N129" s="174">
        <f>IF(M10FI!G113="","",M10FI!G113)</f>
        <v>12.375</v>
      </c>
      <c r="O129" s="174">
        <f>IF(M10FI!H113="","",M10FI!H113)</f>
        <v>5.75</v>
      </c>
      <c r="P129" s="174">
        <f>IF(M10FI!I113="","",M10FI!I113)</f>
        <v>8</v>
      </c>
      <c r="Q129" s="174">
        <f>IF(M10FI!J113="","",M10FI!J113)</f>
        <v>8</v>
      </c>
      <c r="R129" s="174">
        <f>IF(M10FI!K113="","",M10FI!K113)</f>
        <v>10</v>
      </c>
      <c r="S129" s="174">
        <f>IF(M10FI!L113="","",M10FI!L113)</f>
        <v>12</v>
      </c>
      <c r="T129" s="174">
        <f>IF(M10FI!M113="","",M10FI!M113)</f>
        <v>12</v>
      </c>
      <c r="U129" s="174">
        <f>IF(M10FI!N113="","",M10FI!N113)</f>
        <v>10.512499999999999</v>
      </c>
      <c r="V129" s="176" t="s">
        <v>395</v>
      </c>
      <c r="W129" s="174">
        <f>IF('M11 final'!D113="","",'M11 final'!D113)</f>
        <v>9.75</v>
      </c>
      <c r="X129" s="174">
        <f>IF('M11 final'!E113="","",'M11 final'!E113)</f>
        <v>12</v>
      </c>
      <c r="Y129" s="174">
        <f>IF('M11 final'!F113="","",'M11 final'!F113)</f>
        <v>12</v>
      </c>
      <c r="Z129" s="174">
        <f>IF('M11 final'!G113="","",'M11 final'!G113)</f>
        <v>14</v>
      </c>
      <c r="AA129" s="174" t="str">
        <f>IF('M11 final'!H113="","",'M11 final'!H113)</f>
        <v/>
      </c>
      <c r="AB129" s="174">
        <f>IF('M11 final'!I113="","",'M11 final'!I113)</f>
        <v>14</v>
      </c>
      <c r="AC129" s="174">
        <f>IF('M11 final'!J113="","",'M11 final'!J113)</f>
        <v>13</v>
      </c>
      <c r="AD129" s="176" t="str">
        <f>IF('M11 final'!K113="","",'M11 final'!K113)</f>
        <v>VAR</v>
      </c>
      <c r="AE129" s="174">
        <f>IF(M12FI!D113="","",M12FI!D113)</f>
        <v>13</v>
      </c>
      <c r="AF129" s="174" t="str">
        <f>IF(M12FI!E113="","",M12FI!E113)</f>
        <v/>
      </c>
      <c r="AG129" s="174">
        <f>IF(M12FI!F113="","",M12FI!F113)</f>
        <v>13</v>
      </c>
      <c r="AH129" s="174">
        <f>IF(M12FI!G113="","",M12FI!G113)</f>
        <v>10</v>
      </c>
      <c r="AI129" s="174" t="str">
        <f>IF(M12FI!H113="","",M12FI!H113)</f>
        <v/>
      </c>
      <c r="AJ129" s="174">
        <f>IF(M12FI!I113="","",M12FI!I113)</f>
        <v>10</v>
      </c>
      <c r="AK129" s="174">
        <f>IF(M12FI!J113="","",M12FI!J113)</f>
        <v>12.75</v>
      </c>
      <c r="AL129" s="174" t="str">
        <f>IF(M12FI!K113="","",M12FI!K113)</f>
        <v/>
      </c>
      <c r="AM129" s="174">
        <f>IF(M12FI!L113="","",M12FI!L113)</f>
        <v>12.75</v>
      </c>
      <c r="AN129" s="174">
        <f>IF(M12FI!M113="","",M12FI!M113)</f>
        <v>12.200000000000001</v>
      </c>
      <c r="AO129" s="176" t="str">
        <f>IF(M12FI!N113="","",M12FI!N113)</f>
        <v>V</v>
      </c>
      <c r="AP129" s="174">
        <f>IF(' M13 APR'!E113="","",' M13 APR'!E113)</f>
        <v>12</v>
      </c>
      <c r="AQ129" s="174" t="str">
        <f>IF(' M13 APR'!F113="","",' M13 APR'!F113)</f>
        <v/>
      </c>
      <c r="AR129" s="174">
        <f>IF(' M13 APR'!G113="","",' M13 APR'!G113)</f>
        <v>12</v>
      </c>
      <c r="AS129" s="174">
        <f>IF(' M13 APR'!H113="","",' M13 APR'!H113)</f>
        <v>14.599999999999998</v>
      </c>
      <c r="AT129" s="174" t="str">
        <f>IF(' M13 APR'!I113="","",' M13 APR'!I113)</f>
        <v/>
      </c>
      <c r="AU129" s="174">
        <f>IF(' M13 APR'!J113="","",' M13 APR'!J113)</f>
        <v>14.599999999999998</v>
      </c>
      <c r="AV129" s="174">
        <f>IF(' M13 APR'!K113="","",' M13 APR'!K113)</f>
        <v>13.144</v>
      </c>
      <c r="AW129" s="176" t="str">
        <f>IF(' M13 APR'!L113="","",' M13 APR'!L113)</f>
        <v>V</v>
      </c>
      <c r="AX129" s="176">
        <f>IF(' M14 APR'!E113="","",' M14 APR'!E113)</f>
        <v>9.6000000000000014</v>
      </c>
      <c r="AY129" s="176">
        <f>IF(' M14 APR'!F113="","",' M14 APR'!F113)</f>
        <v>12</v>
      </c>
      <c r="AZ129" s="176">
        <f>IF(' M14 APR'!G113="","",' M14 APR'!G113)</f>
        <v>12</v>
      </c>
      <c r="BA129" s="176">
        <f>IF(' M14 APR'!H113="","",' M14 APR'!H113)</f>
        <v>13</v>
      </c>
      <c r="BB129" s="176" t="str">
        <f>IF(' M14 APR'!I113="","",' M14 APR'!I113)</f>
        <v/>
      </c>
      <c r="BC129" s="176">
        <f>IF(' M14 APR'!J113="","",' M14 APR'!J113)</f>
        <v>13</v>
      </c>
      <c r="BD129" s="176">
        <f>IF(' M14 APR'!K113="","",' M14 APR'!K113)</f>
        <v>12.440000000000001</v>
      </c>
      <c r="BE129" s="176" t="str">
        <f>IF(' M14 APR'!L113="","",' M14 APR'!L113)</f>
        <v>VAR</v>
      </c>
      <c r="BF129" s="175">
        <f>IF(' M15 APR'!E113="","",' M15 APR'!E113)</f>
        <v>14.25</v>
      </c>
      <c r="BG129" s="175" t="str">
        <f>IF(' M15 APR'!F113="","",' M15 APR'!F113)</f>
        <v/>
      </c>
      <c r="BH129" s="175">
        <f>IF(' M15 APR'!G113="","",' M15 APR'!G113)</f>
        <v>14.25</v>
      </c>
      <c r="BI129" s="175">
        <f>IF(' M15 APR'!H113="","",' M15 APR'!H113)</f>
        <v>14.5</v>
      </c>
      <c r="BJ129" s="175" t="str">
        <f>IF(' M15 APR'!I113="","",' M15 APR'!I113)</f>
        <v/>
      </c>
      <c r="BK129" s="175">
        <f>IF(' M15 APR'!J113="","",' M15 APR'!J113)</f>
        <v>14.5</v>
      </c>
      <c r="BL129" s="175">
        <f>IF(' M15 APR'!K113="","",' M15 APR'!K113)</f>
        <v>14.450000000000001</v>
      </c>
      <c r="BM129" s="175" t="str">
        <f>IF(' M15 APR'!L113="","",' M15 APR'!L113)</f>
        <v>V</v>
      </c>
      <c r="BN129" s="291">
        <f>IF(' M16 APR'!E113="","",' M16 APR'!E113)</f>
        <v>14</v>
      </c>
      <c r="BO129" s="291" t="str">
        <f>IF(' M16 APR'!F113="","",' M16 APR'!F113)</f>
        <v/>
      </c>
      <c r="BP129" s="291">
        <f>IF(' M16 APR'!G113="","",' M16 APR'!G113)</f>
        <v>14</v>
      </c>
      <c r="BQ129" s="291">
        <f>IF(' M16 APR'!H113="","",' M16 APR'!H113)</f>
        <v>14</v>
      </c>
      <c r="BR129" s="291" t="str">
        <f>IF(' M16 APR'!I113="","",' M16 APR'!I113)</f>
        <v>V</v>
      </c>
      <c r="BS129" s="290">
        <f t="shared" si="11"/>
        <v>12.818312500000001</v>
      </c>
      <c r="BT129" s="292" t="str">
        <f t="shared" si="12"/>
        <v>Admis(e)</v>
      </c>
      <c r="BU129" s="293" t="str">
        <f t="shared" si="13"/>
        <v xml:space="preserve">RACHID            </v>
      </c>
    </row>
    <row r="130" spans="1:73">
      <c r="A130" s="301">
        <f t="shared" si="10"/>
        <v>121</v>
      </c>
      <c r="B130" s="183" t="s">
        <v>60</v>
      </c>
      <c r="C130" s="182" t="s">
        <v>61</v>
      </c>
      <c r="D130" s="174">
        <f>IF('M9 final  '!D32="","",'M9 final  '!D32)</f>
        <v>14.3</v>
      </c>
      <c r="E130" s="174" t="str">
        <f>IF('M9 final  '!E32="","",'M9 final  '!E32)</f>
        <v/>
      </c>
      <c r="F130" s="174">
        <f>IF('M9 final  '!F32="","",'M9 final  '!F32)</f>
        <v>14.3</v>
      </c>
      <c r="G130" s="174">
        <f>IF('M9 final  '!G32="","",'M9 final  '!G32)</f>
        <v>11</v>
      </c>
      <c r="H130" s="174" t="str">
        <f>IF('M9 final  '!H32="","",'M9 final  '!H32)</f>
        <v/>
      </c>
      <c r="I130" s="174">
        <f>IF('M9 final  '!I32="","",'M9 final  '!I32)</f>
        <v>11</v>
      </c>
      <c r="J130" s="174">
        <f>IF('M9 final  '!J32="","",'M9 final  '!J32)</f>
        <v>12.65</v>
      </c>
      <c r="K130" s="174" t="str">
        <f>IF('M9 final  '!K32="","",'M9 final  '!K32)</f>
        <v>V</v>
      </c>
      <c r="L130" s="174">
        <f>IF(M10FI!E32="","",M10FI!E32)</f>
        <v>9.625</v>
      </c>
      <c r="M130" s="174">
        <f>IF(M10FI!F32="","",M10FI!F32)</f>
        <v>10.5</v>
      </c>
      <c r="N130" s="174">
        <f>IF(M10FI!G32="","",M10FI!G32)</f>
        <v>10.5</v>
      </c>
      <c r="O130" s="174">
        <f>IF(M10FI!H32="","",M10FI!H32)</f>
        <v>9.5</v>
      </c>
      <c r="P130" s="174">
        <f>IF(M10FI!I32="","",M10FI!I32)</f>
        <v>9.5</v>
      </c>
      <c r="Q130" s="174">
        <f>IF(M10FI!J32="","",M10FI!J32)</f>
        <v>9.5</v>
      </c>
      <c r="R130" s="174">
        <f>IF(M10FI!K32="","",M10FI!K32)</f>
        <v>9.5</v>
      </c>
      <c r="S130" s="174">
        <f>IF(M10FI!L32="","",M10FI!L32)</f>
        <v>10</v>
      </c>
      <c r="T130" s="174">
        <f>IF(M10FI!M32="","",M10FI!M32)</f>
        <v>10</v>
      </c>
      <c r="U130" s="174">
        <f>IF(M10FI!N32="","",M10FI!N32)</f>
        <v>9.9499999999999993</v>
      </c>
      <c r="V130" s="176" t="s">
        <v>395</v>
      </c>
      <c r="W130" s="174">
        <f>IF('M11 final'!D32="","",'M11 final'!D32)</f>
        <v>12.5</v>
      </c>
      <c r="X130" s="174" t="str">
        <f>IF('M11 final'!E32="","",'M11 final'!E32)</f>
        <v/>
      </c>
      <c r="Y130" s="174">
        <f>IF('M11 final'!F32="","",'M11 final'!F32)</f>
        <v>12.5</v>
      </c>
      <c r="Z130" s="174">
        <f>IF('M11 final'!G32="","",'M11 final'!G32)</f>
        <v>12</v>
      </c>
      <c r="AA130" s="174" t="str">
        <f>IF('M11 final'!H32="","",'M11 final'!H32)</f>
        <v/>
      </c>
      <c r="AB130" s="174">
        <f>IF('M11 final'!I32="","",'M11 final'!I32)</f>
        <v>12</v>
      </c>
      <c r="AC130" s="174">
        <f>IF('M11 final'!J32="","",'M11 final'!J32)</f>
        <v>12.25</v>
      </c>
      <c r="AD130" s="176" t="str">
        <f>IF('M11 final'!K32="","",'M11 final'!K32)</f>
        <v>V</v>
      </c>
      <c r="AE130" s="174">
        <f>IF(M12FI!D32="","",M12FI!D32)</f>
        <v>13.5</v>
      </c>
      <c r="AF130" s="174" t="str">
        <f>IF(M12FI!E32="","",M12FI!E32)</f>
        <v/>
      </c>
      <c r="AG130" s="174">
        <f>IF(M12FI!F32="","",M12FI!F32)</f>
        <v>13.5</v>
      </c>
      <c r="AH130" s="174">
        <f>IF(M12FI!G32="","",M12FI!G32)</f>
        <v>16</v>
      </c>
      <c r="AI130" s="174" t="str">
        <f>IF(M12FI!H32="","",M12FI!H32)</f>
        <v/>
      </c>
      <c r="AJ130" s="174">
        <f>IF(M12FI!I32="","",M12FI!I32)</f>
        <v>16</v>
      </c>
      <c r="AK130" s="174">
        <f>IF(M12FI!J32="","",M12FI!J32)</f>
        <v>8.5</v>
      </c>
      <c r="AL130" s="174">
        <f>IF(M12FI!K32="","",M12FI!K32)</f>
        <v>0</v>
      </c>
      <c r="AM130" s="174">
        <f>IF(M12FI!L32="","",M12FI!L32)</f>
        <v>8.5</v>
      </c>
      <c r="AN130" s="174">
        <f>IF(M12FI!M32="","",M12FI!M32)</f>
        <v>11.25</v>
      </c>
      <c r="AO130" s="176" t="s">
        <v>395</v>
      </c>
      <c r="AP130" s="174">
        <f>IF(' M13 APR'!E32="","",' M13 APR'!E32)</f>
        <v>12</v>
      </c>
      <c r="AQ130" s="174" t="str">
        <f>IF(' M13 APR'!F32="","",' M13 APR'!F32)</f>
        <v/>
      </c>
      <c r="AR130" s="174">
        <f>IF(' M13 APR'!G32="","",' M13 APR'!G32)</f>
        <v>12</v>
      </c>
      <c r="AS130" s="174">
        <f>IF(' M13 APR'!H32="","",' M13 APR'!H32)</f>
        <v>13.649999999999999</v>
      </c>
      <c r="AT130" s="174" t="str">
        <f>IF(' M13 APR'!I32="","",' M13 APR'!I32)</f>
        <v/>
      </c>
      <c r="AU130" s="174">
        <f>IF(' M13 APR'!J32="","",' M13 APR'!J32)</f>
        <v>13.649999999999999</v>
      </c>
      <c r="AV130" s="174">
        <f>IF(' M13 APR'!K32="","",' M13 APR'!K32)</f>
        <v>12.725999999999999</v>
      </c>
      <c r="AW130" s="176" t="str">
        <f>IF(' M13 APR'!L32="","",' M13 APR'!L32)</f>
        <v>V</v>
      </c>
      <c r="AX130" s="176">
        <f>IF(' M14 APR'!E32="","",' M14 APR'!E32)</f>
        <v>12.8</v>
      </c>
      <c r="AY130" s="176" t="str">
        <f>IF(' M14 APR'!F32="","",' M14 APR'!F32)</f>
        <v/>
      </c>
      <c r="AZ130" s="176">
        <f>IF(' M14 APR'!G32="","",' M14 APR'!G32)</f>
        <v>12.8</v>
      </c>
      <c r="BA130" s="176">
        <f>IF(' M14 APR'!H32="","",' M14 APR'!H32)</f>
        <v>13</v>
      </c>
      <c r="BB130" s="176" t="str">
        <f>IF(' M14 APR'!I32="","",' M14 APR'!I32)</f>
        <v/>
      </c>
      <c r="BC130" s="176">
        <f>IF(' M14 APR'!J32="","",' M14 APR'!J32)</f>
        <v>13</v>
      </c>
      <c r="BD130" s="176">
        <f>IF(' M14 APR'!K32="","",' M14 APR'!K32)</f>
        <v>12.888000000000002</v>
      </c>
      <c r="BE130" s="176" t="str">
        <f>IF(' M14 APR'!L32="","",' M14 APR'!L32)</f>
        <v>V</v>
      </c>
      <c r="BF130" s="175">
        <f>IF(' M15 APR'!E32="","",' M15 APR'!E32)</f>
        <v>14</v>
      </c>
      <c r="BG130" s="175" t="str">
        <f>IF(' M15 APR'!F32="","",' M15 APR'!F32)</f>
        <v/>
      </c>
      <c r="BH130" s="175">
        <f>IF(' M15 APR'!G32="","",' M15 APR'!G32)</f>
        <v>14</v>
      </c>
      <c r="BI130" s="175">
        <f>IF(' M15 APR'!H32="","",' M15 APR'!H32)</f>
        <v>16</v>
      </c>
      <c r="BJ130" s="175" t="str">
        <f>IF(' M15 APR'!I32="","",' M15 APR'!I32)</f>
        <v/>
      </c>
      <c r="BK130" s="175">
        <f>IF(' M15 APR'!J32="","",' M15 APR'!J32)</f>
        <v>16</v>
      </c>
      <c r="BL130" s="175">
        <f>IF(' M15 APR'!K32="","",' M15 APR'!K32)</f>
        <v>15.600000000000001</v>
      </c>
      <c r="BM130" s="175" t="str">
        <f>IF(' M15 APR'!L32="","",' M15 APR'!L32)</f>
        <v>V</v>
      </c>
      <c r="BN130" s="291">
        <f>IF(' M16 APR'!E32="","",' M16 APR'!E32)</f>
        <v>15</v>
      </c>
      <c r="BO130" s="291" t="str">
        <f>IF(' M16 APR'!F32="","",' M16 APR'!F32)</f>
        <v/>
      </c>
      <c r="BP130" s="291">
        <f>IF(' M16 APR'!G32="","",' M16 APR'!G32)</f>
        <v>15</v>
      </c>
      <c r="BQ130" s="291">
        <f>IF(' M16 APR'!H32="","",' M16 APR'!H32)</f>
        <v>15</v>
      </c>
      <c r="BR130" s="291" t="str">
        <f>IF(' M16 APR'!I32="","",' M16 APR'!I32)</f>
        <v>V</v>
      </c>
      <c r="BS130" s="290">
        <f t="shared" si="11"/>
        <v>12.789249999999999</v>
      </c>
      <c r="BT130" s="292" t="str">
        <f t="shared" si="12"/>
        <v>Admis(e)</v>
      </c>
      <c r="BU130" s="293" t="str">
        <f t="shared" si="13"/>
        <v xml:space="preserve">BEN MANSSOUR </v>
      </c>
    </row>
    <row r="132" spans="1:73">
      <c r="BS132" s="279"/>
    </row>
  </sheetData>
  <sortState ref="A10:BU130">
    <sortCondition descending="1" ref="BS10:BS130"/>
    <sortCondition ref="B10:B130"/>
  </sortState>
  <mergeCells count="64">
    <mergeCell ref="BT2:BU2"/>
    <mergeCell ref="B6:C6"/>
    <mergeCell ref="D6:K6"/>
    <mergeCell ref="L6:V6"/>
    <mergeCell ref="W6:AD6"/>
    <mergeCell ref="AE6:AO6"/>
    <mergeCell ref="AP6:AW6"/>
    <mergeCell ref="AX6:BE6"/>
    <mergeCell ref="BF6:BM6"/>
    <mergeCell ref="BN6:BR6"/>
    <mergeCell ref="BD3:BF3"/>
    <mergeCell ref="X3:AA3"/>
    <mergeCell ref="AE7:AG7"/>
    <mergeCell ref="B7:C7"/>
    <mergeCell ref="D7:F7"/>
    <mergeCell ref="G7:I7"/>
    <mergeCell ref="J7:K7"/>
    <mergeCell ref="L7:N7"/>
    <mergeCell ref="O7:Q7"/>
    <mergeCell ref="R7:T7"/>
    <mergeCell ref="U7:V7"/>
    <mergeCell ref="W7:Y7"/>
    <mergeCell ref="Z7:AB7"/>
    <mergeCell ref="AC7:AD7"/>
    <mergeCell ref="BL7:BM7"/>
    <mergeCell ref="AH7:AJ7"/>
    <mergeCell ref="AK7:AM7"/>
    <mergeCell ref="AN7:AO7"/>
    <mergeCell ref="AP7:AR7"/>
    <mergeCell ref="AS7:AU7"/>
    <mergeCell ref="AV7:AW7"/>
    <mergeCell ref="AK8:AM8"/>
    <mergeCell ref="BN7:BP7"/>
    <mergeCell ref="BQ7:BR7"/>
    <mergeCell ref="B8:C8"/>
    <mergeCell ref="D8:F8"/>
    <mergeCell ref="G8:I8"/>
    <mergeCell ref="J8:K8"/>
    <mergeCell ref="L8:N8"/>
    <mergeCell ref="O8:Q8"/>
    <mergeCell ref="R8:T8"/>
    <mergeCell ref="U8:V8"/>
    <mergeCell ref="AX7:AZ7"/>
    <mergeCell ref="BA7:BC7"/>
    <mergeCell ref="BD7:BE7"/>
    <mergeCell ref="BF7:BH7"/>
    <mergeCell ref="BI7:BK7"/>
    <mergeCell ref="W8:Y8"/>
    <mergeCell ref="Z8:AB8"/>
    <mergeCell ref="AC8:AD8"/>
    <mergeCell ref="AE8:AG8"/>
    <mergeCell ref="AH8:AJ8"/>
    <mergeCell ref="BQ8:BR8"/>
    <mergeCell ref="AN8:AO8"/>
    <mergeCell ref="AP8:AR8"/>
    <mergeCell ref="AS8:AU8"/>
    <mergeCell ref="AV8:AW8"/>
    <mergeCell ref="AX8:AZ8"/>
    <mergeCell ref="BA8:BC8"/>
    <mergeCell ref="BD8:BE8"/>
    <mergeCell ref="BF8:BH8"/>
    <mergeCell ref="BI8:BK8"/>
    <mergeCell ref="BL8:BM8"/>
    <mergeCell ref="BN8:BP8"/>
  </mergeCells>
  <pageMargins left="0" right="0" top="0.31496062992125984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N143"/>
  <sheetViews>
    <sheetView zoomScale="110" zoomScaleNormal="110" workbookViewId="0">
      <selection activeCell="E96" sqref="E96"/>
    </sheetView>
  </sheetViews>
  <sheetFormatPr baseColWidth="10" defaultColWidth="11.44140625" defaultRowHeight="13.2"/>
  <cols>
    <col min="1" max="1" width="3.6640625" style="49" customWidth="1"/>
    <col min="2" max="2" width="13.5546875" style="49" customWidth="1"/>
    <col min="3" max="3" width="11.88671875" style="49" customWidth="1"/>
    <col min="4" max="4" width="7.109375" style="49" customWidth="1"/>
    <col min="5" max="5" width="4" style="49" customWidth="1"/>
    <col min="6" max="6" width="6.6640625" style="49" customWidth="1"/>
    <col min="7" max="7" width="6.33203125" style="49" customWidth="1"/>
    <col min="8" max="8" width="5.6640625" style="49" customWidth="1"/>
    <col min="9" max="9" width="6.109375" style="49" customWidth="1"/>
    <col min="10" max="10" width="6.5546875" style="49" customWidth="1"/>
    <col min="11" max="11" width="6" style="49" customWidth="1"/>
    <col min="12" max="12" width="6.5546875" style="49" customWidth="1"/>
    <col min="13" max="13" width="5.88671875" style="49" customWidth="1"/>
    <col min="14" max="14" width="6" style="49" customWidth="1"/>
    <col min="15" max="16384" width="11.44140625" style="49"/>
  </cols>
  <sheetData>
    <row r="1" spans="1:14" ht="11.25" customHeight="1">
      <c r="A1" s="196" t="s">
        <v>254</v>
      </c>
      <c r="B1" s="196"/>
      <c r="C1" s="197" t="s">
        <v>357</v>
      </c>
      <c r="D1" s="96" t="s">
        <v>358</v>
      </c>
      <c r="E1" s="96"/>
    </row>
    <row r="2" spans="1:14" ht="13.5" customHeight="1">
      <c r="A2" s="196" t="s">
        <v>256</v>
      </c>
      <c r="B2" s="196"/>
      <c r="C2" s="197"/>
      <c r="D2" s="198"/>
      <c r="E2" s="198"/>
      <c r="J2" s="356"/>
      <c r="K2" s="356"/>
      <c r="L2" s="356"/>
      <c r="M2" s="356"/>
    </row>
    <row r="3" spans="1:14" ht="11.25" customHeight="1">
      <c r="A3" s="196" t="s">
        <v>257</v>
      </c>
      <c r="B3" s="196"/>
      <c r="C3" s="197"/>
      <c r="D3" s="198"/>
      <c r="E3" s="198"/>
    </row>
    <row r="4" spans="1:14" ht="12" customHeight="1">
      <c r="A4" s="196" t="s">
        <v>258</v>
      </c>
      <c r="B4" s="196"/>
      <c r="C4" s="197"/>
      <c r="D4" s="198"/>
      <c r="E4" s="198"/>
    </row>
    <row r="5" spans="1:14" ht="15.75" customHeight="1">
      <c r="A5" s="44"/>
      <c r="B5" s="199" t="s">
        <v>359</v>
      </c>
      <c r="C5" s="199"/>
      <c r="D5" s="199"/>
      <c r="E5" s="199"/>
      <c r="F5" s="199"/>
      <c r="G5" s="199"/>
      <c r="H5" s="199"/>
      <c r="I5" s="199"/>
    </row>
    <row r="6" spans="1:14" ht="12.75" customHeight="1">
      <c r="A6" s="238"/>
      <c r="B6" s="357" t="s">
        <v>360</v>
      </c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</row>
    <row r="7" spans="1:14" ht="9" customHeight="1">
      <c r="A7" s="239"/>
      <c r="B7" s="358" t="s">
        <v>3</v>
      </c>
      <c r="C7" s="359"/>
      <c r="D7" s="360">
        <v>0.22</v>
      </c>
      <c r="E7" s="361"/>
      <c r="F7" s="362"/>
      <c r="G7" s="360">
        <v>0.22</v>
      </c>
      <c r="H7" s="361"/>
      <c r="I7" s="362">
        <v>0.5</v>
      </c>
      <c r="J7" s="360">
        <v>0.56000000000000005</v>
      </c>
      <c r="K7" s="361"/>
      <c r="L7" s="362"/>
      <c r="M7" s="240"/>
      <c r="N7" s="241"/>
    </row>
    <row r="8" spans="1:14" ht="12.75" customHeight="1">
      <c r="A8" s="242" t="s">
        <v>261</v>
      </c>
      <c r="B8" s="243" t="s">
        <v>5</v>
      </c>
      <c r="C8" s="243" t="s">
        <v>6</v>
      </c>
      <c r="D8" s="347" t="s">
        <v>361</v>
      </c>
      <c r="E8" s="348"/>
      <c r="F8" s="349"/>
      <c r="G8" s="350" t="s">
        <v>362</v>
      </c>
      <c r="H8" s="351"/>
      <c r="I8" s="352"/>
      <c r="J8" s="353" t="s">
        <v>363</v>
      </c>
      <c r="K8" s="354"/>
      <c r="L8" s="355"/>
      <c r="M8" s="244" t="s">
        <v>10</v>
      </c>
      <c r="N8" s="245" t="s">
        <v>11</v>
      </c>
    </row>
    <row r="9" spans="1:14" ht="12.75" customHeight="1">
      <c r="A9" s="242"/>
      <c r="B9" s="243"/>
      <c r="C9" s="243"/>
      <c r="D9" s="208" t="s">
        <v>298</v>
      </c>
      <c r="E9" s="208" t="s">
        <v>299</v>
      </c>
      <c r="F9" s="208" t="s">
        <v>297</v>
      </c>
      <c r="G9" s="208" t="s">
        <v>298</v>
      </c>
      <c r="H9" s="208" t="s">
        <v>299</v>
      </c>
      <c r="I9" s="208" t="s">
        <v>297</v>
      </c>
      <c r="J9" s="208" t="s">
        <v>298</v>
      </c>
      <c r="K9" s="208" t="s">
        <v>299</v>
      </c>
      <c r="L9" s="208" t="s">
        <v>297</v>
      </c>
      <c r="M9" s="244"/>
      <c r="N9" s="245"/>
    </row>
    <row r="10" spans="1:14" ht="12.6" customHeight="1">
      <c r="A10" s="53">
        <v>1</v>
      </c>
      <c r="B10" s="217" t="s">
        <v>18</v>
      </c>
      <c r="C10" s="246" t="s">
        <v>19</v>
      </c>
      <c r="D10" s="247">
        <f>M12AV!D10</f>
        <v>12</v>
      </c>
      <c r="E10" s="247"/>
      <c r="F10" s="248">
        <f>IF(E10="",D10,MIN(12, MAX(D10,E10)))</f>
        <v>12</v>
      </c>
      <c r="G10" s="247">
        <f>M12AV!G10</f>
        <v>10</v>
      </c>
      <c r="H10" s="247">
        <f>IF(M12AV!H10="","",' RatMqual'!E10)</f>
        <v>0</v>
      </c>
      <c r="I10" s="248">
        <f>IF(H10="",G10,MIN(12, MAX(G10,H10)))</f>
        <v>10</v>
      </c>
      <c r="J10" s="247">
        <f>M12AV!J10</f>
        <v>12</v>
      </c>
      <c r="K10" s="247" t="str">
        <f>IF(M12AV!K10="","",Rat_CGes!E10)</f>
        <v/>
      </c>
      <c r="L10" s="248">
        <f>IF(K10="",J10,MIN(12, MAX(J10,K10)))</f>
        <v>12</v>
      </c>
      <c r="M10" s="247">
        <f>F10*0.22+I10*0.22+L10*0.56</f>
        <v>11.56</v>
      </c>
      <c r="N10" s="249" t="str">
        <f>IF(M10&lt;6,"AR", IF(M10&gt;=12,IF(AND(E10="",H10="",K10=""),"V","VAR"),"NV"))</f>
        <v>NV</v>
      </c>
    </row>
    <row r="11" spans="1:14" ht="12.6" customHeight="1">
      <c r="A11" s="53">
        <v>2</v>
      </c>
      <c r="B11" s="217" t="s">
        <v>20</v>
      </c>
      <c r="C11" s="246" t="s">
        <v>21</v>
      </c>
      <c r="D11" s="247">
        <f>M12AV!D11</f>
        <v>14.5</v>
      </c>
      <c r="E11" s="247"/>
      <c r="F11" s="248">
        <f t="shared" ref="F11:F74" si="0">IF(E11="",D11,MIN(12, MAX(D11,E11)))</f>
        <v>14.5</v>
      </c>
      <c r="G11" s="247">
        <f>M12AV!G11</f>
        <v>8</v>
      </c>
      <c r="H11" s="247">
        <f>IF(M12AV!H11="","",' RatMqual'!E11)</f>
        <v>12</v>
      </c>
      <c r="I11" s="248">
        <f t="shared" ref="I11:I74" si="1">IF(H11="",G11,MIN(12, MAX(G11,H11)))</f>
        <v>12</v>
      </c>
      <c r="J11" s="247">
        <f>M12AV!J11</f>
        <v>6</v>
      </c>
      <c r="K11" s="247">
        <f>IF(M12AV!K11="","",Rat_CGes!E11)</f>
        <v>12</v>
      </c>
      <c r="L11" s="248">
        <f t="shared" ref="L11:L74" si="2">IF(K11="",J11,MIN(12, MAX(J11,K11)))</f>
        <v>12</v>
      </c>
      <c r="M11" s="247">
        <f t="shared" ref="M11:M74" si="3">F11*0.22+I11*0.22+L11*0.56</f>
        <v>12.55</v>
      </c>
      <c r="N11" s="249" t="str">
        <f t="shared" ref="N11:N74" si="4">IF(M11&lt;6,"AR", IF(M11&gt;=12,IF(AND(E11="",H11="",K11=""),"V","VAR"),"NV"))</f>
        <v>VAR</v>
      </c>
    </row>
    <row r="12" spans="1:14" ht="12.6" customHeight="1">
      <c r="A12" s="53">
        <v>3</v>
      </c>
      <c r="B12" s="217" t="s">
        <v>22</v>
      </c>
      <c r="C12" s="246" t="s">
        <v>23</v>
      </c>
      <c r="D12" s="247">
        <f>M12AV!D12</f>
        <v>13.5</v>
      </c>
      <c r="E12" s="247"/>
      <c r="F12" s="248">
        <f t="shared" si="0"/>
        <v>13.5</v>
      </c>
      <c r="G12" s="247">
        <f>M12AV!G12</f>
        <v>14</v>
      </c>
      <c r="H12" s="247" t="str">
        <f>IF(M12AV!H12="","",' RatMqual'!E12)</f>
        <v/>
      </c>
      <c r="I12" s="248">
        <f t="shared" si="1"/>
        <v>14</v>
      </c>
      <c r="J12" s="247">
        <f>M12AV!J12</f>
        <v>4</v>
      </c>
      <c r="K12" s="247">
        <f>IF(M12AV!K12="","",Rat_CGes!E12)</f>
        <v>12</v>
      </c>
      <c r="L12" s="248">
        <f t="shared" si="2"/>
        <v>12</v>
      </c>
      <c r="M12" s="247">
        <f t="shared" si="3"/>
        <v>12.770000000000001</v>
      </c>
      <c r="N12" s="249" t="str">
        <f t="shared" si="4"/>
        <v>VAR</v>
      </c>
    </row>
    <row r="13" spans="1:14" ht="12.6" customHeight="1">
      <c r="A13" s="53">
        <v>4</v>
      </c>
      <c r="B13" s="217" t="s">
        <v>24</v>
      </c>
      <c r="C13" s="246" t="s">
        <v>25</v>
      </c>
      <c r="D13" s="247">
        <f>M12AV!D13</f>
        <v>18</v>
      </c>
      <c r="E13" s="247"/>
      <c r="F13" s="248">
        <f t="shared" si="0"/>
        <v>18</v>
      </c>
      <c r="G13" s="247">
        <f>M12AV!G13</f>
        <v>20</v>
      </c>
      <c r="H13" s="247" t="str">
        <f>IF(M12AV!H13="","",' RatMqual'!E13)</f>
        <v/>
      </c>
      <c r="I13" s="248">
        <f t="shared" si="1"/>
        <v>20</v>
      </c>
      <c r="J13" s="247">
        <f>M12AV!J13</f>
        <v>10.25</v>
      </c>
      <c r="K13" s="247" t="str">
        <f>IF(M12AV!K13="","",Rat_CGes!E13)</f>
        <v/>
      </c>
      <c r="L13" s="248">
        <f t="shared" si="2"/>
        <v>10.25</v>
      </c>
      <c r="M13" s="247">
        <f t="shared" si="3"/>
        <v>14.1</v>
      </c>
      <c r="N13" s="249" t="str">
        <f t="shared" si="4"/>
        <v>V</v>
      </c>
    </row>
    <row r="14" spans="1:14" ht="12.6" customHeight="1">
      <c r="A14" s="53">
        <v>5</v>
      </c>
      <c r="B14" s="217" t="s">
        <v>26</v>
      </c>
      <c r="C14" s="246" t="s">
        <v>27</v>
      </c>
      <c r="D14" s="247">
        <f>M12AV!D14</f>
        <v>14</v>
      </c>
      <c r="E14" s="247"/>
      <c r="F14" s="248">
        <f t="shared" si="0"/>
        <v>14</v>
      </c>
      <c r="G14" s="247">
        <f>M12AV!G14</f>
        <v>16</v>
      </c>
      <c r="H14" s="247" t="str">
        <f>IF(M12AV!H14="","",' RatMqual'!E14)</f>
        <v/>
      </c>
      <c r="I14" s="248">
        <f t="shared" si="1"/>
        <v>16</v>
      </c>
      <c r="J14" s="247">
        <f>M12AV!J14</f>
        <v>16</v>
      </c>
      <c r="K14" s="247" t="str">
        <f>IF(M12AV!K14="","",Rat_CGes!E14)</f>
        <v/>
      </c>
      <c r="L14" s="248">
        <f t="shared" si="2"/>
        <v>16</v>
      </c>
      <c r="M14" s="247">
        <f t="shared" si="3"/>
        <v>15.56</v>
      </c>
      <c r="N14" s="249" t="str">
        <f t="shared" si="4"/>
        <v>V</v>
      </c>
    </row>
    <row r="15" spans="1:14" ht="12.6" customHeight="1">
      <c r="A15" s="53">
        <v>6</v>
      </c>
      <c r="B15" s="217" t="s">
        <v>28</v>
      </c>
      <c r="C15" s="246" t="s">
        <v>29</v>
      </c>
      <c r="D15" s="247">
        <f>M12AV!D15</f>
        <v>17.5</v>
      </c>
      <c r="E15" s="247"/>
      <c r="F15" s="248">
        <f t="shared" si="0"/>
        <v>17.5</v>
      </c>
      <c r="G15" s="247">
        <f>M12AV!G15</f>
        <v>19</v>
      </c>
      <c r="H15" s="247" t="str">
        <f>IF(M12AV!H15="","",' RatMqual'!E15)</f>
        <v/>
      </c>
      <c r="I15" s="248">
        <f t="shared" si="1"/>
        <v>19</v>
      </c>
      <c r="J15" s="247">
        <f>M12AV!J15</f>
        <v>13.5</v>
      </c>
      <c r="K15" s="247" t="str">
        <f>IF(M12AV!K15="","",Rat_CGes!E15)</f>
        <v/>
      </c>
      <c r="L15" s="248">
        <f t="shared" si="2"/>
        <v>13.5</v>
      </c>
      <c r="M15" s="247">
        <f t="shared" si="3"/>
        <v>15.59</v>
      </c>
      <c r="N15" s="249" t="str">
        <f t="shared" si="4"/>
        <v>V</v>
      </c>
    </row>
    <row r="16" spans="1:14" ht="12.6" customHeight="1">
      <c r="A16" s="53">
        <v>7</v>
      </c>
      <c r="B16" s="217" t="s">
        <v>30</v>
      </c>
      <c r="C16" s="246" t="s">
        <v>31</v>
      </c>
      <c r="D16" s="247">
        <f>M12AV!D16</f>
        <v>16.5</v>
      </c>
      <c r="E16" s="247"/>
      <c r="F16" s="248">
        <f t="shared" si="0"/>
        <v>16.5</v>
      </c>
      <c r="G16" s="247">
        <f>M12AV!G16</f>
        <v>14</v>
      </c>
      <c r="H16" s="247" t="str">
        <f>IF(M12AV!H16="","",' RatMqual'!E16)</f>
        <v/>
      </c>
      <c r="I16" s="248">
        <f t="shared" si="1"/>
        <v>14</v>
      </c>
      <c r="J16" s="247">
        <f>M12AV!J16</f>
        <v>5.5</v>
      </c>
      <c r="K16" s="247">
        <f>IF(M12AV!K16="","",Rat_CGes!E16)</f>
        <v>10.5</v>
      </c>
      <c r="L16" s="248">
        <f t="shared" si="2"/>
        <v>10.5</v>
      </c>
      <c r="M16" s="247">
        <f t="shared" si="3"/>
        <v>12.59</v>
      </c>
      <c r="N16" s="249" t="str">
        <f t="shared" si="4"/>
        <v>VAR</v>
      </c>
    </row>
    <row r="17" spans="1:14" ht="12.6" customHeight="1">
      <c r="A17" s="53">
        <v>8</v>
      </c>
      <c r="B17" s="217" t="s">
        <v>32</v>
      </c>
      <c r="C17" s="246" t="s">
        <v>33</v>
      </c>
      <c r="D17" s="247">
        <f>M12AV!D17</f>
        <v>17</v>
      </c>
      <c r="E17" s="247"/>
      <c r="F17" s="248">
        <f t="shared" si="0"/>
        <v>17</v>
      </c>
      <c r="G17" s="247">
        <f>M12AV!G17</f>
        <v>19</v>
      </c>
      <c r="H17" s="247" t="str">
        <f>IF(M12AV!H17="","",' RatMqual'!E17)</f>
        <v/>
      </c>
      <c r="I17" s="248">
        <f t="shared" si="1"/>
        <v>19</v>
      </c>
      <c r="J17" s="247">
        <f>M12AV!J17</f>
        <v>8.5</v>
      </c>
      <c r="K17" s="247" t="str">
        <f>IF(M12AV!K17="","",Rat_CGes!E17)</f>
        <v/>
      </c>
      <c r="L17" s="248">
        <f t="shared" si="2"/>
        <v>8.5</v>
      </c>
      <c r="M17" s="247">
        <f t="shared" si="3"/>
        <v>12.68</v>
      </c>
      <c r="N17" s="249" t="str">
        <f t="shared" si="4"/>
        <v>V</v>
      </c>
    </row>
    <row r="18" spans="1:14" ht="12.6" customHeight="1">
      <c r="A18" s="53">
        <v>9</v>
      </c>
      <c r="B18" s="217" t="s">
        <v>34</v>
      </c>
      <c r="C18" s="246" t="s">
        <v>35</v>
      </c>
      <c r="D18" s="247">
        <f>M12AV!D18</f>
        <v>18</v>
      </c>
      <c r="E18" s="247"/>
      <c r="F18" s="248">
        <f t="shared" si="0"/>
        <v>18</v>
      </c>
      <c r="G18" s="247">
        <f>M12AV!G18</f>
        <v>17</v>
      </c>
      <c r="H18" s="247" t="str">
        <f>IF(M12AV!H18="","",' RatMqual'!E18)</f>
        <v/>
      </c>
      <c r="I18" s="248">
        <f t="shared" si="1"/>
        <v>17</v>
      </c>
      <c r="J18" s="247">
        <f>M12AV!J18</f>
        <v>17.5</v>
      </c>
      <c r="K18" s="247" t="str">
        <f>IF(M12AV!K18="","",Rat_CGes!E18)</f>
        <v/>
      </c>
      <c r="L18" s="248">
        <f t="shared" si="2"/>
        <v>17.5</v>
      </c>
      <c r="M18" s="247">
        <f t="shared" si="3"/>
        <v>17.5</v>
      </c>
      <c r="N18" s="249" t="str">
        <f t="shared" si="4"/>
        <v>V</v>
      </c>
    </row>
    <row r="19" spans="1:14" ht="12.6" customHeight="1">
      <c r="A19" s="53">
        <v>10</v>
      </c>
      <c r="B19" s="217" t="s">
        <v>36</v>
      </c>
      <c r="C19" s="246" t="s">
        <v>37</v>
      </c>
      <c r="D19" s="247">
        <f>M12AV!D19</f>
        <v>16</v>
      </c>
      <c r="E19" s="247"/>
      <c r="F19" s="248">
        <f t="shared" si="0"/>
        <v>16</v>
      </c>
      <c r="G19" s="247">
        <f>M12AV!G19</f>
        <v>12</v>
      </c>
      <c r="H19" s="247" t="str">
        <f>IF(M12AV!H19="","",' RatMqual'!E19)</f>
        <v/>
      </c>
      <c r="I19" s="248">
        <f t="shared" si="1"/>
        <v>12</v>
      </c>
      <c r="J19" s="247">
        <f>M12AV!J19</f>
        <v>13.5</v>
      </c>
      <c r="K19" s="247" t="str">
        <f>IF(M12AV!K19="","",Rat_CGes!E19)</f>
        <v/>
      </c>
      <c r="L19" s="248">
        <f t="shared" si="2"/>
        <v>13.5</v>
      </c>
      <c r="M19" s="247">
        <f t="shared" si="3"/>
        <v>13.72</v>
      </c>
      <c r="N19" s="249" t="str">
        <f t="shared" si="4"/>
        <v>V</v>
      </c>
    </row>
    <row r="20" spans="1:14" ht="12.6" customHeight="1">
      <c r="A20" s="53">
        <v>11</v>
      </c>
      <c r="B20" s="217" t="s">
        <v>38</v>
      </c>
      <c r="C20" s="246" t="s">
        <v>39</v>
      </c>
      <c r="D20" s="247">
        <f>M12AV!D20</f>
        <v>19</v>
      </c>
      <c r="E20" s="247"/>
      <c r="F20" s="248">
        <f t="shared" si="0"/>
        <v>19</v>
      </c>
      <c r="G20" s="247">
        <f>M12AV!G20</f>
        <v>13</v>
      </c>
      <c r="H20" s="247" t="str">
        <f>IF(M12AV!H20="","",' RatMqual'!E20)</f>
        <v/>
      </c>
      <c r="I20" s="248">
        <f t="shared" si="1"/>
        <v>13</v>
      </c>
      <c r="J20" s="247">
        <f>M12AV!J20</f>
        <v>12.5</v>
      </c>
      <c r="K20" s="247" t="str">
        <f>IF(M12AV!K20="","",Rat_CGes!E20)</f>
        <v/>
      </c>
      <c r="L20" s="248">
        <f t="shared" si="2"/>
        <v>12.5</v>
      </c>
      <c r="M20" s="247">
        <f t="shared" si="3"/>
        <v>14.04</v>
      </c>
      <c r="N20" s="249" t="str">
        <f t="shared" si="4"/>
        <v>V</v>
      </c>
    </row>
    <row r="21" spans="1:14" ht="12.6" customHeight="1">
      <c r="A21" s="53">
        <v>12</v>
      </c>
      <c r="B21" s="217" t="s">
        <v>40</v>
      </c>
      <c r="C21" s="246" t="s">
        <v>41</v>
      </c>
      <c r="D21" s="247">
        <f>M12AV!D21</f>
        <v>18</v>
      </c>
      <c r="E21" s="247"/>
      <c r="F21" s="248">
        <f t="shared" si="0"/>
        <v>18</v>
      </c>
      <c r="G21" s="247">
        <f>M12AV!G21</f>
        <v>16</v>
      </c>
      <c r="H21" s="247" t="str">
        <f>IF(M12AV!H21="","",' RatMqual'!E21)</f>
        <v/>
      </c>
      <c r="I21" s="248">
        <f t="shared" si="1"/>
        <v>16</v>
      </c>
      <c r="J21" s="247">
        <f>M12AV!J21</f>
        <v>19.5</v>
      </c>
      <c r="K21" s="247" t="str">
        <f>IF(M12AV!K21="","",Rat_CGes!E21)</f>
        <v/>
      </c>
      <c r="L21" s="248">
        <f t="shared" si="2"/>
        <v>19.5</v>
      </c>
      <c r="M21" s="247">
        <f t="shared" si="3"/>
        <v>18.400000000000002</v>
      </c>
      <c r="N21" s="249" t="str">
        <f t="shared" si="4"/>
        <v>V</v>
      </c>
    </row>
    <row r="22" spans="1:14" ht="12.6" customHeight="1">
      <c r="A22" s="53">
        <v>13</v>
      </c>
      <c r="B22" s="217" t="s">
        <v>42</v>
      </c>
      <c r="C22" s="246" t="s">
        <v>43</v>
      </c>
      <c r="D22" s="247">
        <f>M12AV!D22</f>
        <v>20</v>
      </c>
      <c r="E22" s="247"/>
      <c r="F22" s="248">
        <f t="shared" si="0"/>
        <v>20</v>
      </c>
      <c r="G22" s="247">
        <f>M12AV!G22</f>
        <v>14</v>
      </c>
      <c r="H22" s="247" t="str">
        <f>IF(M12AV!H22="","",' RatMqual'!E22)</f>
        <v/>
      </c>
      <c r="I22" s="248">
        <f t="shared" si="1"/>
        <v>14</v>
      </c>
      <c r="J22" s="247">
        <f>M12AV!J22</f>
        <v>17.5</v>
      </c>
      <c r="K22" s="247" t="str">
        <f>IF(M12AV!K22="","",Rat_CGes!E22)</f>
        <v/>
      </c>
      <c r="L22" s="248">
        <f t="shared" si="2"/>
        <v>17.5</v>
      </c>
      <c r="M22" s="247">
        <f t="shared" si="3"/>
        <v>17.28</v>
      </c>
      <c r="N22" s="249" t="str">
        <f t="shared" si="4"/>
        <v>V</v>
      </c>
    </row>
    <row r="23" spans="1:14" ht="12.6" customHeight="1">
      <c r="A23" s="53">
        <v>14</v>
      </c>
      <c r="B23" s="217" t="s">
        <v>44</v>
      </c>
      <c r="C23" s="246" t="s">
        <v>45</v>
      </c>
      <c r="D23" s="247">
        <f>M12AV!D23</f>
        <v>13.5</v>
      </c>
      <c r="E23" s="247"/>
      <c r="F23" s="248">
        <f t="shared" si="0"/>
        <v>13.5</v>
      </c>
      <c r="G23" s="247">
        <f>M12AV!G23</f>
        <v>16</v>
      </c>
      <c r="H23" s="247" t="str">
        <f>IF(M12AV!H23="","",' RatMqual'!E23)</f>
        <v/>
      </c>
      <c r="I23" s="248">
        <f t="shared" si="1"/>
        <v>16</v>
      </c>
      <c r="J23" s="247">
        <f>M12AV!J23</f>
        <v>10.5</v>
      </c>
      <c r="K23" s="247" t="str">
        <f>IF(M12AV!K23="","",Rat_CGes!E23)</f>
        <v/>
      </c>
      <c r="L23" s="248">
        <f t="shared" si="2"/>
        <v>10.5</v>
      </c>
      <c r="M23" s="247">
        <f t="shared" si="3"/>
        <v>12.370000000000001</v>
      </c>
      <c r="N23" s="249" t="str">
        <f t="shared" si="4"/>
        <v>V</v>
      </c>
    </row>
    <row r="24" spans="1:14" ht="12.6" customHeight="1">
      <c r="A24" s="53">
        <v>15</v>
      </c>
      <c r="B24" s="217" t="s">
        <v>46</v>
      </c>
      <c r="C24" s="246" t="s">
        <v>47</v>
      </c>
      <c r="D24" s="247">
        <f>M12AV!D24</f>
        <v>17</v>
      </c>
      <c r="E24" s="247"/>
      <c r="F24" s="248">
        <f t="shared" si="0"/>
        <v>17</v>
      </c>
      <c r="G24" s="247">
        <f>M12AV!G24</f>
        <v>16</v>
      </c>
      <c r="H24" s="247" t="str">
        <f>IF(M12AV!H24="","",' RatMqual'!E24)</f>
        <v/>
      </c>
      <c r="I24" s="248">
        <f t="shared" si="1"/>
        <v>16</v>
      </c>
      <c r="J24" s="247">
        <f>M12AV!J24</f>
        <v>19.5</v>
      </c>
      <c r="K24" s="247" t="str">
        <f>IF(M12AV!K24="","",Rat_CGes!E24)</f>
        <v/>
      </c>
      <c r="L24" s="248">
        <f t="shared" si="2"/>
        <v>19.5</v>
      </c>
      <c r="M24" s="247">
        <f t="shared" si="3"/>
        <v>18.18</v>
      </c>
      <c r="N24" s="249" t="str">
        <f t="shared" si="4"/>
        <v>V</v>
      </c>
    </row>
    <row r="25" spans="1:14" ht="12.6" customHeight="1">
      <c r="A25" s="53">
        <v>16</v>
      </c>
      <c r="B25" s="217" t="s">
        <v>48</v>
      </c>
      <c r="C25" s="246" t="s">
        <v>49</v>
      </c>
      <c r="D25" s="247">
        <f>M12AV!D25</f>
        <v>14</v>
      </c>
      <c r="E25" s="247"/>
      <c r="F25" s="248">
        <f t="shared" si="0"/>
        <v>14</v>
      </c>
      <c r="G25" s="247">
        <f>M12AV!G25</f>
        <v>17</v>
      </c>
      <c r="H25" s="247" t="str">
        <f>IF(M12AV!H25="","",' RatMqual'!E25)</f>
        <v/>
      </c>
      <c r="I25" s="248">
        <f t="shared" si="1"/>
        <v>17</v>
      </c>
      <c r="J25" s="247">
        <f>M12AV!J25</f>
        <v>6</v>
      </c>
      <c r="K25" s="247">
        <f>IF(M12AV!K25="","",Rat_CGes!E25)</f>
        <v>12</v>
      </c>
      <c r="L25" s="248">
        <f t="shared" si="2"/>
        <v>12</v>
      </c>
      <c r="M25" s="247">
        <f t="shared" si="3"/>
        <v>13.540000000000001</v>
      </c>
      <c r="N25" s="249" t="str">
        <f t="shared" si="4"/>
        <v>VAR</v>
      </c>
    </row>
    <row r="26" spans="1:14" ht="12.6" customHeight="1">
      <c r="A26" s="53">
        <v>17</v>
      </c>
      <c r="B26" s="217" t="s">
        <v>50</v>
      </c>
      <c r="C26" s="246" t="s">
        <v>51</v>
      </c>
      <c r="D26" s="247">
        <f>M12AV!D26</f>
        <v>13.5</v>
      </c>
      <c r="E26" s="247"/>
      <c r="F26" s="248">
        <f t="shared" si="0"/>
        <v>13.5</v>
      </c>
      <c r="G26" s="247">
        <f>M12AV!G26</f>
        <v>17</v>
      </c>
      <c r="H26" s="247" t="str">
        <f>IF(M12AV!H26="","",' RatMqual'!E26)</f>
        <v/>
      </c>
      <c r="I26" s="248">
        <f t="shared" si="1"/>
        <v>17</v>
      </c>
      <c r="J26" s="247">
        <f>M12AV!J26</f>
        <v>15.75</v>
      </c>
      <c r="K26" s="247" t="str">
        <f>IF(M12AV!K26="","",Rat_CGes!E26)</f>
        <v/>
      </c>
      <c r="L26" s="248">
        <f t="shared" si="2"/>
        <v>15.75</v>
      </c>
      <c r="M26" s="247">
        <f t="shared" si="3"/>
        <v>15.530000000000001</v>
      </c>
      <c r="N26" s="249" t="str">
        <f t="shared" si="4"/>
        <v>V</v>
      </c>
    </row>
    <row r="27" spans="1:14" ht="12.6" customHeight="1">
      <c r="A27" s="53">
        <v>18</v>
      </c>
      <c r="B27" s="217" t="s">
        <v>52</v>
      </c>
      <c r="C27" s="246" t="s">
        <v>53</v>
      </c>
      <c r="D27" s="247">
        <f>M12AV!D27</f>
        <v>16</v>
      </c>
      <c r="E27" s="247"/>
      <c r="F27" s="248">
        <f t="shared" si="0"/>
        <v>16</v>
      </c>
      <c r="G27" s="247">
        <f>M12AV!G27</f>
        <v>13</v>
      </c>
      <c r="H27" s="247" t="str">
        <f>IF(M12AV!H27="","",' RatMqual'!E27)</f>
        <v/>
      </c>
      <c r="I27" s="248">
        <f t="shared" si="1"/>
        <v>13</v>
      </c>
      <c r="J27" s="247">
        <f>M12AV!J27</f>
        <v>17.5</v>
      </c>
      <c r="K27" s="247" t="str">
        <f>IF(M12AV!K27="","",Rat_CGes!E27)</f>
        <v/>
      </c>
      <c r="L27" s="248">
        <f t="shared" si="2"/>
        <v>17.5</v>
      </c>
      <c r="M27" s="247">
        <f t="shared" si="3"/>
        <v>16.18</v>
      </c>
      <c r="N27" s="249" t="str">
        <f t="shared" si="4"/>
        <v>V</v>
      </c>
    </row>
    <row r="28" spans="1:14" ht="12.6" customHeight="1">
      <c r="A28" s="53">
        <v>19</v>
      </c>
      <c r="B28" s="217" t="s">
        <v>246</v>
      </c>
      <c r="C28" s="246" t="s">
        <v>247</v>
      </c>
      <c r="D28" s="247">
        <f>M12AV!D28</f>
        <v>12</v>
      </c>
      <c r="E28" s="247"/>
      <c r="F28" s="248">
        <f t="shared" si="0"/>
        <v>12</v>
      </c>
      <c r="G28" s="247">
        <f>M12AV!G28</f>
        <v>8</v>
      </c>
      <c r="H28" s="247">
        <f>IF(M12AV!H28="","",' RatMqual'!E28)</f>
        <v>11</v>
      </c>
      <c r="I28" s="248">
        <f t="shared" si="1"/>
        <v>11</v>
      </c>
      <c r="J28" s="247">
        <f>M12AV!J28</f>
        <v>13</v>
      </c>
      <c r="K28" s="247" t="str">
        <f>IF(M12AV!K28="","",Rat_CGes!E28)</f>
        <v/>
      </c>
      <c r="L28" s="248">
        <f t="shared" si="2"/>
        <v>13</v>
      </c>
      <c r="M28" s="247">
        <f t="shared" si="3"/>
        <v>12.340000000000002</v>
      </c>
      <c r="N28" s="249" t="str">
        <f t="shared" si="4"/>
        <v>VAR</v>
      </c>
    </row>
    <row r="29" spans="1:14" ht="12.6" customHeight="1">
      <c r="A29" s="53">
        <v>20</v>
      </c>
      <c r="B29" s="217" t="s">
        <v>54</v>
      </c>
      <c r="C29" s="246" t="s">
        <v>55</v>
      </c>
      <c r="D29" s="247">
        <f>M12AV!D29</f>
        <v>15</v>
      </c>
      <c r="E29" s="247"/>
      <c r="F29" s="248">
        <f t="shared" si="0"/>
        <v>15</v>
      </c>
      <c r="G29" s="247">
        <f>M12AV!G29</f>
        <v>15</v>
      </c>
      <c r="H29" s="247" t="str">
        <f>IF(M12AV!H29="","",' RatMqual'!E29)</f>
        <v/>
      </c>
      <c r="I29" s="248">
        <f t="shared" si="1"/>
        <v>15</v>
      </c>
      <c r="J29" s="247">
        <f>M12AV!J29</f>
        <v>14</v>
      </c>
      <c r="K29" s="247" t="str">
        <f>IF(M12AV!K29="","",Rat_CGes!E29)</f>
        <v/>
      </c>
      <c r="L29" s="248">
        <f t="shared" si="2"/>
        <v>14</v>
      </c>
      <c r="M29" s="247">
        <f t="shared" si="3"/>
        <v>14.440000000000001</v>
      </c>
      <c r="N29" s="249" t="str">
        <f t="shared" si="4"/>
        <v>V</v>
      </c>
    </row>
    <row r="30" spans="1:14" ht="12.6" customHeight="1">
      <c r="A30" s="53">
        <v>21</v>
      </c>
      <c r="B30" s="217" t="s">
        <v>56</v>
      </c>
      <c r="C30" s="246" t="s">
        <v>57</v>
      </c>
      <c r="D30" s="247">
        <f>M12AV!D30</f>
        <v>19</v>
      </c>
      <c r="E30" s="247"/>
      <c r="F30" s="248">
        <f t="shared" si="0"/>
        <v>19</v>
      </c>
      <c r="G30" s="247">
        <f>M12AV!G30</f>
        <v>14</v>
      </c>
      <c r="H30" s="247" t="str">
        <f>IF(M12AV!H30="","",' RatMqual'!E30)</f>
        <v/>
      </c>
      <c r="I30" s="248">
        <f t="shared" si="1"/>
        <v>14</v>
      </c>
      <c r="J30" s="247">
        <f>M12AV!J30</f>
        <v>15</v>
      </c>
      <c r="K30" s="247" t="str">
        <f>IF(M12AV!K30="","",Rat_CGes!E30)</f>
        <v/>
      </c>
      <c r="L30" s="248">
        <f t="shared" si="2"/>
        <v>15</v>
      </c>
      <c r="M30" s="247">
        <f t="shared" si="3"/>
        <v>15.66</v>
      </c>
      <c r="N30" s="249" t="str">
        <f t="shared" si="4"/>
        <v>V</v>
      </c>
    </row>
    <row r="31" spans="1:14" ht="12.6" customHeight="1">
      <c r="A31" s="53">
        <v>22</v>
      </c>
      <c r="B31" s="217" t="s">
        <v>58</v>
      </c>
      <c r="C31" s="246" t="s">
        <v>59</v>
      </c>
      <c r="D31" s="247">
        <f>M12AV!D31</f>
        <v>16</v>
      </c>
      <c r="E31" s="247"/>
      <c r="F31" s="248">
        <f t="shared" si="0"/>
        <v>16</v>
      </c>
      <c r="G31" s="247">
        <f>M12AV!G31</f>
        <v>18</v>
      </c>
      <c r="H31" s="247" t="str">
        <f>IF(M12AV!H31="","",' RatMqual'!E31)</f>
        <v/>
      </c>
      <c r="I31" s="248">
        <f t="shared" si="1"/>
        <v>18</v>
      </c>
      <c r="J31" s="247">
        <f>M12AV!J31</f>
        <v>19.5</v>
      </c>
      <c r="K31" s="247" t="str">
        <f>IF(M12AV!K31="","",Rat_CGes!E31)</f>
        <v/>
      </c>
      <c r="L31" s="248">
        <f t="shared" si="2"/>
        <v>19.5</v>
      </c>
      <c r="M31" s="247">
        <f t="shared" si="3"/>
        <v>18.400000000000002</v>
      </c>
      <c r="N31" s="249" t="str">
        <f t="shared" si="4"/>
        <v>V</v>
      </c>
    </row>
    <row r="32" spans="1:14" ht="12.6" customHeight="1">
      <c r="A32" s="53">
        <v>23</v>
      </c>
      <c r="B32" s="250" t="s">
        <v>60</v>
      </c>
      <c r="C32" s="251" t="s">
        <v>61</v>
      </c>
      <c r="D32" s="247">
        <f>M12AV!D32</f>
        <v>13.5</v>
      </c>
      <c r="E32" s="247"/>
      <c r="F32" s="248">
        <f t="shared" si="0"/>
        <v>13.5</v>
      </c>
      <c r="G32" s="247">
        <f>M12AV!G32</f>
        <v>16</v>
      </c>
      <c r="H32" s="247" t="str">
        <f>IF(M12AV!H32="","",' RatMqual'!E32)</f>
        <v/>
      </c>
      <c r="I32" s="248">
        <f t="shared" si="1"/>
        <v>16</v>
      </c>
      <c r="J32" s="247">
        <f>M12AV!J32</f>
        <v>8.5</v>
      </c>
      <c r="K32" s="247">
        <f>IF(M12AV!K32="","",Rat_CGes!E32)</f>
        <v>0</v>
      </c>
      <c r="L32" s="248">
        <f t="shared" si="2"/>
        <v>8.5</v>
      </c>
      <c r="M32" s="247">
        <f t="shared" si="3"/>
        <v>11.25</v>
      </c>
      <c r="N32" s="249" t="str">
        <f t="shared" si="4"/>
        <v>NV</v>
      </c>
    </row>
    <row r="33" spans="1:14" ht="12.6" customHeight="1">
      <c r="A33" s="53">
        <v>24</v>
      </c>
      <c r="B33" s="250" t="s">
        <v>62</v>
      </c>
      <c r="C33" s="251" t="s">
        <v>63</v>
      </c>
      <c r="D33" s="247">
        <f>M12AV!D33</f>
        <v>13.5</v>
      </c>
      <c r="E33" s="247"/>
      <c r="F33" s="248">
        <f t="shared" si="0"/>
        <v>13.5</v>
      </c>
      <c r="G33" s="247">
        <f>M12AV!G33</f>
        <v>14</v>
      </c>
      <c r="H33" s="247" t="str">
        <f>IF(M12AV!H33="","",' RatMqual'!E33)</f>
        <v/>
      </c>
      <c r="I33" s="248">
        <f t="shared" si="1"/>
        <v>14</v>
      </c>
      <c r="J33" s="247">
        <f>M12AV!J33</f>
        <v>8.25</v>
      </c>
      <c r="K33" s="247">
        <f>IF(M12AV!K33="","",Rat_CGes!E33)</f>
        <v>12</v>
      </c>
      <c r="L33" s="248">
        <f t="shared" si="2"/>
        <v>12</v>
      </c>
      <c r="M33" s="247">
        <f t="shared" si="3"/>
        <v>12.770000000000001</v>
      </c>
      <c r="N33" s="249" t="str">
        <f t="shared" si="4"/>
        <v>VAR</v>
      </c>
    </row>
    <row r="34" spans="1:14" ht="12.6" customHeight="1">
      <c r="A34" s="53">
        <v>25</v>
      </c>
      <c r="B34" s="250" t="s">
        <v>64</v>
      </c>
      <c r="C34" s="251" t="s">
        <v>65</v>
      </c>
      <c r="D34" s="247">
        <f>M12AV!D34</f>
        <v>15</v>
      </c>
      <c r="E34" s="247"/>
      <c r="F34" s="248">
        <f t="shared" si="0"/>
        <v>15</v>
      </c>
      <c r="G34" s="247">
        <f>M12AV!G34</f>
        <v>10</v>
      </c>
      <c r="H34" s="247" t="str">
        <f>IF(M12AV!H34="","",' RatMqual'!E34)</f>
        <v/>
      </c>
      <c r="I34" s="248">
        <f t="shared" si="1"/>
        <v>10</v>
      </c>
      <c r="J34" s="247">
        <f>M12AV!J34</f>
        <v>14.25</v>
      </c>
      <c r="K34" s="247" t="str">
        <f>IF(M12AV!K34="","",Rat_CGes!E34)</f>
        <v/>
      </c>
      <c r="L34" s="248">
        <f t="shared" si="2"/>
        <v>14.25</v>
      </c>
      <c r="M34" s="247">
        <f t="shared" si="3"/>
        <v>13.48</v>
      </c>
      <c r="N34" s="249" t="str">
        <f t="shared" si="4"/>
        <v>V</v>
      </c>
    </row>
    <row r="35" spans="1:14" ht="12.6" customHeight="1">
      <c r="A35" s="53">
        <v>26</v>
      </c>
      <c r="B35" s="250" t="s">
        <v>66</v>
      </c>
      <c r="C35" s="251" t="s">
        <v>67</v>
      </c>
      <c r="D35" s="247">
        <f>M12AV!D35</f>
        <v>18</v>
      </c>
      <c r="E35" s="247"/>
      <c r="F35" s="248">
        <f t="shared" si="0"/>
        <v>18</v>
      </c>
      <c r="G35" s="247">
        <f>M12AV!G35</f>
        <v>12</v>
      </c>
      <c r="H35" s="247" t="str">
        <f>IF(M12AV!H35="","",' RatMqual'!E35)</f>
        <v/>
      </c>
      <c r="I35" s="248">
        <f t="shared" si="1"/>
        <v>12</v>
      </c>
      <c r="J35" s="247">
        <f>M12AV!J35</f>
        <v>17.5</v>
      </c>
      <c r="K35" s="247" t="str">
        <f>IF(M12AV!K35="","",Rat_CGes!E35)</f>
        <v/>
      </c>
      <c r="L35" s="248">
        <f t="shared" si="2"/>
        <v>17.5</v>
      </c>
      <c r="M35" s="247">
        <f t="shared" si="3"/>
        <v>16.399999999999999</v>
      </c>
      <c r="N35" s="249" t="str">
        <f t="shared" si="4"/>
        <v>V</v>
      </c>
    </row>
    <row r="36" spans="1:14" ht="12.6" customHeight="1">
      <c r="A36" s="53">
        <v>27</v>
      </c>
      <c r="B36" s="250" t="s">
        <v>68</v>
      </c>
      <c r="C36" s="251" t="s">
        <v>69</v>
      </c>
      <c r="D36" s="247">
        <f>M12AV!D36</f>
        <v>13.5</v>
      </c>
      <c r="E36" s="247"/>
      <c r="F36" s="248">
        <f t="shared" si="0"/>
        <v>13.5</v>
      </c>
      <c r="G36" s="247">
        <f>M12AV!G36</f>
        <v>19</v>
      </c>
      <c r="H36" s="247" t="str">
        <f>IF(M12AV!H36="","",' RatMqual'!E36)</f>
        <v/>
      </c>
      <c r="I36" s="248">
        <f t="shared" si="1"/>
        <v>19</v>
      </c>
      <c r="J36" s="247">
        <f>M12AV!J36</f>
        <v>13</v>
      </c>
      <c r="K36" s="247" t="str">
        <f>IF(M12AV!K36="","",Rat_CGes!E36)</f>
        <v/>
      </c>
      <c r="L36" s="248">
        <f t="shared" si="2"/>
        <v>13</v>
      </c>
      <c r="M36" s="247">
        <f t="shared" si="3"/>
        <v>14.430000000000001</v>
      </c>
      <c r="N36" s="249" t="str">
        <f t="shared" si="4"/>
        <v>V</v>
      </c>
    </row>
    <row r="37" spans="1:14" ht="12.6" customHeight="1">
      <c r="A37" s="53">
        <v>28</v>
      </c>
      <c r="B37" s="250" t="s">
        <v>70</v>
      </c>
      <c r="C37" s="246" t="s">
        <v>51</v>
      </c>
      <c r="D37" s="247">
        <f>M12AV!D37</f>
        <v>16.5</v>
      </c>
      <c r="E37" s="247"/>
      <c r="F37" s="248">
        <f t="shared" si="0"/>
        <v>16.5</v>
      </c>
      <c r="G37" s="247">
        <f>M12AV!G37</f>
        <v>9</v>
      </c>
      <c r="H37" s="247">
        <f>IF(M12AV!H37="","",' RatMqual'!E37)</f>
        <v>12</v>
      </c>
      <c r="I37" s="248">
        <f t="shared" si="1"/>
        <v>12</v>
      </c>
      <c r="J37" s="247">
        <f>M12AV!J37</f>
        <v>7.5</v>
      </c>
      <c r="K37" s="247">
        <f>IF(M12AV!K37="","",Rat_CGes!E37)</f>
        <v>11</v>
      </c>
      <c r="L37" s="248">
        <f t="shared" si="2"/>
        <v>11</v>
      </c>
      <c r="M37" s="247">
        <f t="shared" si="3"/>
        <v>12.43</v>
      </c>
      <c r="N37" s="249" t="str">
        <f t="shared" si="4"/>
        <v>VAR</v>
      </c>
    </row>
    <row r="38" spans="1:14" ht="12.6" customHeight="1">
      <c r="A38" s="53">
        <v>29</v>
      </c>
      <c r="B38" s="250" t="s">
        <v>71</v>
      </c>
      <c r="C38" s="251" t="s">
        <v>72</v>
      </c>
      <c r="D38" s="247">
        <f>M12AV!D38</f>
        <v>17</v>
      </c>
      <c r="E38" s="247"/>
      <c r="F38" s="248">
        <f t="shared" si="0"/>
        <v>17</v>
      </c>
      <c r="G38" s="247">
        <f>M12AV!G38</f>
        <v>13</v>
      </c>
      <c r="H38" s="247" t="str">
        <f>IF(M12AV!H38="","",' RatMqual'!E38)</f>
        <v/>
      </c>
      <c r="I38" s="248">
        <f t="shared" si="1"/>
        <v>13</v>
      </c>
      <c r="J38" s="247">
        <f>M12AV!J38</f>
        <v>14.5</v>
      </c>
      <c r="K38" s="247" t="str">
        <f>IF(M12AV!K38="","",Rat_CGes!E38)</f>
        <v/>
      </c>
      <c r="L38" s="248">
        <f t="shared" si="2"/>
        <v>14.5</v>
      </c>
      <c r="M38" s="247">
        <f t="shared" si="3"/>
        <v>14.72</v>
      </c>
      <c r="N38" s="249" t="str">
        <f t="shared" si="4"/>
        <v>V</v>
      </c>
    </row>
    <row r="39" spans="1:14" ht="12.6" customHeight="1">
      <c r="A39" s="53">
        <v>30</v>
      </c>
      <c r="B39" s="250" t="s">
        <v>73</v>
      </c>
      <c r="C39" s="251" t="s">
        <v>74</v>
      </c>
      <c r="D39" s="247">
        <f>M12AV!D39</f>
        <v>15</v>
      </c>
      <c r="E39" s="247"/>
      <c r="F39" s="248">
        <f t="shared" si="0"/>
        <v>15</v>
      </c>
      <c r="G39" s="247">
        <f>M12AV!G39</f>
        <v>14</v>
      </c>
      <c r="H39" s="247" t="str">
        <f>IF(M12AV!H39="","",' RatMqual'!E39)</f>
        <v/>
      </c>
      <c r="I39" s="248">
        <f t="shared" si="1"/>
        <v>14</v>
      </c>
      <c r="J39" s="247">
        <f>M12AV!J39</f>
        <v>5.75</v>
      </c>
      <c r="K39" s="247">
        <f>IF(M12AV!K39="","",Rat_CGes!E39)</f>
        <v>6.5</v>
      </c>
      <c r="L39" s="248">
        <f t="shared" si="2"/>
        <v>6.5</v>
      </c>
      <c r="M39" s="247">
        <f t="shared" si="3"/>
        <v>10.02</v>
      </c>
      <c r="N39" s="249" t="str">
        <f t="shared" si="4"/>
        <v>NV</v>
      </c>
    </row>
    <row r="40" spans="1:14" ht="12.6" customHeight="1">
      <c r="A40" s="53">
        <v>31</v>
      </c>
      <c r="B40" s="250" t="s">
        <v>75</v>
      </c>
      <c r="C40" s="251" t="s">
        <v>51</v>
      </c>
      <c r="D40" s="247">
        <f>M12AV!D40</f>
        <v>14</v>
      </c>
      <c r="E40" s="247"/>
      <c r="F40" s="248">
        <f t="shared" si="0"/>
        <v>14</v>
      </c>
      <c r="G40" s="247">
        <f>M12AV!G40</f>
        <v>15</v>
      </c>
      <c r="H40" s="247" t="str">
        <f>IF(M12AV!H40="","",' RatMqual'!E40)</f>
        <v/>
      </c>
      <c r="I40" s="248">
        <f t="shared" si="1"/>
        <v>15</v>
      </c>
      <c r="J40" s="247">
        <f>M12AV!J40</f>
        <v>11</v>
      </c>
      <c r="K40" s="247" t="str">
        <f>IF(M12AV!K40="","",Rat_CGes!E40)</f>
        <v/>
      </c>
      <c r="L40" s="248">
        <f t="shared" si="2"/>
        <v>11</v>
      </c>
      <c r="M40" s="247">
        <f t="shared" si="3"/>
        <v>12.54</v>
      </c>
      <c r="N40" s="249" t="str">
        <f t="shared" si="4"/>
        <v>V</v>
      </c>
    </row>
    <row r="41" spans="1:14" ht="12.6" customHeight="1">
      <c r="A41" s="53">
        <v>32</v>
      </c>
      <c r="B41" s="250" t="s">
        <v>76</v>
      </c>
      <c r="C41" s="251" t="s">
        <v>77</v>
      </c>
      <c r="D41" s="247">
        <f>M12AV!D41</f>
        <v>10</v>
      </c>
      <c r="E41" s="247"/>
      <c r="F41" s="248">
        <f t="shared" si="0"/>
        <v>10</v>
      </c>
      <c r="G41" s="247">
        <f>M12AV!G41</f>
        <v>6</v>
      </c>
      <c r="H41" s="247" t="str">
        <f>IF(M12AV!H41="","",' RatMqual'!E41)</f>
        <v/>
      </c>
      <c r="I41" s="248">
        <f t="shared" si="1"/>
        <v>6</v>
      </c>
      <c r="J41" s="247">
        <f>M12AV!J41</f>
        <v>15.75</v>
      </c>
      <c r="K41" s="247" t="str">
        <f>IF(M12AV!K41="","",Rat_CGes!E41)</f>
        <v/>
      </c>
      <c r="L41" s="248">
        <f t="shared" si="2"/>
        <v>15.75</v>
      </c>
      <c r="M41" s="247">
        <f t="shared" si="3"/>
        <v>12.34</v>
      </c>
      <c r="N41" s="249" t="str">
        <f t="shared" si="4"/>
        <v>V</v>
      </c>
    </row>
    <row r="42" spans="1:14" ht="12.6" customHeight="1">
      <c r="A42" s="53">
        <v>33</v>
      </c>
      <c r="B42" s="250" t="s">
        <v>78</v>
      </c>
      <c r="C42" s="251" t="s">
        <v>79</v>
      </c>
      <c r="D42" s="247">
        <f>M12AV!D42</f>
        <v>15.5</v>
      </c>
      <c r="E42" s="247"/>
      <c r="F42" s="248">
        <f t="shared" si="0"/>
        <v>15.5</v>
      </c>
      <c r="G42" s="247">
        <f>M12AV!G42</f>
        <v>19</v>
      </c>
      <c r="H42" s="247" t="str">
        <f>IF(M12AV!H42="","",' RatMqual'!E42)</f>
        <v/>
      </c>
      <c r="I42" s="248">
        <f t="shared" si="1"/>
        <v>19</v>
      </c>
      <c r="J42" s="247">
        <f>M12AV!J42</f>
        <v>17.5</v>
      </c>
      <c r="K42" s="247" t="str">
        <f>IF(M12AV!K42="","",Rat_CGes!E42)</f>
        <v/>
      </c>
      <c r="L42" s="248">
        <f t="shared" si="2"/>
        <v>17.5</v>
      </c>
      <c r="M42" s="247">
        <f t="shared" si="3"/>
        <v>17.39</v>
      </c>
      <c r="N42" s="249" t="str">
        <f t="shared" si="4"/>
        <v>V</v>
      </c>
    </row>
    <row r="43" spans="1:14" ht="12.6" customHeight="1">
      <c r="A43" s="53">
        <v>34</v>
      </c>
      <c r="B43" s="250" t="s">
        <v>80</v>
      </c>
      <c r="C43" s="251" t="s">
        <v>81</v>
      </c>
      <c r="D43" s="247">
        <f>M12AV!D43</f>
        <v>17</v>
      </c>
      <c r="E43" s="247"/>
      <c r="F43" s="248">
        <f t="shared" si="0"/>
        <v>17</v>
      </c>
      <c r="G43" s="247">
        <f>M12AV!G43</f>
        <v>17</v>
      </c>
      <c r="H43" s="247" t="str">
        <f>IF(M12AV!H43="","",' RatMqual'!E43)</f>
        <v/>
      </c>
      <c r="I43" s="248">
        <f t="shared" si="1"/>
        <v>17</v>
      </c>
      <c r="J43" s="247">
        <f>M12AV!J43</f>
        <v>18.5</v>
      </c>
      <c r="K43" s="247" t="str">
        <f>IF(M12AV!K43="","",Rat_CGes!E43)</f>
        <v/>
      </c>
      <c r="L43" s="248">
        <f t="shared" si="2"/>
        <v>18.5</v>
      </c>
      <c r="M43" s="247">
        <f t="shared" si="3"/>
        <v>17.840000000000003</v>
      </c>
      <c r="N43" s="249" t="str">
        <f t="shared" si="4"/>
        <v>V</v>
      </c>
    </row>
    <row r="44" spans="1:14" ht="12.6" customHeight="1">
      <c r="A44" s="53">
        <v>35</v>
      </c>
      <c r="B44" s="250" t="s">
        <v>82</v>
      </c>
      <c r="C44" s="251" t="s">
        <v>83</v>
      </c>
      <c r="D44" s="247">
        <f>M12AV!D44</f>
        <v>17</v>
      </c>
      <c r="E44" s="247"/>
      <c r="F44" s="248">
        <f t="shared" si="0"/>
        <v>17</v>
      </c>
      <c r="G44" s="247">
        <f>M12AV!G44</f>
        <v>16</v>
      </c>
      <c r="H44" s="247" t="str">
        <f>IF(M12AV!H44="","",' RatMqual'!E44)</f>
        <v/>
      </c>
      <c r="I44" s="248">
        <f t="shared" si="1"/>
        <v>16</v>
      </c>
      <c r="J44" s="247">
        <f>M12AV!J44</f>
        <v>11.5</v>
      </c>
      <c r="K44" s="247" t="str">
        <f>IF(M12AV!K44="","",Rat_CGes!E44)</f>
        <v/>
      </c>
      <c r="L44" s="248">
        <f t="shared" si="2"/>
        <v>11.5</v>
      </c>
      <c r="M44" s="247">
        <f t="shared" si="3"/>
        <v>13.7</v>
      </c>
      <c r="N44" s="249" t="str">
        <f t="shared" si="4"/>
        <v>V</v>
      </c>
    </row>
    <row r="45" spans="1:14" ht="12.6" customHeight="1">
      <c r="A45" s="53">
        <v>36</v>
      </c>
      <c r="B45" s="250" t="s">
        <v>84</v>
      </c>
      <c r="C45" s="251" t="s">
        <v>85</v>
      </c>
      <c r="D45" s="247">
        <f>M12AV!D45</f>
        <v>18</v>
      </c>
      <c r="E45" s="247"/>
      <c r="F45" s="248">
        <f t="shared" si="0"/>
        <v>18</v>
      </c>
      <c r="G45" s="247">
        <f>M12AV!G45</f>
        <v>14</v>
      </c>
      <c r="H45" s="247" t="str">
        <f>IF(M12AV!H45="","",' RatMqual'!E45)</f>
        <v/>
      </c>
      <c r="I45" s="248">
        <f t="shared" si="1"/>
        <v>14</v>
      </c>
      <c r="J45" s="247">
        <f>M12AV!J45</f>
        <v>7.5</v>
      </c>
      <c r="K45" s="247">
        <f>IF(M12AV!K45="","",Rat_CGes!E45)</f>
        <v>0</v>
      </c>
      <c r="L45" s="248">
        <f t="shared" si="2"/>
        <v>7.5</v>
      </c>
      <c r="M45" s="247">
        <f t="shared" si="3"/>
        <v>11.24</v>
      </c>
      <c r="N45" s="249" t="str">
        <f t="shared" si="4"/>
        <v>NV</v>
      </c>
    </row>
    <row r="46" spans="1:14" ht="12.6" customHeight="1">
      <c r="A46" s="53">
        <v>37</v>
      </c>
      <c r="B46" s="250" t="s">
        <v>86</v>
      </c>
      <c r="C46" s="251" t="s">
        <v>87</v>
      </c>
      <c r="D46" s="247">
        <f>M12AV!D46</f>
        <v>16.5</v>
      </c>
      <c r="E46" s="247"/>
      <c r="F46" s="248">
        <f t="shared" si="0"/>
        <v>16.5</v>
      </c>
      <c r="G46" s="247">
        <f>M12AV!G46</f>
        <v>15</v>
      </c>
      <c r="H46" s="247" t="str">
        <f>IF(M12AV!H46="","",' RatMqual'!E46)</f>
        <v/>
      </c>
      <c r="I46" s="248">
        <f t="shared" si="1"/>
        <v>15</v>
      </c>
      <c r="J46" s="247">
        <f>M12AV!J46</f>
        <v>17.5</v>
      </c>
      <c r="K46" s="247" t="str">
        <f>IF(M12AV!K46="","",Rat_CGes!E46)</f>
        <v/>
      </c>
      <c r="L46" s="248">
        <f t="shared" si="2"/>
        <v>17.5</v>
      </c>
      <c r="M46" s="247">
        <f t="shared" si="3"/>
        <v>16.73</v>
      </c>
      <c r="N46" s="249" t="str">
        <f t="shared" si="4"/>
        <v>V</v>
      </c>
    </row>
    <row r="47" spans="1:14" ht="12.6" customHeight="1">
      <c r="A47" s="53">
        <v>38</v>
      </c>
      <c r="B47" s="250" t="s">
        <v>88</v>
      </c>
      <c r="C47" s="251" t="s">
        <v>89</v>
      </c>
      <c r="D47" s="247">
        <f>M12AV!D47</f>
        <v>14.5</v>
      </c>
      <c r="E47" s="247"/>
      <c r="F47" s="248">
        <f t="shared" si="0"/>
        <v>14.5</v>
      </c>
      <c r="G47" s="247">
        <f>M12AV!G47</f>
        <v>14</v>
      </c>
      <c r="H47" s="247" t="str">
        <f>IF(M12AV!H47="","",' RatMqual'!E47)</f>
        <v/>
      </c>
      <c r="I47" s="248">
        <f t="shared" si="1"/>
        <v>14</v>
      </c>
      <c r="J47" s="247">
        <f>M12AV!J47</f>
        <v>10</v>
      </c>
      <c r="K47" s="247">
        <f>IF(M12AV!K47="","",Rat_CGes!E47)</f>
        <v>0</v>
      </c>
      <c r="L47" s="248">
        <f t="shared" si="2"/>
        <v>10</v>
      </c>
      <c r="M47" s="247">
        <f t="shared" si="3"/>
        <v>11.870000000000001</v>
      </c>
      <c r="N47" s="249" t="str">
        <f t="shared" si="4"/>
        <v>NV</v>
      </c>
    </row>
    <row r="48" spans="1:14" ht="12.6" customHeight="1">
      <c r="A48" s="53">
        <v>39</v>
      </c>
      <c r="B48" s="217" t="s">
        <v>90</v>
      </c>
      <c r="C48" s="246" t="s">
        <v>51</v>
      </c>
      <c r="D48" s="247">
        <f>M12AV!D48</f>
        <v>20</v>
      </c>
      <c r="E48" s="247"/>
      <c r="F48" s="248">
        <f t="shared" si="0"/>
        <v>20</v>
      </c>
      <c r="G48" s="247">
        <f>M12AV!G48</f>
        <v>19</v>
      </c>
      <c r="H48" s="247" t="str">
        <f>IF(M12AV!H48="","",' RatMqual'!E48)</f>
        <v/>
      </c>
      <c r="I48" s="248">
        <f t="shared" si="1"/>
        <v>19</v>
      </c>
      <c r="J48" s="247">
        <f>M12AV!J48</f>
        <v>17</v>
      </c>
      <c r="K48" s="247" t="str">
        <f>IF(M12AV!K48="","",Rat_CGes!E48)</f>
        <v/>
      </c>
      <c r="L48" s="248">
        <f t="shared" si="2"/>
        <v>17</v>
      </c>
      <c r="M48" s="247">
        <f t="shared" si="3"/>
        <v>18.100000000000001</v>
      </c>
      <c r="N48" s="249" t="str">
        <f t="shared" si="4"/>
        <v>V</v>
      </c>
    </row>
    <row r="49" spans="1:14" ht="12.6" customHeight="1">
      <c r="A49" s="53">
        <v>40</v>
      </c>
      <c r="B49" s="217" t="s">
        <v>91</v>
      </c>
      <c r="C49" s="246" t="s">
        <v>92</v>
      </c>
      <c r="D49" s="247">
        <f>M12AV!D49</f>
        <v>17</v>
      </c>
      <c r="E49" s="247"/>
      <c r="F49" s="248">
        <f t="shared" si="0"/>
        <v>17</v>
      </c>
      <c r="G49" s="247">
        <f>M12AV!G49</f>
        <v>14</v>
      </c>
      <c r="H49" s="247" t="str">
        <f>IF(M12AV!H49="","",' RatMqual'!E49)</f>
        <v/>
      </c>
      <c r="I49" s="248">
        <f t="shared" si="1"/>
        <v>14</v>
      </c>
      <c r="J49" s="247">
        <f>M12AV!J49</f>
        <v>12.5</v>
      </c>
      <c r="K49" s="247" t="str">
        <f>IF(M12AV!K49="","",Rat_CGes!E49)</f>
        <v/>
      </c>
      <c r="L49" s="248">
        <f t="shared" si="2"/>
        <v>12.5</v>
      </c>
      <c r="M49" s="247">
        <f t="shared" si="3"/>
        <v>13.82</v>
      </c>
      <c r="N49" s="249" t="str">
        <f t="shared" si="4"/>
        <v>V</v>
      </c>
    </row>
    <row r="50" spans="1:14" ht="12.6" customHeight="1">
      <c r="A50" s="53">
        <v>41</v>
      </c>
      <c r="B50" s="217" t="s">
        <v>93</v>
      </c>
      <c r="C50" s="246" t="s">
        <v>53</v>
      </c>
      <c r="D50" s="247">
        <f>M12AV!D50</f>
        <v>12</v>
      </c>
      <c r="E50" s="247"/>
      <c r="F50" s="248">
        <f t="shared" si="0"/>
        <v>12</v>
      </c>
      <c r="G50" s="247">
        <f>M12AV!G50</f>
        <v>8</v>
      </c>
      <c r="H50" s="247">
        <f>IF(M12AV!H50="","",' RatMqual'!E50)</f>
        <v>11</v>
      </c>
      <c r="I50" s="248">
        <f t="shared" si="1"/>
        <v>11</v>
      </c>
      <c r="J50" s="247">
        <f>M12AV!J50</f>
        <v>7.5</v>
      </c>
      <c r="K50" s="247">
        <f>IF(M12AV!K50="","",Rat_CGes!E50)</f>
        <v>12</v>
      </c>
      <c r="L50" s="248">
        <f t="shared" si="2"/>
        <v>12</v>
      </c>
      <c r="M50" s="247">
        <f t="shared" si="3"/>
        <v>11.780000000000001</v>
      </c>
      <c r="N50" s="249" t="str">
        <f t="shared" si="4"/>
        <v>NV</v>
      </c>
    </row>
    <row r="51" spans="1:14" ht="12.6" customHeight="1">
      <c r="A51" s="53">
        <v>42</v>
      </c>
      <c r="B51" s="217" t="s">
        <v>94</v>
      </c>
      <c r="C51" s="246" t="s">
        <v>95</v>
      </c>
      <c r="D51" s="247">
        <f>M12AV!D51</f>
        <v>18.5</v>
      </c>
      <c r="E51" s="247"/>
      <c r="F51" s="248">
        <f t="shared" si="0"/>
        <v>18.5</v>
      </c>
      <c r="G51" s="247">
        <f>M12AV!G51</f>
        <v>14</v>
      </c>
      <c r="H51" s="247" t="str">
        <f>IF(M12AV!H51="","",' RatMqual'!E51)</f>
        <v/>
      </c>
      <c r="I51" s="248">
        <f t="shared" si="1"/>
        <v>14</v>
      </c>
      <c r="J51" s="247">
        <f>M12AV!J51</f>
        <v>17.5</v>
      </c>
      <c r="K51" s="247" t="str">
        <f>IF(M12AV!K51="","",Rat_CGes!E51)</f>
        <v/>
      </c>
      <c r="L51" s="248">
        <f t="shared" si="2"/>
        <v>17.5</v>
      </c>
      <c r="M51" s="247">
        <f t="shared" si="3"/>
        <v>16.950000000000003</v>
      </c>
      <c r="N51" s="249" t="str">
        <f t="shared" si="4"/>
        <v>V</v>
      </c>
    </row>
    <row r="52" spans="1:14" ht="12.6" customHeight="1">
      <c r="A52" s="53">
        <v>43</v>
      </c>
      <c r="B52" s="217" t="s">
        <v>96</v>
      </c>
      <c r="C52" s="246" t="s">
        <v>97</v>
      </c>
      <c r="D52" s="247">
        <f>M12AV!D52</f>
        <v>12</v>
      </c>
      <c r="E52" s="247"/>
      <c r="F52" s="248">
        <f t="shared" si="0"/>
        <v>12</v>
      </c>
      <c r="G52" s="247">
        <f>M12AV!G52</f>
        <v>12</v>
      </c>
      <c r="H52" s="247" t="str">
        <f>IF(M12AV!H52="","",' RatMqual'!E52)</f>
        <v/>
      </c>
      <c r="I52" s="248">
        <f t="shared" si="1"/>
        <v>12</v>
      </c>
      <c r="J52" s="247">
        <f>M12AV!J52</f>
        <v>10</v>
      </c>
      <c r="K52" s="247">
        <f>IF(M12AV!K52="","",Rat_CGes!E52)</f>
        <v>12</v>
      </c>
      <c r="L52" s="248">
        <f t="shared" si="2"/>
        <v>12</v>
      </c>
      <c r="M52" s="247">
        <f t="shared" si="3"/>
        <v>12</v>
      </c>
      <c r="N52" s="249" t="str">
        <f t="shared" si="4"/>
        <v>VAR</v>
      </c>
    </row>
    <row r="53" spans="1:14" ht="12.6" customHeight="1">
      <c r="A53" s="53">
        <v>44</v>
      </c>
      <c r="B53" s="217" t="s">
        <v>98</v>
      </c>
      <c r="C53" s="246" t="s">
        <v>99</v>
      </c>
      <c r="D53" s="247">
        <f>M12AV!D53</f>
        <v>20</v>
      </c>
      <c r="E53" s="247"/>
      <c r="F53" s="248">
        <f t="shared" si="0"/>
        <v>20</v>
      </c>
      <c r="G53" s="247">
        <f>M12AV!G53</f>
        <v>20</v>
      </c>
      <c r="H53" s="247" t="str">
        <f>IF(M12AV!H53="","",' RatMqual'!E53)</f>
        <v/>
      </c>
      <c r="I53" s="248">
        <f t="shared" si="1"/>
        <v>20</v>
      </c>
      <c r="J53" s="247">
        <f>M12AV!J53</f>
        <v>16.5</v>
      </c>
      <c r="K53" s="247" t="str">
        <f>IF(M12AV!K53="","",Rat_CGes!E53)</f>
        <v/>
      </c>
      <c r="L53" s="248">
        <f t="shared" si="2"/>
        <v>16.5</v>
      </c>
      <c r="M53" s="247">
        <f t="shared" si="3"/>
        <v>18.04</v>
      </c>
      <c r="N53" s="249" t="str">
        <f t="shared" si="4"/>
        <v>V</v>
      </c>
    </row>
    <row r="54" spans="1:14" ht="12.6" customHeight="1">
      <c r="A54" s="53">
        <v>45</v>
      </c>
      <c r="B54" s="217" t="s">
        <v>100</v>
      </c>
      <c r="C54" s="246" t="s">
        <v>101</v>
      </c>
      <c r="D54" s="247">
        <f>M12AV!D54</f>
        <v>18.5</v>
      </c>
      <c r="E54" s="247"/>
      <c r="F54" s="248">
        <f t="shared" si="0"/>
        <v>18.5</v>
      </c>
      <c r="G54" s="247">
        <f>M12AV!G54</f>
        <v>15</v>
      </c>
      <c r="H54" s="247" t="str">
        <f>IF(M12AV!H54="","",' RatMqual'!E54)</f>
        <v/>
      </c>
      <c r="I54" s="248">
        <f t="shared" si="1"/>
        <v>15</v>
      </c>
      <c r="J54" s="247">
        <f>M12AV!J54</f>
        <v>18</v>
      </c>
      <c r="K54" s="247" t="str">
        <f>IF(M12AV!K54="","",Rat_CGes!E54)</f>
        <v/>
      </c>
      <c r="L54" s="248">
        <f t="shared" si="2"/>
        <v>18</v>
      </c>
      <c r="M54" s="247">
        <f t="shared" si="3"/>
        <v>17.450000000000003</v>
      </c>
      <c r="N54" s="249" t="str">
        <f t="shared" si="4"/>
        <v>V</v>
      </c>
    </row>
    <row r="55" spans="1:14" ht="12.6" customHeight="1">
      <c r="A55" s="53">
        <v>46</v>
      </c>
      <c r="B55" s="217" t="s">
        <v>102</v>
      </c>
      <c r="C55" s="246" t="s">
        <v>103</v>
      </c>
      <c r="D55" s="247">
        <f>M12AV!D55</f>
        <v>13.5</v>
      </c>
      <c r="E55" s="247"/>
      <c r="F55" s="248">
        <f t="shared" si="0"/>
        <v>13.5</v>
      </c>
      <c r="G55" s="247">
        <f>M12AV!G55</f>
        <v>17</v>
      </c>
      <c r="H55" s="247" t="str">
        <f>IF(M12AV!H55="","",' RatMqual'!E55)</f>
        <v/>
      </c>
      <c r="I55" s="248">
        <f t="shared" si="1"/>
        <v>17</v>
      </c>
      <c r="J55" s="247">
        <f>M12AV!J55</f>
        <v>16.5</v>
      </c>
      <c r="K55" s="247" t="str">
        <f>IF(M12AV!K55="","",Rat_CGes!E55)</f>
        <v/>
      </c>
      <c r="L55" s="248">
        <f t="shared" si="2"/>
        <v>16.5</v>
      </c>
      <c r="M55" s="247">
        <f t="shared" si="3"/>
        <v>15.950000000000001</v>
      </c>
      <c r="N55" s="249" t="str">
        <f t="shared" si="4"/>
        <v>V</v>
      </c>
    </row>
    <row r="56" spans="1:14" ht="12.6" customHeight="1">
      <c r="A56" s="53">
        <v>47</v>
      </c>
      <c r="B56" s="217" t="s">
        <v>104</v>
      </c>
      <c r="C56" s="246" t="s">
        <v>105</v>
      </c>
      <c r="D56" s="247">
        <f>M12AV!D56</f>
        <v>19</v>
      </c>
      <c r="E56" s="247"/>
      <c r="F56" s="248">
        <f t="shared" si="0"/>
        <v>19</v>
      </c>
      <c r="G56" s="247">
        <f>M12AV!G56</f>
        <v>8</v>
      </c>
      <c r="H56" s="247">
        <f>IF(M12AV!H56="","",' RatMqual'!E56)</f>
        <v>12</v>
      </c>
      <c r="I56" s="248">
        <f t="shared" si="1"/>
        <v>12</v>
      </c>
      <c r="J56" s="247">
        <f>M12AV!J56</f>
        <v>10.5</v>
      </c>
      <c r="K56" s="247">
        <f>IF(M12AV!K56="","",Rat_CGes!E56)</f>
        <v>12</v>
      </c>
      <c r="L56" s="248">
        <f t="shared" si="2"/>
        <v>12</v>
      </c>
      <c r="M56" s="247">
        <f t="shared" si="3"/>
        <v>13.540000000000001</v>
      </c>
      <c r="N56" s="249" t="str">
        <f t="shared" si="4"/>
        <v>VAR</v>
      </c>
    </row>
    <row r="57" spans="1:14" ht="12.6" customHeight="1">
      <c r="A57" s="53">
        <v>48</v>
      </c>
      <c r="B57" s="217" t="s">
        <v>106</v>
      </c>
      <c r="C57" s="246" t="s">
        <v>107</v>
      </c>
      <c r="D57" s="247">
        <f>M12AV!D57</f>
        <v>16</v>
      </c>
      <c r="E57" s="247"/>
      <c r="F57" s="248">
        <f t="shared" si="0"/>
        <v>16</v>
      </c>
      <c r="G57" s="247">
        <f>M12AV!G57</f>
        <v>15</v>
      </c>
      <c r="H57" s="247" t="str">
        <f>IF(M12AV!H57="","",' RatMqual'!E57)</f>
        <v/>
      </c>
      <c r="I57" s="248">
        <f t="shared" si="1"/>
        <v>15</v>
      </c>
      <c r="J57" s="247">
        <f>M12AV!J57</f>
        <v>12</v>
      </c>
      <c r="K57" s="247" t="str">
        <f>IF(M12AV!K57="","",Rat_CGes!E57)</f>
        <v/>
      </c>
      <c r="L57" s="248">
        <f t="shared" si="2"/>
        <v>12</v>
      </c>
      <c r="M57" s="247">
        <f t="shared" si="3"/>
        <v>13.540000000000001</v>
      </c>
      <c r="N57" s="249" t="str">
        <f t="shared" si="4"/>
        <v>V</v>
      </c>
    </row>
    <row r="58" spans="1:14" ht="12.6" customHeight="1">
      <c r="A58" s="53">
        <v>49</v>
      </c>
      <c r="B58" s="217" t="s">
        <v>108</v>
      </c>
      <c r="C58" s="246" t="s">
        <v>109</v>
      </c>
      <c r="D58" s="247">
        <f>M12AV!D58</f>
        <v>19</v>
      </c>
      <c r="E58" s="247"/>
      <c r="F58" s="248">
        <f t="shared" si="0"/>
        <v>19</v>
      </c>
      <c r="G58" s="247">
        <f>M12AV!G58</f>
        <v>16</v>
      </c>
      <c r="H58" s="247" t="str">
        <f>IF(M12AV!H58="","",' RatMqual'!E58)</f>
        <v/>
      </c>
      <c r="I58" s="248">
        <f t="shared" si="1"/>
        <v>16</v>
      </c>
      <c r="J58" s="247">
        <f>M12AV!J58</f>
        <v>15</v>
      </c>
      <c r="K58" s="247" t="str">
        <f>IF(M12AV!K58="","",Rat_CGes!E58)</f>
        <v/>
      </c>
      <c r="L58" s="248">
        <f t="shared" si="2"/>
        <v>15</v>
      </c>
      <c r="M58" s="247">
        <f t="shared" si="3"/>
        <v>16.100000000000001</v>
      </c>
      <c r="N58" s="249" t="str">
        <f t="shared" si="4"/>
        <v>V</v>
      </c>
    </row>
    <row r="59" spans="1:14" ht="12.6" customHeight="1">
      <c r="A59" s="53">
        <v>50</v>
      </c>
      <c r="B59" s="217" t="s">
        <v>110</v>
      </c>
      <c r="C59" s="246" t="s">
        <v>51</v>
      </c>
      <c r="D59" s="247">
        <f>M12AV!D59</f>
        <v>18</v>
      </c>
      <c r="E59" s="247"/>
      <c r="F59" s="248">
        <f t="shared" si="0"/>
        <v>18</v>
      </c>
      <c r="G59" s="247">
        <f>M12AV!G59</f>
        <v>14</v>
      </c>
      <c r="H59" s="247" t="str">
        <f>IF(M12AV!H59="","",' RatMqual'!E59)</f>
        <v/>
      </c>
      <c r="I59" s="248">
        <f t="shared" si="1"/>
        <v>14</v>
      </c>
      <c r="J59" s="247">
        <f>M12AV!J59</f>
        <v>10.75</v>
      </c>
      <c r="K59" s="247" t="str">
        <f>IF(M12AV!K59="","",Rat_CGes!E59)</f>
        <v/>
      </c>
      <c r="L59" s="248">
        <f t="shared" si="2"/>
        <v>10.75</v>
      </c>
      <c r="M59" s="247">
        <f t="shared" si="3"/>
        <v>13.06</v>
      </c>
      <c r="N59" s="249" t="str">
        <f t="shared" si="4"/>
        <v>V</v>
      </c>
    </row>
    <row r="60" spans="1:14" ht="12.6" customHeight="1">
      <c r="A60" s="53">
        <v>51</v>
      </c>
      <c r="B60" s="217" t="s">
        <v>111</v>
      </c>
      <c r="C60" s="246" t="s">
        <v>112</v>
      </c>
      <c r="D60" s="247">
        <f>M12AV!D60</f>
        <v>13</v>
      </c>
      <c r="E60" s="247"/>
      <c r="F60" s="248">
        <f t="shared" si="0"/>
        <v>13</v>
      </c>
      <c r="G60" s="247">
        <f>M12AV!G60</f>
        <v>14</v>
      </c>
      <c r="H60" s="247" t="str">
        <f>IF(M12AV!H60="","",' RatMqual'!E60)</f>
        <v/>
      </c>
      <c r="I60" s="248">
        <f t="shared" si="1"/>
        <v>14</v>
      </c>
      <c r="J60" s="247">
        <f>M12AV!J60</f>
        <v>16</v>
      </c>
      <c r="K60" s="247" t="str">
        <f>IF(M12AV!K60="","",Rat_CGes!E60)</f>
        <v/>
      </c>
      <c r="L60" s="248">
        <f t="shared" si="2"/>
        <v>16</v>
      </c>
      <c r="M60" s="247">
        <f t="shared" si="3"/>
        <v>14.9</v>
      </c>
      <c r="N60" s="249" t="str">
        <f t="shared" si="4"/>
        <v>V</v>
      </c>
    </row>
    <row r="61" spans="1:14" ht="12.6" customHeight="1">
      <c r="A61" s="53">
        <v>52</v>
      </c>
      <c r="B61" s="217" t="s">
        <v>113</v>
      </c>
      <c r="C61" s="246" t="s">
        <v>114</v>
      </c>
      <c r="D61" s="247">
        <f>M12AV!D61</f>
        <v>16</v>
      </c>
      <c r="E61" s="247"/>
      <c r="F61" s="248">
        <f t="shared" si="0"/>
        <v>16</v>
      </c>
      <c r="G61" s="247">
        <f>M12AV!G61</f>
        <v>12</v>
      </c>
      <c r="H61" s="247" t="str">
        <f>IF(M12AV!H61="","",' RatMqual'!E61)</f>
        <v/>
      </c>
      <c r="I61" s="248">
        <f t="shared" si="1"/>
        <v>12</v>
      </c>
      <c r="J61" s="247">
        <f>M12AV!J61</f>
        <v>6.5</v>
      </c>
      <c r="K61" s="247">
        <f>IF(M12AV!K61="","",Rat_CGes!E61)</f>
        <v>10</v>
      </c>
      <c r="L61" s="248">
        <f t="shared" si="2"/>
        <v>10</v>
      </c>
      <c r="M61" s="247">
        <f t="shared" si="3"/>
        <v>11.760000000000002</v>
      </c>
      <c r="N61" s="249" t="str">
        <f t="shared" si="4"/>
        <v>NV</v>
      </c>
    </row>
    <row r="62" spans="1:14" ht="12.6" customHeight="1">
      <c r="A62" s="53">
        <v>53</v>
      </c>
      <c r="B62" s="217" t="s">
        <v>115</v>
      </c>
      <c r="C62" s="246" t="s">
        <v>116</v>
      </c>
      <c r="D62" s="247">
        <f>M12AV!D62</f>
        <v>16.5</v>
      </c>
      <c r="E62" s="247"/>
      <c r="F62" s="248">
        <f t="shared" si="0"/>
        <v>16.5</v>
      </c>
      <c r="G62" s="247">
        <f>M12AV!G62</f>
        <v>16</v>
      </c>
      <c r="H62" s="247" t="str">
        <f>IF(M12AV!H62="","",' RatMqual'!E62)</f>
        <v/>
      </c>
      <c r="I62" s="248">
        <f t="shared" si="1"/>
        <v>16</v>
      </c>
      <c r="J62" s="247">
        <f>M12AV!J62</f>
        <v>18</v>
      </c>
      <c r="K62" s="247" t="str">
        <f>IF(M12AV!K62="","",Rat_CGes!E62)</f>
        <v/>
      </c>
      <c r="L62" s="248">
        <f t="shared" si="2"/>
        <v>18</v>
      </c>
      <c r="M62" s="247">
        <f t="shared" si="3"/>
        <v>17.230000000000004</v>
      </c>
      <c r="N62" s="249" t="str">
        <f t="shared" si="4"/>
        <v>V</v>
      </c>
    </row>
    <row r="63" spans="1:14" ht="12.6" customHeight="1">
      <c r="A63" s="53">
        <v>54</v>
      </c>
      <c r="B63" s="217" t="s">
        <v>117</v>
      </c>
      <c r="C63" s="246" t="s">
        <v>118</v>
      </c>
      <c r="D63" s="247">
        <f>M12AV!D63</f>
        <v>13.5</v>
      </c>
      <c r="E63" s="247"/>
      <c r="F63" s="248">
        <f t="shared" si="0"/>
        <v>13.5</v>
      </c>
      <c r="G63" s="247">
        <f>M12AV!G63</f>
        <v>5</v>
      </c>
      <c r="H63" s="247">
        <f>IF(M12AV!H63="","",' RatMqual'!E63)</f>
        <v>11</v>
      </c>
      <c r="I63" s="248">
        <f t="shared" si="1"/>
        <v>11</v>
      </c>
      <c r="J63" s="247">
        <f>M12AV!J63</f>
        <v>10.25</v>
      </c>
      <c r="K63" s="247">
        <f>IF(M12AV!K63="","",Rat_CGes!E63)</f>
        <v>12</v>
      </c>
      <c r="L63" s="248">
        <f t="shared" si="2"/>
        <v>12</v>
      </c>
      <c r="M63" s="247">
        <f t="shared" si="3"/>
        <v>12.110000000000001</v>
      </c>
      <c r="N63" s="249" t="str">
        <f t="shared" si="4"/>
        <v>VAR</v>
      </c>
    </row>
    <row r="64" spans="1:14" ht="12.6" customHeight="1">
      <c r="A64" s="53">
        <v>55</v>
      </c>
      <c r="B64" s="217" t="s">
        <v>119</v>
      </c>
      <c r="C64" s="246" t="s">
        <v>120</v>
      </c>
      <c r="D64" s="247">
        <f>M12AV!D64</f>
        <v>16</v>
      </c>
      <c r="E64" s="247"/>
      <c r="F64" s="248">
        <f t="shared" si="0"/>
        <v>16</v>
      </c>
      <c r="G64" s="247">
        <f>M12AV!G64</f>
        <v>17</v>
      </c>
      <c r="H64" s="247" t="str">
        <f>IF(M12AV!H64="","",' RatMqual'!E64)</f>
        <v/>
      </c>
      <c r="I64" s="248">
        <f t="shared" si="1"/>
        <v>17</v>
      </c>
      <c r="J64" s="247">
        <f>M12AV!J64</f>
        <v>17</v>
      </c>
      <c r="K64" s="247" t="str">
        <f>IF(M12AV!K64="","",Rat_CGes!E64)</f>
        <v/>
      </c>
      <c r="L64" s="248">
        <f t="shared" si="2"/>
        <v>17</v>
      </c>
      <c r="M64" s="247">
        <f t="shared" si="3"/>
        <v>16.78</v>
      </c>
      <c r="N64" s="249" t="str">
        <f t="shared" si="4"/>
        <v>V</v>
      </c>
    </row>
    <row r="65" spans="1:14" ht="12.6" customHeight="1">
      <c r="A65" s="53">
        <v>56</v>
      </c>
      <c r="B65" s="217" t="s">
        <v>121</v>
      </c>
      <c r="C65" s="246" t="s">
        <v>122</v>
      </c>
      <c r="D65" s="247">
        <f>M12AV!D65</f>
        <v>16</v>
      </c>
      <c r="E65" s="247"/>
      <c r="F65" s="248">
        <f t="shared" si="0"/>
        <v>16</v>
      </c>
      <c r="G65" s="247">
        <f>M12AV!G65</f>
        <v>17</v>
      </c>
      <c r="H65" s="247" t="str">
        <f>IF(M12AV!H65="","",' RatMqual'!E65)</f>
        <v/>
      </c>
      <c r="I65" s="248">
        <f t="shared" si="1"/>
        <v>17</v>
      </c>
      <c r="J65" s="247">
        <f>M12AV!J65</f>
        <v>17.5</v>
      </c>
      <c r="K65" s="247" t="str">
        <f>IF(M12AV!K65="","",Rat_CGes!E65)</f>
        <v/>
      </c>
      <c r="L65" s="248">
        <f t="shared" si="2"/>
        <v>17.5</v>
      </c>
      <c r="M65" s="247">
        <f t="shared" si="3"/>
        <v>17.060000000000002</v>
      </c>
      <c r="N65" s="249" t="str">
        <f t="shared" si="4"/>
        <v>V</v>
      </c>
    </row>
    <row r="66" spans="1:14" ht="12.6" customHeight="1">
      <c r="A66" s="53">
        <v>57</v>
      </c>
      <c r="B66" s="217" t="s">
        <v>123</v>
      </c>
      <c r="C66" s="246" t="s">
        <v>124</v>
      </c>
      <c r="D66" s="247">
        <f>M12AV!D66</f>
        <v>15</v>
      </c>
      <c r="E66" s="247"/>
      <c r="F66" s="248">
        <f t="shared" si="0"/>
        <v>15</v>
      </c>
      <c r="G66" s="247">
        <f>M12AV!G66</f>
        <v>15</v>
      </c>
      <c r="H66" s="247" t="str">
        <f>IF(M12AV!H66="","",' RatMqual'!E66)</f>
        <v/>
      </c>
      <c r="I66" s="248">
        <f t="shared" si="1"/>
        <v>15</v>
      </c>
      <c r="J66" s="247">
        <f>M12AV!J66</f>
        <v>19</v>
      </c>
      <c r="K66" s="247" t="str">
        <f>IF(M12AV!K66="","",Rat_CGes!E66)</f>
        <v/>
      </c>
      <c r="L66" s="248">
        <f t="shared" si="2"/>
        <v>19</v>
      </c>
      <c r="M66" s="247">
        <f t="shared" si="3"/>
        <v>17.240000000000002</v>
      </c>
      <c r="N66" s="249" t="str">
        <f t="shared" si="4"/>
        <v>V</v>
      </c>
    </row>
    <row r="67" spans="1:14" ht="12.6" customHeight="1">
      <c r="A67" s="53">
        <v>58</v>
      </c>
      <c r="B67" s="217" t="s">
        <v>125</v>
      </c>
      <c r="C67" s="246" t="s">
        <v>126</v>
      </c>
      <c r="D67" s="247">
        <f>M12AV!D67</f>
        <v>16.5</v>
      </c>
      <c r="E67" s="247"/>
      <c r="F67" s="248">
        <f t="shared" si="0"/>
        <v>16.5</v>
      </c>
      <c r="G67" s="247">
        <f>M12AV!G67</f>
        <v>19</v>
      </c>
      <c r="H67" s="247" t="str">
        <f>IF(M12AV!H67="","",' RatMqual'!E67)</f>
        <v/>
      </c>
      <c r="I67" s="248">
        <f t="shared" si="1"/>
        <v>19</v>
      </c>
      <c r="J67" s="247">
        <f>M12AV!J67</f>
        <v>19.5</v>
      </c>
      <c r="K67" s="247" t="str">
        <f>IF(M12AV!K67="","",Rat_CGes!E67)</f>
        <v/>
      </c>
      <c r="L67" s="248">
        <f t="shared" si="2"/>
        <v>19.5</v>
      </c>
      <c r="M67" s="247">
        <f t="shared" si="3"/>
        <v>18.73</v>
      </c>
      <c r="N67" s="249" t="str">
        <f t="shared" si="4"/>
        <v>V</v>
      </c>
    </row>
    <row r="68" spans="1:14" ht="12.6" customHeight="1">
      <c r="A68" s="53">
        <v>59</v>
      </c>
      <c r="B68" s="217" t="s">
        <v>127</v>
      </c>
      <c r="C68" s="246" t="s">
        <v>128</v>
      </c>
      <c r="D68" s="247">
        <f>M12AV!D68</f>
        <v>15</v>
      </c>
      <c r="E68" s="247"/>
      <c r="F68" s="248">
        <f t="shared" si="0"/>
        <v>15</v>
      </c>
      <c r="G68" s="247">
        <f>M12AV!G68</f>
        <v>20</v>
      </c>
      <c r="H68" s="247" t="str">
        <f>IF(M12AV!H68="","",' RatMqual'!E68)</f>
        <v/>
      </c>
      <c r="I68" s="248">
        <f t="shared" si="1"/>
        <v>20</v>
      </c>
      <c r="J68" s="247">
        <f>M12AV!J68</f>
        <v>19</v>
      </c>
      <c r="K68" s="247" t="str">
        <f>IF(M12AV!K68="","",Rat_CGes!E68)</f>
        <v/>
      </c>
      <c r="L68" s="248">
        <f t="shared" si="2"/>
        <v>19</v>
      </c>
      <c r="M68" s="247">
        <f t="shared" si="3"/>
        <v>18.34</v>
      </c>
      <c r="N68" s="249" t="str">
        <f t="shared" si="4"/>
        <v>V</v>
      </c>
    </row>
    <row r="69" spans="1:14" ht="12.6" customHeight="1">
      <c r="A69" s="53">
        <v>60</v>
      </c>
      <c r="B69" s="217" t="s">
        <v>129</v>
      </c>
      <c r="C69" s="246" t="s">
        <v>130</v>
      </c>
      <c r="D69" s="247">
        <f>M12AV!D69</f>
        <v>18.5</v>
      </c>
      <c r="E69" s="247"/>
      <c r="F69" s="248">
        <f t="shared" si="0"/>
        <v>18.5</v>
      </c>
      <c r="G69" s="247">
        <f>M12AV!G69</f>
        <v>17</v>
      </c>
      <c r="H69" s="247" t="str">
        <f>IF(M12AV!H69="","",' RatMqual'!E69)</f>
        <v/>
      </c>
      <c r="I69" s="248">
        <f t="shared" si="1"/>
        <v>17</v>
      </c>
      <c r="J69" s="247">
        <f>M12AV!J69</f>
        <v>15.5</v>
      </c>
      <c r="K69" s="247" t="str">
        <f>IF(M12AV!K69="","",Rat_CGes!E69)</f>
        <v/>
      </c>
      <c r="L69" s="248">
        <f t="shared" si="2"/>
        <v>15.5</v>
      </c>
      <c r="M69" s="247">
        <f t="shared" si="3"/>
        <v>16.490000000000002</v>
      </c>
      <c r="N69" s="249" t="str">
        <f t="shared" si="4"/>
        <v>V</v>
      </c>
    </row>
    <row r="70" spans="1:14" ht="12.6" customHeight="1">
      <c r="A70" s="53">
        <v>61</v>
      </c>
      <c r="B70" s="217" t="s">
        <v>131</v>
      </c>
      <c r="C70" s="246" t="s">
        <v>132</v>
      </c>
      <c r="D70" s="247">
        <f>M12AV!D70</f>
        <v>16.5</v>
      </c>
      <c r="E70" s="247"/>
      <c r="F70" s="248">
        <f t="shared" si="0"/>
        <v>16.5</v>
      </c>
      <c r="G70" s="247">
        <f>M12AV!G70</f>
        <v>16</v>
      </c>
      <c r="H70" s="247" t="str">
        <f>IF(M12AV!H70="","",' RatMqual'!E70)</f>
        <v/>
      </c>
      <c r="I70" s="248">
        <f t="shared" si="1"/>
        <v>16</v>
      </c>
      <c r="J70" s="247">
        <f>M12AV!J70</f>
        <v>14.5</v>
      </c>
      <c r="K70" s="247" t="str">
        <f>IF(M12AV!K70="","",Rat_CGes!E70)</f>
        <v/>
      </c>
      <c r="L70" s="248">
        <f t="shared" si="2"/>
        <v>14.5</v>
      </c>
      <c r="M70" s="247">
        <f t="shared" si="3"/>
        <v>15.270000000000001</v>
      </c>
      <c r="N70" s="249" t="str">
        <f t="shared" si="4"/>
        <v>V</v>
      </c>
    </row>
    <row r="71" spans="1:14" ht="12.6" customHeight="1">
      <c r="A71" s="61">
        <v>62</v>
      </c>
      <c r="B71" s="217" t="s">
        <v>133</v>
      </c>
      <c r="C71" s="246" t="s">
        <v>134</v>
      </c>
      <c r="D71" s="247">
        <f>M12AV!D71</f>
        <v>14.5</v>
      </c>
      <c r="E71" s="247"/>
      <c r="F71" s="248">
        <f t="shared" si="0"/>
        <v>14.5</v>
      </c>
      <c r="G71" s="247">
        <f>M12AV!G71</f>
        <v>13</v>
      </c>
      <c r="H71" s="247" t="str">
        <f>IF(M12AV!H71="","",' RatMqual'!E71)</f>
        <v/>
      </c>
      <c r="I71" s="248">
        <f t="shared" si="1"/>
        <v>13</v>
      </c>
      <c r="J71" s="247">
        <f>M12AV!J71</f>
        <v>19</v>
      </c>
      <c r="K71" s="247" t="str">
        <f>IF(M12AV!K71="","",Rat_CGes!E71)</f>
        <v/>
      </c>
      <c r="L71" s="248">
        <f t="shared" si="2"/>
        <v>19</v>
      </c>
      <c r="M71" s="247">
        <f t="shared" si="3"/>
        <v>16.690000000000001</v>
      </c>
      <c r="N71" s="249" t="str">
        <f t="shared" si="4"/>
        <v>V</v>
      </c>
    </row>
    <row r="72" spans="1:14" ht="12.6" customHeight="1">
      <c r="A72" s="53">
        <v>63</v>
      </c>
      <c r="B72" s="217" t="s">
        <v>135</v>
      </c>
      <c r="C72" s="246" t="s">
        <v>136</v>
      </c>
      <c r="D72" s="247">
        <f>M12AV!D72</f>
        <v>16.5</v>
      </c>
      <c r="E72" s="247"/>
      <c r="F72" s="248">
        <f t="shared" si="0"/>
        <v>16.5</v>
      </c>
      <c r="G72" s="247">
        <f>M12AV!G72</f>
        <v>17</v>
      </c>
      <c r="H72" s="247" t="str">
        <f>IF(M12AV!H72="","",' RatMqual'!E72)</f>
        <v/>
      </c>
      <c r="I72" s="248">
        <f t="shared" si="1"/>
        <v>17</v>
      </c>
      <c r="J72" s="247">
        <f>M12AV!J72</f>
        <v>12.5</v>
      </c>
      <c r="K72" s="247" t="str">
        <f>IF(M12AV!K72="","",Rat_CGes!E72)</f>
        <v/>
      </c>
      <c r="L72" s="248">
        <f t="shared" si="2"/>
        <v>12.5</v>
      </c>
      <c r="M72" s="247">
        <f t="shared" si="3"/>
        <v>14.370000000000001</v>
      </c>
      <c r="N72" s="249" t="str">
        <f t="shared" si="4"/>
        <v>V</v>
      </c>
    </row>
    <row r="73" spans="1:14" ht="12.6" customHeight="1">
      <c r="A73" s="61">
        <v>64</v>
      </c>
      <c r="B73" s="217" t="s">
        <v>137</v>
      </c>
      <c r="C73" s="246" t="s">
        <v>138</v>
      </c>
      <c r="D73" s="247">
        <f>M12AV!D73</f>
        <v>18</v>
      </c>
      <c r="E73" s="247"/>
      <c r="F73" s="248">
        <f t="shared" si="0"/>
        <v>18</v>
      </c>
      <c r="G73" s="247">
        <f>M12AV!G73</f>
        <v>17</v>
      </c>
      <c r="H73" s="247" t="str">
        <f>IF(M12AV!H73="","",' RatMqual'!E73)</f>
        <v/>
      </c>
      <c r="I73" s="248">
        <f t="shared" si="1"/>
        <v>17</v>
      </c>
      <c r="J73" s="247">
        <f>M12AV!J73</f>
        <v>18</v>
      </c>
      <c r="K73" s="247" t="str">
        <f>IF(M12AV!K73="","",Rat_CGes!E73)</f>
        <v/>
      </c>
      <c r="L73" s="248">
        <f t="shared" si="2"/>
        <v>18</v>
      </c>
      <c r="M73" s="247">
        <f t="shared" si="3"/>
        <v>17.78</v>
      </c>
      <c r="N73" s="249" t="str">
        <f t="shared" si="4"/>
        <v>V</v>
      </c>
    </row>
    <row r="74" spans="1:14" ht="12.6" customHeight="1">
      <c r="A74" s="53">
        <v>65</v>
      </c>
      <c r="B74" s="217" t="s">
        <v>139</v>
      </c>
      <c r="C74" s="246" t="s">
        <v>140</v>
      </c>
      <c r="D74" s="247">
        <f>M12AV!D74</f>
        <v>15.5</v>
      </c>
      <c r="E74" s="247"/>
      <c r="F74" s="248">
        <f t="shared" si="0"/>
        <v>15.5</v>
      </c>
      <c r="G74" s="247">
        <f>M12AV!G74</f>
        <v>12</v>
      </c>
      <c r="H74" s="247" t="str">
        <f>IF(M12AV!H74="","",' RatMqual'!E74)</f>
        <v/>
      </c>
      <c r="I74" s="248">
        <f t="shared" si="1"/>
        <v>12</v>
      </c>
      <c r="J74" s="247">
        <f>M12AV!J74</f>
        <v>19</v>
      </c>
      <c r="K74" s="247" t="str">
        <f>IF(M12AV!K74="","",Rat_CGes!E74)</f>
        <v/>
      </c>
      <c r="L74" s="248">
        <f t="shared" si="2"/>
        <v>19</v>
      </c>
      <c r="M74" s="247">
        <f t="shared" si="3"/>
        <v>16.690000000000001</v>
      </c>
      <c r="N74" s="249" t="str">
        <f t="shared" si="4"/>
        <v>V</v>
      </c>
    </row>
    <row r="75" spans="1:14" ht="12.6" customHeight="1">
      <c r="A75" s="61">
        <v>66</v>
      </c>
      <c r="B75" s="217" t="s">
        <v>141</v>
      </c>
      <c r="C75" s="246" t="s">
        <v>51</v>
      </c>
      <c r="D75" s="247">
        <f>M12AV!D75</f>
        <v>13</v>
      </c>
      <c r="E75" s="247"/>
      <c r="F75" s="248">
        <f t="shared" ref="F75:F130" si="5">IF(E75="",D75,MIN(12, MAX(D75,E75)))</f>
        <v>13</v>
      </c>
      <c r="G75" s="247">
        <f>M12AV!G75</f>
        <v>13</v>
      </c>
      <c r="H75" s="247" t="str">
        <f>IF(M12AV!H75="","",' RatMqual'!E75)</f>
        <v/>
      </c>
      <c r="I75" s="248">
        <f t="shared" ref="I75:I130" si="6">IF(H75="",G75,MIN(12, MAX(G75,H75)))</f>
        <v>13</v>
      </c>
      <c r="J75" s="247">
        <f>M12AV!J75</f>
        <v>9</v>
      </c>
      <c r="K75" s="247">
        <f>IF(M12AV!K75="","",Rat_CGes!E75)</f>
        <v>12</v>
      </c>
      <c r="L75" s="248">
        <f t="shared" ref="L75:L130" si="7">IF(K75="",J75,MIN(12, MAX(J75,K75)))</f>
        <v>12</v>
      </c>
      <c r="M75" s="247">
        <f t="shared" ref="M75:M130" si="8">F75*0.22+I75*0.22+L75*0.56</f>
        <v>12.440000000000001</v>
      </c>
      <c r="N75" s="249" t="str">
        <f t="shared" ref="N75:N130" si="9">IF(M75&lt;6,"AR", IF(M75&gt;=12,IF(AND(E75="",H75="",K75=""),"V","VAR"),"NV"))</f>
        <v>VAR</v>
      </c>
    </row>
    <row r="76" spans="1:14" ht="12.6" customHeight="1">
      <c r="A76" s="53">
        <v>67</v>
      </c>
      <c r="B76" s="217" t="s">
        <v>142</v>
      </c>
      <c r="C76" s="246" t="s">
        <v>143</v>
      </c>
      <c r="D76" s="247">
        <f>M12AV!D76</f>
        <v>17.5</v>
      </c>
      <c r="E76" s="247"/>
      <c r="F76" s="248">
        <f t="shared" si="5"/>
        <v>17.5</v>
      </c>
      <c r="G76" s="247">
        <f>M12AV!G76</f>
        <v>13</v>
      </c>
      <c r="H76" s="247" t="str">
        <f>IF(M12AV!H76="","",' RatMqual'!E76)</f>
        <v/>
      </c>
      <c r="I76" s="248">
        <f t="shared" si="6"/>
        <v>13</v>
      </c>
      <c r="J76" s="247">
        <f>M12AV!J76</f>
        <v>9</v>
      </c>
      <c r="K76" s="247">
        <f>IF(M12AV!K76="","",Rat_CGes!E76)</f>
        <v>12</v>
      </c>
      <c r="L76" s="248">
        <f t="shared" si="7"/>
        <v>12</v>
      </c>
      <c r="M76" s="247">
        <f t="shared" si="8"/>
        <v>13.43</v>
      </c>
      <c r="N76" s="249" t="str">
        <f t="shared" si="9"/>
        <v>VAR</v>
      </c>
    </row>
    <row r="77" spans="1:14" ht="12.6" customHeight="1">
      <c r="A77" s="61">
        <v>68</v>
      </c>
      <c r="B77" s="217" t="s">
        <v>144</v>
      </c>
      <c r="C77" s="246" t="s">
        <v>145</v>
      </c>
      <c r="D77" s="247">
        <f>M12AV!D77</f>
        <v>16</v>
      </c>
      <c r="E77" s="247"/>
      <c r="F77" s="248">
        <f t="shared" si="5"/>
        <v>16</v>
      </c>
      <c r="G77" s="247">
        <f>M12AV!G77</f>
        <v>16</v>
      </c>
      <c r="H77" s="247" t="str">
        <f>IF(M12AV!H77="","",' RatMqual'!E77)</f>
        <v/>
      </c>
      <c r="I77" s="248">
        <f t="shared" si="6"/>
        <v>16</v>
      </c>
      <c r="J77" s="247">
        <f>M12AV!J77</f>
        <v>10.5</v>
      </c>
      <c r="K77" s="247" t="str">
        <f>IF(M12AV!K77="","",Rat_CGes!E77)</f>
        <v/>
      </c>
      <c r="L77" s="248">
        <f t="shared" si="7"/>
        <v>10.5</v>
      </c>
      <c r="M77" s="247">
        <f t="shared" si="8"/>
        <v>12.920000000000002</v>
      </c>
      <c r="N77" s="249" t="str">
        <f t="shared" si="9"/>
        <v>V</v>
      </c>
    </row>
    <row r="78" spans="1:14" ht="12.6" customHeight="1">
      <c r="A78" s="53">
        <v>69</v>
      </c>
      <c r="B78" s="217" t="s">
        <v>146</v>
      </c>
      <c r="C78" s="246" t="s">
        <v>147</v>
      </c>
      <c r="D78" s="247">
        <f>M12AV!D78</f>
        <v>15.5</v>
      </c>
      <c r="E78" s="247"/>
      <c r="F78" s="248">
        <f t="shared" si="5"/>
        <v>15.5</v>
      </c>
      <c r="G78" s="247">
        <f>M12AV!G78</f>
        <v>13</v>
      </c>
      <c r="H78" s="247" t="str">
        <f>IF(M12AV!H78="","",' RatMqual'!E78)</f>
        <v/>
      </c>
      <c r="I78" s="248">
        <f t="shared" si="6"/>
        <v>13</v>
      </c>
      <c r="J78" s="247">
        <f>M12AV!J78</f>
        <v>13.5</v>
      </c>
      <c r="K78" s="247" t="str">
        <f>IF(M12AV!K78="","",Rat_CGes!E78)</f>
        <v/>
      </c>
      <c r="L78" s="248">
        <f t="shared" si="7"/>
        <v>13.5</v>
      </c>
      <c r="M78" s="247">
        <f t="shared" si="8"/>
        <v>13.83</v>
      </c>
      <c r="N78" s="249" t="str">
        <f t="shared" si="9"/>
        <v>V</v>
      </c>
    </row>
    <row r="79" spans="1:14" ht="12.6" customHeight="1">
      <c r="A79" s="61">
        <v>70</v>
      </c>
      <c r="B79" s="217" t="s">
        <v>148</v>
      </c>
      <c r="C79" s="246" t="s">
        <v>149</v>
      </c>
      <c r="D79" s="247">
        <f>M12AV!D79</f>
        <v>18</v>
      </c>
      <c r="E79" s="247"/>
      <c r="F79" s="248">
        <f t="shared" si="5"/>
        <v>18</v>
      </c>
      <c r="G79" s="247">
        <f>M12AV!G79</f>
        <v>14</v>
      </c>
      <c r="H79" s="247" t="str">
        <f>IF(M12AV!H79="","",' RatMqual'!E79)</f>
        <v/>
      </c>
      <c r="I79" s="248">
        <f t="shared" si="6"/>
        <v>14</v>
      </c>
      <c r="J79" s="247">
        <f>M12AV!J79</f>
        <v>18</v>
      </c>
      <c r="K79" s="247" t="str">
        <f>IF(M12AV!K79="","",Rat_CGes!E79)</f>
        <v/>
      </c>
      <c r="L79" s="248">
        <f t="shared" si="7"/>
        <v>18</v>
      </c>
      <c r="M79" s="247">
        <f t="shared" si="8"/>
        <v>17.12</v>
      </c>
      <c r="N79" s="249" t="str">
        <f t="shared" si="9"/>
        <v>V</v>
      </c>
    </row>
    <row r="80" spans="1:14" ht="12.6" customHeight="1">
      <c r="A80" s="53">
        <v>71</v>
      </c>
      <c r="B80" s="217" t="s">
        <v>150</v>
      </c>
      <c r="C80" s="246" t="s">
        <v>151</v>
      </c>
      <c r="D80" s="247">
        <f>M12AV!D80</f>
        <v>16</v>
      </c>
      <c r="E80" s="247"/>
      <c r="F80" s="248">
        <f t="shared" si="5"/>
        <v>16</v>
      </c>
      <c r="G80" s="247">
        <f>M12AV!G80</f>
        <v>7</v>
      </c>
      <c r="H80" s="247" t="str">
        <f>IF(M12AV!H80="","",' RatMqual'!E80)</f>
        <v/>
      </c>
      <c r="I80" s="248">
        <f t="shared" si="6"/>
        <v>7</v>
      </c>
      <c r="J80" s="247">
        <f>M12AV!J80</f>
        <v>14</v>
      </c>
      <c r="K80" s="247" t="str">
        <f>IF(M12AV!K80="","",Rat_CGes!E80)</f>
        <v/>
      </c>
      <c r="L80" s="248">
        <f t="shared" si="7"/>
        <v>14</v>
      </c>
      <c r="M80" s="247">
        <f t="shared" si="8"/>
        <v>12.900000000000002</v>
      </c>
      <c r="N80" s="249" t="str">
        <f t="shared" si="9"/>
        <v>V</v>
      </c>
    </row>
    <row r="81" spans="1:14" ht="12.6" customHeight="1">
      <c r="A81" s="61">
        <v>72</v>
      </c>
      <c r="B81" s="217" t="s">
        <v>152</v>
      </c>
      <c r="C81" s="246" t="s">
        <v>153</v>
      </c>
      <c r="D81" s="247">
        <f>M12AV!D81</f>
        <v>18</v>
      </c>
      <c r="E81" s="247"/>
      <c r="F81" s="248">
        <f t="shared" si="5"/>
        <v>18</v>
      </c>
      <c r="G81" s="247">
        <f>M12AV!G81</f>
        <v>20</v>
      </c>
      <c r="H81" s="247" t="str">
        <f>IF(M12AV!H81="","",' RatMqual'!E81)</f>
        <v/>
      </c>
      <c r="I81" s="248">
        <f t="shared" si="6"/>
        <v>20</v>
      </c>
      <c r="J81" s="247">
        <f>M12AV!J81</f>
        <v>20</v>
      </c>
      <c r="K81" s="247" t="str">
        <f>IF(M12AV!K81="","",Rat_CGes!E81)</f>
        <v/>
      </c>
      <c r="L81" s="248">
        <f t="shared" si="7"/>
        <v>20</v>
      </c>
      <c r="M81" s="247">
        <f t="shared" si="8"/>
        <v>19.560000000000002</v>
      </c>
      <c r="N81" s="249" t="str">
        <f t="shared" si="9"/>
        <v>V</v>
      </c>
    </row>
    <row r="82" spans="1:14" ht="12.6" customHeight="1">
      <c r="A82" s="53">
        <v>73</v>
      </c>
      <c r="B82" s="217" t="s">
        <v>154</v>
      </c>
      <c r="C82" s="246" t="s">
        <v>155</v>
      </c>
      <c r="D82" s="247">
        <f>M12AV!D82</f>
        <v>17.5</v>
      </c>
      <c r="E82" s="247"/>
      <c r="F82" s="248">
        <f t="shared" si="5"/>
        <v>17.5</v>
      </c>
      <c r="G82" s="247">
        <f>M12AV!G82</f>
        <v>17</v>
      </c>
      <c r="H82" s="247" t="str">
        <f>IF(M12AV!H82="","",' RatMqual'!E82)</f>
        <v/>
      </c>
      <c r="I82" s="248">
        <f t="shared" si="6"/>
        <v>17</v>
      </c>
      <c r="J82" s="247">
        <f>M12AV!J82</f>
        <v>17</v>
      </c>
      <c r="K82" s="247" t="str">
        <f>IF(M12AV!K82="","",Rat_CGes!E82)</f>
        <v/>
      </c>
      <c r="L82" s="248">
        <f t="shared" si="7"/>
        <v>17</v>
      </c>
      <c r="M82" s="247">
        <f t="shared" si="8"/>
        <v>17.11</v>
      </c>
      <c r="N82" s="249" t="str">
        <f t="shared" si="9"/>
        <v>V</v>
      </c>
    </row>
    <row r="83" spans="1:14" ht="12.6" customHeight="1">
      <c r="A83" s="61">
        <v>74</v>
      </c>
      <c r="B83" s="217" t="s">
        <v>156</v>
      </c>
      <c r="C83" s="246" t="s">
        <v>157</v>
      </c>
      <c r="D83" s="247">
        <f>M12AV!D83</f>
        <v>14</v>
      </c>
      <c r="E83" s="247"/>
      <c r="F83" s="248">
        <f t="shared" si="5"/>
        <v>14</v>
      </c>
      <c r="G83" s="247">
        <f>M12AV!G83</f>
        <v>12</v>
      </c>
      <c r="H83" s="247" t="str">
        <f>IF(M12AV!H83="","",' RatMqual'!E83)</f>
        <v/>
      </c>
      <c r="I83" s="248">
        <f t="shared" si="6"/>
        <v>12</v>
      </c>
      <c r="J83" s="247">
        <f>M12AV!J83</f>
        <v>14</v>
      </c>
      <c r="K83" s="247" t="str">
        <f>IF(M12AV!K83="","",Rat_CGes!E83)</f>
        <v/>
      </c>
      <c r="L83" s="248">
        <f t="shared" si="7"/>
        <v>14</v>
      </c>
      <c r="M83" s="247">
        <f t="shared" si="8"/>
        <v>13.560000000000002</v>
      </c>
      <c r="N83" s="249" t="str">
        <f t="shared" si="9"/>
        <v>V</v>
      </c>
    </row>
    <row r="84" spans="1:14" ht="12.6" customHeight="1">
      <c r="A84" s="53">
        <v>75</v>
      </c>
      <c r="B84" s="217" t="s">
        <v>158</v>
      </c>
      <c r="C84" s="246" t="s">
        <v>159</v>
      </c>
      <c r="D84" s="247">
        <f>M12AV!D84</f>
        <v>12</v>
      </c>
      <c r="E84" s="247"/>
      <c r="F84" s="248">
        <f t="shared" si="5"/>
        <v>12</v>
      </c>
      <c r="G84" s="247">
        <f>M12AV!G84</f>
        <v>12</v>
      </c>
      <c r="H84" s="247" t="str">
        <f>IF(M12AV!H84="","",' RatMqual'!E84)</f>
        <v/>
      </c>
      <c r="I84" s="248">
        <f t="shared" si="6"/>
        <v>12</v>
      </c>
      <c r="J84" s="247">
        <f>M12AV!J84</f>
        <v>17</v>
      </c>
      <c r="K84" s="247" t="str">
        <f>IF(M12AV!K84="","",Rat_CGes!E84)</f>
        <v/>
      </c>
      <c r="L84" s="248">
        <f t="shared" si="7"/>
        <v>17</v>
      </c>
      <c r="M84" s="247">
        <f t="shared" si="8"/>
        <v>14.8</v>
      </c>
      <c r="N84" s="249" t="str">
        <f t="shared" si="9"/>
        <v>V</v>
      </c>
    </row>
    <row r="85" spans="1:14" ht="12.6" customHeight="1">
      <c r="A85" s="61">
        <v>76</v>
      </c>
      <c r="B85" s="217" t="s">
        <v>160</v>
      </c>
      <c r="C85" s="246" t="s">
        <v>159</v>
      </c>
      <c r="D85" s="247">
        <f>M12AV!D85</f>
        <v>13.5</v>
      </c>
      <c r="E85" s="247"/>
      <c r="F85" s="248">
        <f t="shared" si="5"/>
        <v>13.5</v>
      </c>
      <c r="G85" s="247">
        <f>M12AV!G85</f>
        <v>18</v>
      </c>
      <c r="H85" s="247" t="str">
        <f>IF(M12AV!H85="","",' RatMqual'!E85)</f>
        <v/>
      </c>
      <c r="I85" s="248">
        <f t="shared" si="6"/>
        <v>18</v>
      </c>
      <c r="J85" s="247">
        <f>M12AV!J85</f>
        <v>16.5</v>
      </c>
      <c r="K85" s="247" t="str">
        <f>IF(M12AV!K85="","",Rat_CGes!E85)</f>
        <v/>
      </c>
      <c r="L85" s="248">
        <f t="shared" si="7"/>
        <v>16.5</v>
      </c>
      <c r="M85" s="247">
        <f t="shared" si="8"/>
        <v>16.170000000000002</v>
      </c>
      <c r="N85" s="249" t="str">
        <f t="shared" si="9"/>
        <v>V</v>
      </c>
    </row>
    <row r="86" spans="1:14" ht="12.6" customHeight="1">
      <c r="A86" s="53">
        <v>77</v>
      </c>
      <c r="B86" s="217" t="s">
        <v>161</v>
      </c>
      <c r="C86" s="246" t="s">
        <v>162</v>
      </c>
      <c r="D86" s="247">
        <f>M12AV!D86</f>
        <v>13.5</v>
      </c>
      <c r="E86" s="247"/>
      <c r="F86" s="248">
        <f t="shared" si="5"/>
        <v>13.5</v>
      </c>
      <c r="G86" s="247">
        <f>M12AV!G86</f>
        <v>13</v>
      </c>
      <c r="H86" s="247" t="str">
        <f>IF(M12AV!H86="","",' RatMqual'!E86)</f>
        <v/>
      </c>
      <c r="I86" s="248">
        <f t="shared" si="6"/>
        <v>13</v>
      </c>
      <c r="J86" s="247">
        <f>M12AV!J86</f>
        <v>7.5</v>
      </c>
      <c r="K86" s="247">
        <f>IF(M12AV!K86="","",Rat_CGes!E86)</f>
        <v>12</v>
      </c>
      <c r="L86" s="248">
        <f t="shared" si="7"/>
        <v>12</v>
      </c>
      <c r="M86" s="247">
        <f t="shared" si="8"/>
        <v>12.55</v>
      </c>
      <c r="N86" s="249" t="str">
        <f t="shared" si="9"/>
        <v>VAR</v>
      </c>
    </row>
    <row r="87" spans="1:14" ht="12.6" customHeight="1">
      <c r="A87" s="61">
        <v>78</v>
      </c>
      <c r="B87" s="217" t="s">
        <v>163</v>
      </c>
      <c r="C87" s="246" t="s">
        <v>164</v>
      </c>
      <c r="D87" s="247">
        <f>M12AV!D87</f>
        <v>19</v>
      </c>
      <c r="E87" s="247"/>
      <c r="F87" s="248">
        <f t="shared" si="5"/>
        <v>19</v>
      </c>
      <c r="G87" s="247">
        <f>M12AV!G87</f>
        <v>12</v>
      </c>
      <c r="H87" s="247" t="str">
        <f>IF(M12AV!H87="","",' RatMqual'!E87)</f>
        <v/>
      </c>
      <c r="I87" s="248">
        <f t="shared" si="6"/>
        <v>12</v>
      </c>
      <c r="J87" s="247">
        <f>M12AV!J87</f>
        <v>18</v>
      </c>
      <c r="K87" s="247" t="str">
        <f>IF(M12AV!K87="","",Rat_CGes!E87)</f>
        <v/>
      </c>
      <c r="L87" s="248">
        <f t="shared" si="7"/>
        <v>18</v>
      </c>
      <c r="M87" s="247">
        <f t="shared" si="8"/>
        <v>16.900000000000002</v>
      </c>
      <c r="N87" s="249" t="str">
        <f t="shared" si="9"/>
        <v>V</v>
      </c>
    </row>
    <row r="88" spans="1:14" ht="12.6" customHeight="1">
      <c r="A88" s="53">
        <v>79</v>
      </c>
      <c r="B88" s="217" t="s">
        <v>165</v>
      </c>
      <c r="C88" s="246" t="s">
        <v>166</v>
      </c>
      <c r="D88" s="247">
        <f>M12AV!D88</f>
        <v>17</v>
      </c>
      <c r="E88" s="247"/>
      <c r="F88" s="248">
        <f t="shared" si="5"/>
        <v>17</v>
      </c>
      <c r="G88" s="247">
        <f>M12AV!G88</f>
        <v>15</v>
      </c>
      <c r="H88" s="247" t="str">
        <f>IF(M12AV!H88="","",' RatMqual'!E88)</f>
        <v/>
      </c>
      <c r="I88" s="248">
        <f t="shared" si="6"/>
        <v>15</v>
      </c>
      <c r="J88" s="247">
        <f>M12AV!J88</f>
        <v>16</v>
      </c>
      <c r="K88" s="247" t="str">
        <f>IF(M12AV!K88="","",Rat_CGes!E88)</f>
        <v/>
      </c>
      <c r="L88" s="248">
        <f t="shared" si="7"/>
        <v>16</v>
      </c>
      <c r="M88" s="247">
        <f t="shared" si="8"/>
        <v>16</v>
      </c>
      <c r="N88" s="249" t="str">
        <f t="shared" si="9"/>
        <v>V</v>
      </c>
    </row>
    <row r="89" spans="1:14" ht="12.6" customHeight="1">
      <c r="A89" s="61">
        <v>80</v>
      </c>
      <c r="B89" s="217" t="s">
        <v>167</v>
      </c>
      <c r="C89" s="246" t="s">
        <v>168</v>
      </c>
      <c r="D89" s="247">
        <f>M12AV!D89</f>
        <v>16.5</v>
      </c>
      <c r="E89" s="247"/>
      <c r="F89" s="248">
        <f t="shared" si="5"/>
        <v>16.5</v>
      </c>
      <c r="G89" s="247">
        <f>M12AV!G89</f>
        <v>18</v>
      </c>
      <c r="H89" s="247" t="str">
        <f>IF(M12AV!H89="","",' RatMqual'!E89)</f>
        <v/>
      </c>
      <c r="I89" s="248">
        <f t="shared" si="6"/>
        <v>18</v>
      </c>
      <c r="J89" s="247">
        <f>M12AV!J89</f>
        <v>19</v>
      </c>
      <c r="K89" s="247" t="str">
        <f>IF(M12AV!K89="","",Rat_CGes!E89)</f>
        <v/>
      </c>
      <c r="L89" s="248">
        <f t="shared" si="7"/>
        <v>19</v>
      </c>
      <c r="M89" s="247">
        <f t="shared" si="8"/>
        <v>18.23</v>
      </c>
      <c r="N89" s="249" t="str">
        <f t="shared" si="9"/>
        <v>V</v>
      </c>
    </row>
    <row r="90" spans="1:14" ht="12.6" customHeight="1">
      <c r="A90" s="53">
        <v>81</v>
      </c>
      <c r="B90" s="217" t="s">
        <v>169</v>
      </c>
      <c r="C90" s="246" t="s">
        <v>170</v>
      </c>
      <c r="D90" s="247">
        <f>M12AV!D90</f>
        <v>16</v>
      </c>
      <c r="E90" s="247"/>
      <c r="F90" s="248">
        <f t="shared" si="5"/>
        <v>16</v>
      </c>
      <c r="G90" s="247">
        <f>M12AV!G90</f>
        <v>16</v>
      </c>
      <c r="H90" s="247" t="str">
        <f>IF(M12AV!H90="","",' RatMqual'!E90)</f>
        <v/>
      </c>
      <c r="I90" s="248">
        <f t="shared" si="6"/>
        <v>16</v>
      </c>
      <c r="J90" s="247">
        <f>M12AV!J90</f>
        <v>17</v>
      </c>
      <c r="K90" s="247" t="str">
        <f>IF(M12AV!K90="","",Rat_CGes!E90)</f>
        <v/>
      </c>
      <c r="L90" s="248">
        <f t="shared" si="7"/>
        <v>17</v>
      </c>
      <c r="M90" s="247">
        <f t="shared" si="8"/>
        <v>16.560000000000002</v>
      </c>
      <c r="N90" s="249" t="str">
        <f t="shared" si="9"/>
        <v>V</v>
      </c>
    </row>
    <row r="91" spans="1:14" ht="12.6" customHeight="1">
      <c r="A91" s="61">
        <v>82</v>
      </c>
      <c r="B91" s="217" t="s">
        <v>171</v>
      </c>
      <c r="C91" s="246" t="s">
        <v>172</v>
      </c>
      <c r="D91" s="247">
        <f>M12AV!D91</f>
        <v>12.5</v>
      </c>
      <c r="E91" s="247"/>
      <c r="F91" s="248">
        <f t="shared" si="5"/>
        <v>12.5</v>
      </c>
      <c r="G91" s="247">
        <f>M12AV!G91</f>
        <v>10</v>
      </c>
      <c r="H91" s="247" t="str">
        <f>IF(M12AV!H91="","",' RatMqual'!E91)</f>
        <v/>
      </c>
      <c r="I91" s="248">
        <f t="shared" si="6"/>
        <v>10</v>
      </c>
      <c r="J91" s="247">
        <f>M12AV!J91</f>
        <v>14.5</v>
      </c>
      <c r="K91" s="247" t="str">
        <f>IF(M12AV!K91="","",Rat_CGes!E91)</f>
        <v/>
      </c>
      <c r="L91" s="248">
        <f t="shared" si="7"/>
        <v>14.5</v>
      </c>
      <c r="M91" s="247">
        <f t="shared" si="8"/>
        <v>13.07</v>
      </c>
      <c r="N91" s="249" t="str">
        <f t="shared" si="9"/>
        <v>V</v>
      </c>
    </row>
    <row r="92" spans="1:14" ht="12.6" customHeight="1">
      <c r="A92" s="53">
        <v>83</v>
      </c>
      <c r="B92" s="217" t="s">
        <v>173</v>
      </c>
      <c r="C92" s="246" t="s">
        <v>174</v>
      </c>
      <c r="D92" s="247">
        <f>M12AV!D92</f>
        <v>18</v>
      </c>
      <c r="E92" s="247"/>
      <c r="F92" s="248">
        <f t="shared" si="5"/>
        <v>18</v>
      </c>
      <c r="G92" s="247">
        <f>M12AV!G92</f>
        <v>17</v>
      </c>
      <c r="H92" s="247" t="str">
        <f>IF(M12AV!H92="","",' RatMqual'!E92)</f>
        <v/>
      </c>
      <c r="I92" s="248">
        <f t="shared" si="6"/>
        <v>17</v>
      </c>
      <c r="J92" s="247">
        <f>M12AV!J92</f>
        <v>17.5</v>
      </c>
      <c r="K92" s="247" t="str">
        <f>IF(M12AV!K92="","",Rat_CGes!E92)</f>
        <v/>
      </c>
      <c r="L92" s="248">
        <f t="shared" si="7"/>
        <v>17.5</v>
      </c>
      <c r="M92" s="247">
        <f t="shared" si="8"/>
        <v>17.5</v>
      </c>
      <c r="N92" s="249" t="str">
        <f t="shared" si="9"/>
        <v>V</v>
      </c>
    </row>
    <row r="93" spans="1:14" ht="12.6" customHeight="1">
      <c r="A93" s="61">
        <v>84</v>
      </c>
      <c r="B93" s="217" t="s">
        <v>175</v>
      </c>
      <c r="C93" s="246" t="s">
        <v>176</v>
      </c>
      <c r="D93" s="247">
        <f>M12AV!D93</f>
        <v>17</v>
      </c>
      <c r="E93" s="247"/>
      <c r="F93" s="248">
        <f t="shared" si="5"/>
        <v>17</v>
      </c>
      <c r="G93" s="247">
        <f>M12AV!G93</f>
        <v>10</v>
      </c>
      <c r="H93" s="247" t="str">
        <f>IF(M12AV!H93="","",' RatMqual'!E93)</f>
        <v/>
      </c>
      <c r="I93" s="248">
        <f t="shared" si="6"/>
        <v>10</v>
      </c>
      <c r="J93" s="247">
        <f>M12AV!J93</f>
        <v>13.5</v>
      </c>
      <c r="K93" s="247" t="str">
        <f>IF(M12AV!K93="","",Rat_CGes!E93)</f>
        <v/>
      </c>
      <c r="L93" s="248">
        <f t="shared" si="7"/>
        <v>13.5</v>
      </c>
      <c r="M93" s="247">
        <f t="shared" si="8"/>
        <v>13.5</v>
      </c>
      <c r="N93" s="249" t="str">
        <f t="shared" si="9"/>
        <v>V</v>
      </c>
    </row>
    <row r="94" spans="1:14" ht="12.6" customHeight="1">
      <c r="A94" s="53">
        <v>85</v>
      </c>
      <c r="B94" s="217" t="s">
        <v>177</v>
      </c>
      <c r="C94" s="246" t="s">
        <v>12</v>
      </c>
      <c r="D94" s="247">
        <f>M12AV!D94</f>
        <v>12.5</v>
      </c>
      <c r="E94" s="247"/>
      <c r="F94" s="248">
        <f t="shared" si="5"/>
        <v>12.5</v>
      </c>
      <c r="G94" s="247">
        <f>M12AV!G94</f>
        <v>14</v>
      </c>
      <c r="H94" s="247" t="str">
        <f>IF(M12AV!H94="","",' RatMqual'!E94)</f>
        <v/>
      </c>
      <c r="I94" s="248">
        <f t="shared" si="6"/>
        <v>14</v>
      </c>
      <c r="J94" s="247">
        <f>M12AV!J94</f>
        <v>16.5</v>
      </c>
      <c r="K94" s="247" t="str">
        <f>IF(M12AV!K94="","",Rat_CGes!E94)</f>
        <v/>
      </c>
      <c r="L94" s="248">
        <f t="shared" si="7"/>
        <v>16.5</v>
      </c>
      <c r="M94" s="247">
        <f t="shared" si="8"/>
        <v>15.07</v>
      </c>
      <c r="N94" s="249" t="str">
        <f t="shared" si="9"/>
        <v>V</v>
      </c>
    </row>
    <row r="95" spans="1:14" ht="12.6" customHeight="1">
      <c r="A95" s="61">
        <v>86</v>
      </c>
      <c r="B95" s="217" t="s">
        <v>178</v>
      </c>
      <c r="C95" s="246" t="s">
        <v>179</v>
      </c>
      <c r="D95" s="247">
        <f>M12AV!D95</f>
        <v>17</v>
      </c>
      <c r="E95" s="247"/>
      <c r="F95" s="248">
        <f t="shared" si="5"/>
        <v>17</v>
      </c>
      <c r="G95" s="247">
        <f>M12AV!G95</f>
        <v>13</v>
      </c>
      <c r="H95" s="247" t="str">
        <f>IF(M12AV!H95="","",' RatMqual'!E95)</f>
        <v/>
      </c>
      <c r="I95" s="248">
        <f t="shared" si="6"/>
        <v>13</v>
      </c>
      <c r="J95" s="247">
        <f>M12AV!J95</f>
        <v>6</v>
      </c>
      <c r="K95" s="247">
        <f>IF(M12AV!K95="","",Rat_CGes!E95)</f>
        <v>12</v>
      </c>
      <c r="L95" s="248">
        <f t="shared" si="7"/>
        <v>12</v>
      </c>
      <c r="M95" s="247">
        <f t="shared" si="8"/>
        <v>13.32</v>
      </c>
      <c r="N95" s="249" t="str">
        <f t="shared" si="9"/>
        <v>VAR</v>
      </c>
    </row>
    <row r="96" spans="1:14" ht="12.6" customHeight="1">
      <c r="A96" s="53">
        <v>87</v>
      </c>
      <c r="B96" s="217" t="s">
        <v>180</v>
      </c>
      <c r="C96" s="246" t="s">
        <v>181</v>
      </c>
      <c r="D96" s="247">
        <f>M12AV!D96</f>
        <v>10</v>
      </c>
      <c r="E96" s="247"/>
      <c r="F96" s="248">
        <f t="shared" si="5"/>
        <v>10</v>
      </c>
      <c r="G96" s="247">
        <f>M12AV!G96</f>
        <v>14</v>
      </c>
      <c r="H96" s="247" t="str">
        <f>IF(M12AV!H96="","",' RatMqual'!E96)</f>
        <v/>
      </c>
      <c r="I96" s="248">
        <f t="shared" si="6"/>
        <v>14</v>
      </c>
      <c r="J96" s="247">
        <f>M12AV!J96</f>
        <v>12.5</v>
      </c>
      <c r="K96" s="247" t="str">
        <f>IF(M12AV!K96="","",Rat_CGes!E96)</f>
        <v/>
      </c>
      <c r="L96" s="248">
        <f t="shared" si="7"/>
        <v>12.5</v>
      </c>
      <c r="M96" s="247">
        <f t="shared" si="8"/>
        <v>12.280000000000001</v>
      </c>
      <c r="N96" s="249" t="str">
        <f t="shared" si="9"/>
        <v>V</v>
      </c>
    </row>
    <row r="97" spans="1:14" ht="12.6" customHeight="1">
      <c r="A97" s="61">
        <v>88</v>
      </c>
      <c r="B97" s="217" t="s">
        <v>182</v>
      </c>
      <c r="C97" s="246" t="s">
        <v>183</v>
      </c>
      <c r="D97" s="247">
        <f>M12AV!D97</f>
        <v>15.5</v>
      </c>
      <c r="E97" s="247"/>
      <c r="F97" s="248">
        <f t="shared" si="5"/>
        <v>15.5</v>
      </c>
      <c r="G97" s="247">
        <f>M12AV!G97</f>
        <v>13</v>
      </c>
      <c r="H97" s="247" t="str">
        <f>IF(M12AV!H97="","",' RatMqual'!E97)</f>
        <v/>
      </c>
      <c r="I97" s="248">
        <f t="shared" si="6"/>
        <v>13</v>
      </c>
      <c r="J97" s="247">
        <f>M12AV!J97</f>
        <v>9.5</v>
      </c>
      <c r="K97" s="247">
        <f>IF(M12AV!K97="","",Rat_CGes!E97)</f>
        <v>4.5</v>
      </c>
      <c r="L97" s="248">
        <f t="shared" si="7"/>
        <v>9.5</v>
      </c>
      <c r="M97" s="247">
        <f t="shared" si="8"/>
        <v>11.59</v>
      </c>
      <c r="N97" s="249" t="str">
        <f t="shared" si="9"/>
        <v>NV</v>
      </c>
    </row>
    <row r="98" spans="1:14" ht="12.6" customHeight="1">
      <c r="A98" s="53">
        <v>89</v>
      </c>
      <c r="B98" s="217" t="s">
        <v>184</v>
      </c>
      <c r="C98" s="246" t="s">
        <v>13</v>
      </c>
      <c r="D98" s="247">
        <f>M12AV!D98</f>
        <v>16.5</v>
      </c>
      <c r="E98" s="247"/>
      <c r="F98" s="248">
        <f t="shared" si="5"/>
        <v>16.5</v>
      </c>
      <c r="G98" s="247">
        <f>M12AV!G98</f>
        <v>12</v>
      </c>
      <c r="H98" s="247" t="str">
        <f>IF(M12AV!H98="","",' RatMqual'!E98)</f>
        <v/>
      </c>
      <c r="I98" s="248">
        <f t="shared" si="6"/>
        <v>12</v>
      </c>
      <c r="J98" s="247">
        <f>M12AV!J98</f>
        <v>15.75</v>
      </c>
      <c r="K98" s="247" t="str">
        <f>IF(M12AV!K98="","",Rat_CGes!E98)</f>
        <v/>
      </c>
      <c r="L98" s="248">
        <f t="shared" si="7"/>
        <v>15.75</v>
      </c>
      <c r="M98" s="247">
        <f t="shared" si="8"/>
        <v>15.09</v>
      </c>
      <c r="N98" s="249" t="str">
        <f t="shared" si="9"/>
        <v>V</v>
      </c>
    </row>
    <row r="99" spans="1:14" ht="12.6" customHeight="1">
      <c r="A99" s="61">
        <v>90</v>
      </c>
      <c r="B99" s="217" t="s">
        <v>185</v>
      </c>
      <c r="C99" s="246" t="s">
        <v>186</v>
      </c>
      <c r="D99" s="247">
        <f>M12AV!D99</f>
        <v>17</v>
      </c>
      <c r="E99" s="247"/>
      <c r="F99" s="248">
        <f t="shared" si="5"/>
        <v>17</v>
      </c>
      <c r="G99" s="247">
        <f>M12AV!G99</f>
        <v>17</v>
      </c>
      <c r="H99" s="247" t="str">
        <f>IF(M12AV!H99="","",' RatMqual'!E99)</f>
        <v/>
      </c>
      <c r="I99" s="248">
        <f t="shared" si="6"/>
        <v>17</v>
      </c>
      <c r="J99" s="247">
        <f>M12AV!J99</f>
        <v>15</v>
      </c>
      <c r="K99" s="247" t="str">
        <f>IF(M12AV!K99="","",Rat_CGes!E99)</f>
        <v/>
      </c>
      <c r="L99" s="248">
        <f t="shared" si="7"/>
        <v>15</v>
      </c>
      <c r="M99" s="247">
        <f t="shared" si="8"/>
        <v>15.88</v>
      </c>
      <c r="N99" s="249" t="str">
        <f t="shared" si="9"/>
        <v>V</v>
      </c>
    </row>
    <row r="100" spans="1:14" ht="12.6" customHeight="1">
      <c r="A100" s="53">
        <v>91</v>
      </c>
      <c r="B100" s="217" t="s">
        <v>187</v>
      </c>
      <c r="C100" s="246" t="s">
        <v>188</v>
      </c>
      <c r="D100" s="247">
        <f>M12AV!D100</f>
        <v>16</v>
      </c>
      <c r="E100" s="247"/>
      <c r="F100" s="248">
        <f t="shared" si="5"/>
        <v>16</v>
      </c>
      <c r="G100" s="247">
        <f>M12AV!G100</f>
        <v>15</v>
      </c>
      <c r="H100" s="247" t="str">
        <f>IF(M12AV!H100="","",' RatMqual'!E100)</f>
        <v/>
      </c>
      <c r="I100" s="248">
        <f t="shared" si="6"/>
        <v>15</v>
      </c>
      <c r="J100" s="247">
        <f>M12AV!J100</f>
        <v>14</v>
      </c>
      <c r="K100" s="247" t="str">
        <f>IF(M12AV!K100="","",Rat_CGes!E100)</f>
        <v/>
      </c>
      <c r="L100" s="248">
        <f t="shared" si="7"/>
        <v>14</v>
      </c>
      <c r="M100" s="247">
        <f t="shared" si="8"/>
        <v>14.66</v>
      </c>
      <c r="N100" s="249" t="str">
        <f t="shared" si="9"/>
        <v>V</v>
      </c>
    </row>
    <row r="101" spans="1:14" ht="12.6" customHeight="1">
      <c r="A101" s="61">
        <v>92</v>
      </c>
      <c r="B101" s="217" t="s">
        <v>189</v>
      </c>
      <c r="C101" s="246" t="s">
        <v>190</v>
      </c>
      <c r="D101" s="247">
        <f>M12AV!D101</f>
        <v>18</v>
      </c>
      <c r="E101" s="247"/>
      <c r="F101" s="248">
        <f t="shared" si="5"/>
        <v>18</v>
      </c>
      <c r="G101" s="247">
        <f>M12AV!G101</f>
        <v>18</v>
      </c>
      <c r="H101" s="247" t="str">
        <f>IF(M12AV!H101="","",' RatMqual'!E101)</f>
        <v/>
      </c>
      <c r="I101" s="248">
        <f t="shared" si="6"/>
        <v>18</v>
      </c>
      <c r="J101" s="247">
        <f>M12AV!J101</f>
        <v>18.5</v>
      </c>
      <c r="K101" s="247" t="str">
        <f>IF(M12AV!K101="","",Rat_CGes!E101)</f>
        <v/>
      </c>
      <c r="L101" s="248">
        <f t="shared" si="7"/>
        <v>18.5</v>
      </c>
      <c r="M101" s="247">
        <f t="shared" si="8"/>
        <v>18.28</v>
      </c>
      <c r="N101" s="249" t="str">
        <f t="shared" si="9"/>
        <v>V</v>
      </c>
    </row>
    <row r="102" spans="1:14" ht="12.6" customHeight="1">
      <c r="A102" s="53">
        <v>93</v>
      </c>
      <c r="B102" s="217" t="s">
        <v>191</v>
      </c>
      <c r="C102" s="246" t="s">
        <v>192</v>
      </c>
      <c r="D102" s="247">
        <f>M12AV!D102</f>
        <v>12</v>
      </c>
      <c r="E102" s="247"/>
      <c r="F102" s="248">
        <f t="shared" si="5"/>
        <v>12</v>
      </c>
      <c r="G102" s="247">
        <f>M12AV!G102</f>
        <v>12</v>
      </c>
      <c r="H102" s="247" t="str">
        <f>IF(M12AV!H102="","",' RatMqual'!E102)</f>
        <v/>
      </c>
      <c r="I102" s="248">
        <f t="shared" si="6"/>
        <v>12</v>
      </c>
      <c r="J102" s="247">
        <f>M12AV!J102</f>
        <v>10</v>
      </c>
      <c r="K102" s="247">
        <f>IF(M12AV!K102="","",Rat_CGes!E102)</f>
        <v>12</v>
      </c>
      <c r="L102" s="248">
        <f t="shared" si="7"/>
        <v>12</v>
      </c>
      <c r="M102" s="247">
        <f t="shared" si="8"/>
        <v>12</v>
      </c>
      <c r="N102" s="249" t="str">
        <f t="shared" si="9"/>
        <v>VAR</v>
      </c>
    </row>
    <row r="103" spans="1:14" ht="12.6" customHeight="1">
      <c r="A103" s="61">
        <v>94</v>
      </c>
      <c r="B103" s="217" t="s">
        <v>193</v>
      </c>
      <c r="C103" s="246" t="s">
        <v>194</v>
      </c>
      <c r="D103" s="247">
        <f>M12AV!D103</f>
        <v>16</v>
      </c>
      <c r="E103" s="247"/>
      <c r="F103" s="248">
        <f t="shared" si="5"/>
        <v>16</v>
      </c>
      <c r="G103" s="247">
        <f>M12AV!G103</f>
        <v>16</v>
      </c>
      <c r="H103" s="247" t="str">
        <f>IF(M12AV!H103="","",' RatMqual'!E103)</f>
        <v/>
      </c>
      <c r="I103" s="248">
        <f t="shared" si="6"/>
        <v>16</v>
      </c>
      <c r="J103" s="247">
        <f>M12AV!J103</f>
        <v>15.5</v>
      </c>
      <c r="K103" s="247" t="str">
        <f>IF(M12AV!K103="","",Rat_CGes!E103)</f>
        <v/>
      </c>
      <c r="L103" s="248">
        <f t="shared" si="7"/>
        <v>15.5</v>
      </c>
      <c r="M103" s="247">
        <f t="shared" si="8"/>
        <v>15.720000000000002</v>
      </c>
      <c r="N103" s="249" t="str">
        <f t="shared" si="9"/>
        <v>V</v>
      </c>
    </row>
    <row r="104" spans="1:14" ht="12.6" customHeight="1">
      <c r="A104" s="53">
        <v>95</v>
      </c>
      <c r="B104" s="217" t="s">
        <v>195</v>
      </c>
      <c r="C104" s="246" t="s">
        <v>196</v>
      </c>
      <c r="D104" s="247">
        <f>M12AV!D104</f>
        <v>12</v>
      </c>
      <c r="E104" s="247"/>
      <c r="F104" s="248">
        <f t="shared" si="5"/>
        <v>12</v>
      </c>
      <c r="G104" s="247">
        <f>M12AV!G104</f>
        <v>12</v>
      </c>
      <c r="H104" s="247" t="str">
        <f>IF(M12AV!H104="","",' RatMqual'!E104)</f>
        <v/>
      </c>
      <c r="I104" s="248">
        <f t="shared" si="6"/>
        <v>12</v>
      </c>
      <c r="J104" s="247">
        <f>M12AV!J104</f>
        <v>11.5</v>
      </c>
      <c r="K104" s="247">
        <f>IF(M12AV!K104="","",Rat_CGes!E104)</f>
        <v>12</v>
      </c>
      <c r="L104" s="248">
        <f t="shared" si="7"/>
        <v>12</v>
      </c>
      <c r="M104" s="247">
        <f t="shared" si="8"/>
        <v>12</v>
      </c>
      <c r="N104" s="249" t="str">
        <f t="shared" si="9"/>
        <v>VAR</v>
      </c>
    </row>
    <row r="105" spans="1:14" ht="12.6" customHeight="1">
      <c r="A105" s="61">
        <v>96</v>
      </c>
      <c r="B105" s="217" t="s">
        <v>197</v>
      </c>
      <c r="C105" s="246" t="s">
        <v>198</v>
      </c>
      <c r="D105" s="247">
        <f>M12AV!D105</f>
        <v>18</v>
      </c>
      <c r="E105" s="247"/>
      <c r="F105" s="248">
        <f t="shared" si="5"/>
        <v>18</v>
      </c>
      <c r="G105" s="247">
        <f>M12AV!G105</f>
        <v>20</v>
      </c>
      <c r="H105" s="247" t="str">
        <f>IF(M12AV!H105="","",' RatMqual'!E105)</f>
        <v/>
      </c>
      <c r="I105" s="248">
        <f t="shared" si="6"/>
        <v>20</v>
      </c>
      <c r="J105" s="247">
        <f>M12AV!J105</f>
        <v>15</v>
      </c>
      <c r="K105" s="247" t="str">
        <f>IF(M12AV!K105="","",Rat_CGes!E105)</f>
        <v/>
      </c>
      <c r="L105" s="248">
        <f t="shared" si="7"/>
        <v>15</v>
      </c>
      <c r="M105" s="247">
        <f t="shared" si="8"/>
        <v>16.759999999999998</v>
      </c>
      <c r="N105" s="249" t="str">
        <f t="shared" si="9"/>
        <v>V</v>
      </c>
    </row>
    <row r="106" spans="1:14" ht="12.6" customHeight="1">
      <c r="A106" s="53">
        <v>97</v>
      </c>
      <c r="B106" s="217" t="s">
        <v>199</v>
      </c>
      <c r="C106" s="246" t="s">
        <v>200</v>
      </c>
      <c r="D106" s="247">
        <f>M12AV!D106</f>
        <v>14.5</v>
      </c>
      <c r="E106" s="247"/>
      <c r="F106" s="248">
        <f t="shared" si="5"/>
        <v>14.5</v>
      </c>
      <c r="G106" s="247">
        <f>M12AV!G106</f>
        <v>16</v>
      </c>
      <c r="H106" s="247" t="str">
        <f>IF(M12AV!H106="","",' RatMqual'!E106)</f>
        <v/>
      </c>
      <c r="I106" s="248">
        <f t="shared" si="6"/>
        <v>16</v>
      </c>
      <c r="J106" s="247">
        <f>M12AV!J106</f>
        <v>7.5</v>
      </c>
      <c r="K106" s="247">
        <f>IF(M12AV!K106="","",Rat_CGes!E106)</f>
        <v>12</v>
      </c>
      <c r="L106" s="248">
        <f t="shared" si="7"/>
        <v>12</v>
      </c>
      <c r="M106" s="247">
        <f t="shared" si="8"/>
        <v>13.43</v>
      </c>
      <c r="N106" s="249" t="str">
        <f t="shared" si="9"/>
        <v>VAR</v>
      </c>
    </row>
    <row r="107" spans="1:14" ht="12.6" customHeight="1">
      <c r="A107" s="61">
        <v>98</v>
      </c>
      <c r="B107" s="217" t="s">
        <v>201</v>
      </c>
      <c r="C107" s="246" t="s">
        <v>95</v>
      </c>
      <c r="D107" s="247">
        <f>M12AV!D107</f>
        <v>18</v>
      </c>
      <c r="E107" s="247"/>
      <c r="F107" s="248">
        <f t="shared" si="5"/>
        <v>18</v>
      </c>
      <c r="G107" s="247">
        <f>M12AV!G107</f>
        <v>20</v>
      </c>
      <c r="H107" s="247" t="str">
        <f>IF(M12AV!H107="","",' RatMqual'!E107)</f>
        <v/>
      </c>
      <c r="I107" s="248">
        <f t="shared" si="6"/>
        <v>20</v>
      </c>
      <c r="J107" s="247">
        <f>M12AV!J107</f>
        <v>17.5</v>
      </c>
      <c r="K107" s="247" t="str">
        <f>IF(M12AV!K107="","",Rat_CGes!E107)</f>
        <v/>
      </c>
      <c r="L107" s="248">
        <f t="shared" si="7"/>
        <v>17.5</v>
      </c>
      <c r="M107" s="247">
        <f t="shared" si="8"/>
        <v>18.16</v>
      </c>
      <c r="N107" s="249" t="str">
        <f t="shared" si="9"/>
        <v>V</v>
      </c>
    </row>
    <row r="108" spans="1:14" ht="12.6" customHeight="1">
      <c r="A108" s="53">
        <v>99</v>
      </c>
      <c r="B108" s="217" t="s">
        <v>202</v>
      </c>
      <c r="C108" s="246" t="s">
        <v>203</v>
      </c>
      <c r="D108" s="247">
        <f>M12AV!D108</f>
        <v>19</v>
      </c>
      <c r="E108" s="247"/>
      <c r="F108" s="248">
        <f t="shared" si="5"/>
        <v>19</v>
      </c>
      <c r="G108" s="247">
        <f>M12AV!G108</f>
        <v>16</v>
      </c>
      <c r="H108" s="247" t="str">
        <f>IF(M12AV!H108="","",' RatMqual'!E108)</f>
        <v/>
      </c>
      <c r="I108" s="248">
        <f t="shared" si="6"/>
        <v>16</v>
      </c>
      <c r="J108" s="247">
        <f>M12AV!J108</f>
        <v>18</v>
      </c>
      <c r="K108" s="247" t="str">
        <f>IF(M12AV!K108="","",Rat_CGes!E108)</f>
        <v/>
      </c>
      <c r="L108" s="248">
        <f t="shared" si="7"/>
        <v>18</v>
      </c>
      <c r="M108" s="247">
        <f t="shared" si="8"/>
        <v>17.78</v>
      </c>
      <c r="N108" s="249" t="str">
        <f t="shared" si="9"/>
        <v>V</v>
      </c>
    </row>
    <row r="109" spans="1:14" ht="12.6" customHeight="1">
      <c r="A109" s="61">
        <v>100</v>
      </c>
      <c r="B109" s="217" t="s">
        <v>204</v>
      </c>
      <c r="C109" s="246" t="s">
        <v>205</v>
      </c>
      <c r="D109" s="247">
        <f>M12AV!D109</f>
        <v>13</v>
      </c>
      <c r="E109" s="247"/>
      <c r="F109" s="248">
        <f t="shared" si="5"/>
        <v>13</v>
      </c>
      <c r="G109" s="247">
        <f>M12AV!G109</f>
        <v>17</v>
      </c>
      <c r="H109" s="247" t="str">
        <f>IF(M12AV!H109="","",' RatMqual'!E109)</f>
        <v/>
      </c>
      <c r="I109" s="248">
        <f t="shared" si="6"/>
        <v>17</v>
      </c>
      <c r="J109" s="247">
        <f>M12AV!J109</f>
        <v>14.25</v>
      </c>
      <c r="K109" s="247" t="str">
        <f>IF(M12AV!K109="","",Rat_CGes!E109)</f>
        <v/>
      </c>
      <c r="L109" s="248">
        <f t="shared" si="7"/>
        <v>14.25</v>
      </c>
      <c r="M109" s="247">
        <f t="shared" si="8"/>
        <v>14.58</v>
      </c>
      <c r="N109" s="249" t="str">
        <f t="shared" si="9"/>
        <v>V</v>
      </c>
    </row>
    <row r="110" spans="1:14" ht="12.6" customHeight="1">
      <c r="A110" s="53">
        <v>101</v>
      </c>
      <c r="B110" s="217" t="s">
        <v>206</v>
      </c>
      <c r="C110" s="246" t="s">
        <v>207</v>
      </c>
      <c r="D110" s="247">
        <f>M12AV!D110</f>
        <v>19.5</v>
      </c>
      <c r="E110" s="247"/>
      <c r="F110" s="248">
        <f t="shared" si="5"/>
        <v>19.5</v>
      </c>
      <c r="G110" s="247">
        <f>M12AV!G110</f>
        <v>17</v>
      </c>
      <c r="H110" s="247" t="str">
        <f>IF(M12AV!H110="","",' RatMqual'!E110)</f>
        <v/>
      </c>
      <c r="I110" s="248">
        <f t="shared" si="6"/>
        <v>17</v>
      </c>
      <c r="J110" s="247">
        <f>M12AV!J110</f>
        <v>19</v>
      </c>
      <c r="K110" s="247" t="str">
        <f>IF(M12AV!K110="","",Rat_CGes!E110)</f>
        <v/>
      </c>
      <c r="L110" s="248">
        <f t="shared" si="7"/>
        <v>19</v>
      </c>
      <c r="M110" s="247">
        <f t="shared" si="8"/>
        <v>18.670000000000002</v>
      </c>
      <c r="N110" s="249" t="str">
        <f t="shared" si="9"/>
        <v>V</v>
      </c>
    </row>
    <row r="111" spans="1:14" ht="12.6" customHeight="1">
      <c r="A111" s="61">
        <v>102</v>
      </c>
      <c r="B111" s="217" t="s">
        <v>208</v>
      </c>
      <c r="C111" s="246" t="s">
        <v>209</v>
      </c>
      <c r="D111" s="247">
        <f>M12AV!D111</f>
        <v>12</v>
      </c>
      <c r="E111" s="247"/>
      <c r="F111" s="248">
        <f t="shared" si="5"/>
        <v>12</v>
      </c>
      <c r="G111" s="247">
        <f>M12AV!G111</f>
        <v>15</v>
      </c>
      <c r="H111" s="247" t="str">
        <f>IF(M12AV!H111="","",' RatMqual'!E111)</f>
        <v/>
      </c>
      <c r="I111" s="248">
        <f t="shared" si="6"/>
        <v>15</v>
      </c>
      <c r="J111" s="247">
        <f>M12AV!J111</f>
        <v>13</v>
      </c>
      <c r="K111" s="247" t="str">
        <f>IF(M12AV!K111="","",Rat_CGes!E111)</f>
        <v/>
      </c>
      <c r="L111" s="248">
        <f t="shared" si="7"/>
        <v>13</v>
      </c>
      <c r="M111" s="247">
        <f t="shared" si="8"/>
        <v>13.22</v>
      </c>
      <c r="N111" s="249" t="str">
        <f t="shared" si="9"/>
        <v>V</v>
      </c>
    </row>
    <row r="112" spans="1:14" ht="12.6" customHeight="1">
      <c r="A112" s="53">
        <v>103</v>
      </c>
      <c r="B112" s="217" t="s">
        <v>210</v>
      </c>
      <c r="C112" s="246" t="s">
        <v>211</v>
      </c>
      <c r="D112" s="247">
        <f>M12AV!D112</f>
        <v>17.5</v>
      </c>
      <c r="E112" s="247"/>
      <c r="F112" s="248">
        <f t="shared" si="5"/>
        <v>17.5</v>
      </c>
      <c r="G112" s="247">
        <f>M12AV!G112</f>
        <v>16</v>
      </c>
      <c r="H112" s="247" t="str">
        <f>IF(M12AV!H112="","",' RatMqual'!E112)</f>
        <v/>
      </c>
      <c r="I112" s="248">
        <f t="shared" si="6"/>
        <v>16</v>
      </c>
      <c r="J112" s="247">
        <f>M12AV!J112</f>
        <v>13.5</v>
      </c>
      <c r="K112" s="247" t="str">
        <f>IF(M12AV!K112="","",Rat_CGes!E112)</f>
        <v/>
      </c>
      <c r="L112" s="248">
        <f t="shared" si="7"/>
        <v>13.5</v>
      </c>
      <c r="M112" s="247">
        <f t="shared" si="8"/>
        <v>14.93</v>
      </c>
      <c r="N112" s="249" t="str">
        <f t="shared" si="9"/>
        <v>V</v>
      </c>
    </row>
    <row r="113" spans="1:14" ht="12.6" customHeight="1">
      <c r="A113" s="61">
        <v>104</v>
      </c>
      <c r="B113" s="217" t="s">
        <v>212</v>
      </c>
      <c r="C113" s="246" t="s">
        <v>213</v>
      </c>
      <c r="D113" s="247">
        <f>M12AV!D113</f>
        <v>13</v>
      </c>
      <c r="E113" s="247"/>
      <c r="F113" s="248">
        <f t="shared" si="5"/>
        <v>13</v>
      </c>
      <c r="G113" s="247">
        <f>M12AV!G113</f>
        <v>10</v>
      </c>
      <c r="H113" s="247" t="str">
        <f>IF(M12AV!H113="","",' RatMqual'!E113)</f>
        <v/>
      </c>
      <c r="I113" s="248">
        <f t="shared" si="6"/>
        <v>10</v>
      </c>
      <c r="J113" s="247">
        <f>M12AV!J113</f>
        <v>12.75</v>
      </c>
      <c r="K113" s="247" t="str">
        <f>IF(M12AV!K113="","",Rat_CGes!E113)</f>
        <v/>
      </c>
      <c r="L113" s="248">
        <f t="shared" si="7"/>
        <v>12.75</v>
      </c>
      <c r="M113" s="247">
        <f t="shared" si="8"/>
        <v>12.200000000000001</v>
      </c>
      <c r="N113" s="249" t="str">
        <f t="shared" si="9"/>
        <v>V</v>
      </c>
    </row>
    <row r="114" spans="1:14" ht="12.6" customHeight="1">
      <c r="A114" s="53">
        <v>105</v>
      </c>
      <c r="B114" s="252" t="s">
        <v>214</v>
      </c>
      <c r="C114" s="253" t="s">
        <v>215</v>
      </c>
      <c r="D114" s="247">
        <f>M12AV!D114</f>
        <v>12</v>
      </c>
      <c r="E114" s="247"/>
      <c r="F114" s="248">
        <f t="shared" si="5"/>
        <v>12</v>
      </c>
      <c r="G114" s="247">
        <f>M12AV!G114</f>
        <v>15</v>
      </c>
      <c r="H114" s="247" t="str">
        <f>IF(M12AV!H114="","",' RatMqual'!E114)</f>
        <v/>
      </c>
      <c r="I114" s="248">
        <f t="shared" si="6"/>
        <v>15</v>
      </c>
      <c r="J114" s="247">
        <f>M12AV!J114</f>
        <v>17.5</v>
      </c>
      <c r="K114" s="247" t="str">
        <f>IF(M12AV!K114="","",Rat_CGes!E114)</f>
        <v/>
      </c>
      <c r="L114" s="248">
        <f t="shared" si="7"/>
        <v>17.5</v>
      </c>
      <c r="M114" s="247">
        <f t="shared" si="8"/>
        <v>15.74</v>
      </c>
      <c r="N114" s="249" t="str">
        <f t="shared" si="9"/>
        <v>V</v>
      </c>
    </row>
    <row r="115" spans="1:14" ht="12.6" customHeight="1">
      <c r="A115" s="61">
        <v>106</v>
      </c>
      <c r="B115" s="217" t="s">
        <v>216</v>
      </c>
      <c r="C115" s="246" t="s">
        <v>217</v>
      </c>
      <c r="D115" s="247">
        <f>M12AV!D115</f>
        <v>16</v>
      </c>
      <c r="E115" s="247"/>
      <c r="F115" s="248">
        <f t="shared" si="5"/>
        <v>16</v>
      </c>
      <c r="G115" s="247">
        <f>M12AV!G115</f>
        <v>16</v>
      </c>
      <c r="H115" s="247" t="str">
        <f>IF(M12AV!H115="","",' RatMqual'!E115)</f>
        <v/>
      </c>
      <c r="I115" s="248">
        <f t="shared" si="6"/>
        <v>16</v>
      </c>
      <c r="J115" s="247">
        <f>M12AV!J115</f>
        <v>13</v>
      </c>
      <c r="K115" s="247" t="str">
        <f>IF(M12AV!K115="","",Rat_CGes!E115)</f>
        <v/>
      </c>
      <c r="L115" s="248">
        <f t="shared" si="7"/>
        <v>13</v>
      </c>
      <c r="M115" s="247">
        <f t="shared" si="8"/>
        <v>14.32</v>
      </c>
      <c r="N115" s="249" t="str">
        <f t="shared" si="9"/>
        <v>V</v>
      </c>
    </row>
    <row r="116" spans="1:14" ht="12.6" customHeight="1">
      <c r="A116" s="53">
        <v>107</v>
      </c>
      <c r="B116" s="217" t="s">
        <v>218</v>
      </c>
      <c r="C116" s="246" t="s">
        <v>219</v>
      </c>
      <c r="D116" s="247">
        <f>M12AV!D116</f>
        <v>16.5</v>
      </c>
      <c r="E116" s="247"/>
      <c r="F116" s="248">
        <f t="shared" si="5"/>
        <v>16.5</v>
      </c>
      <c r="G116" s="247">
        <f>M12AV!G116</f>
        <v>15</v>
      </c>
      <c r="H116" s="247" t="str">
        <f>IF(M12AV!H116="","",' RatMqual'!E116)</f>
        <v/>
      </c>
      <c r="I116" s="248">
        <f t="shared" si="6"/>
        <v>15</v>
      </c>
      <c r="J116" s="247">
        <f>M12AV!J116</f>
        <v>19</v>
      </c>
      <c r="K116" s="247" t="str">
        <f>IF(M12AV!K116="","",Rat_CGes!E116)</f>
        <v/>
      </c>
      <c r="L116" s="248">
        <f t="shared" si="7"/>
        <v>19</v>
      </c>
      <c r="M116" s="247">
        <f t="shared" si="8"/>
        <v>17.57</v>
      </c>
      <c r="N116" s="249" t="str">
        <f t="shared" si="9"/>
        <v>V</v>
      </c>
    </row>
    <row r="117" spans="1:14" ht="12.6" customHeight="1">
      <c r="A117" s="61">
        <v>108</v>
      </c>
      <c r="B117" s="217" t="s">
        <v>220</v>
      </c>
      <c r="C117" s="246" t="s">
        <v>221</v>
      </c>
      <c r="D117" s="247">
        <f>M12AV!D117</f>
        <v>18</v>
      </c>
      <c r="E117" s="247"/>
      <c r="F117" s="248">
        <f t="shared" si="5"/>
        <v>18</v>
      </c>
      <c r="G117" s="247">
        <f>M12AV!G117</f>
        <v>15</v>
      </c>
      <c r="H117" s="247" t="str">
        <f>IF(M12AV!H117="","",' RatMqual'!E117)</f>
        <v/>
      </c>
      <c r="I117" s="248">
        <f t="shared" si="6"/>
        <v>15</v>
      </c>
      <c r="J117" s="247">
        <f>M12AV!J117</f>
        <v>16.5</v>
      </c>
      <c r="K117" s="247" t="str">
        <f>IF(M12AV!K117="","",Rat_CGes!E117)</f>
        <v/>
      </c>
      <c r="L117" s="248">
        <f t="shared" si="7"/>
        <v>16.5</v>
      </c>
      <c r="M117" s="247">
        <f t="shared" si="8"/>
        <v>16.5</v>
      </c>
      <c r="N117" s="249" t="str">
        <f t="shared" si="9"/>
        <v>V</v>
      </c>
    </row>
    <row r="118" spans="1:14" ht="12.6" customHeight="1">
      <c r="A118" s="53">
        <v>109</v>
      </c>
      <c r="B118" s="217" t="s">
        <v>222</v>
      </c>
      <c r="C118" s="246" t="s">
        <v>223</v>
      </c>
      <c r="D118" s="247">
        <f>M12AV!D118</f>
        <v>12.5</v>
      </c>
      <c r="E118" s="247"/>
      <c r="F118" s="248">
        <f t="shared" si="5"/>
        <v>12.5</v>
      </c>
      <c r="G118" s="247">
        <f>M12AV!G118</f>
        <v>13</v>
      </c>
      <c r="H118" s="247" t="str">
        <f>IF(M12AV!H118="","",' RatMqual'!E118)</f>
        <v/>
      </c>
      <c r="I118" s="248">
        <f t="shared" si="6"/>
        <v>13</v>
      </c>
      <c r="J118" s="247">
        <f>M12AV!J118</f>
        <v>8.5</v>
      </c>
      <c r="K118" s="247">
        <f>IF(M12AV!K118="","",Rat_CGes!E118)</f>
        <v>4</v>
      </c>
      <c r="L118" s="248">
        <f t="shared" si="7"/>
        <v>8.5</v>
      </c>
      <c r="M118" s="247">
        <f t="shared" si="8"/>
        <v>10.370000000000001</v>
      </c>
      <c r="N118" s="249" t="str">
        <f t="shared" si="9"/>
        <v>NV</v>
      </c>
    </row>
    <row r="119" spans="1:14" ht="12.6" customHeight="1">
      <c r="A119" s="61">
        <v>110</v>
      </c>
      <c r="B119" s="217" t="s">
        <v>224</v>
      </c>
      <c r="C119" s="246" t="s">
        <v>14</v>
      </c>
      <c r="D119" s="247">
        <f>M12AV!D119</f>
        <v>15</v>
      </c>
      <c r="E119" s="247"/>
      <c r="F119" s="248">
        <f t="shared" si="5"/>
        <v>15</v>
      </c>
      <c r="G119" s="247">
        <f>M12AV!G119</f>
        <v>12</v>
      </c>
      <c r="H119" s="247" t="str">
        <f>IF(M12AV!H119="","",' RatMqual'!E119)</f>
        <v/>
      </c>
      <c r="I119" s="248">
        <f t="shared" si="6"/>
        <v>12</v>
      </c>
      <c r="J119" s="247">
        <f>M12AV!J119</f>
        <v>17</v>
      </c>
      <c r="K119" s="247" t="str">
        <f>IF(M12AV!K119="","",Rat_CGes!E119)</f>
        <v/>
      </c>
      <c r="L119" s="248">
        <f t="shared" si="7"/>
        <v>17</v>
      </c>
      <c r="M119" s="247">
        <f t="shared" si="8"/>
        <v>15.46</v>
      </c>
      <c r="N119" s="249" t="str">
        <f t="shared" si="9"/>
        <v>V</v>
      </c>
    </row>
    <row r="120" spans="1:14" ht="12.6" customHeight="1">
      <c r="A120" s="53">
        <v>111</v>
      </c>
      <c r="B120" s="217" t="s">
        <v>225</v>
      </c>
      <c r="C120" s="246" t="s">
        <v>226</v>
      </c>
      <c r="D120" s="247">
        <f>M12AV!D120</f>
        <v>16.5</v>
      </c>
      <c r="E120" s="247"/>
      <c r="F120" s="248">
        <f t="shared" si="5"/>
        <v>16.5</v>
      </c>
      <c r="G120" s="247">
        <f>M12AV!G120</f>
        <v>10</v>
      </c>
      <c r="H120" s="247">
        <f>IF(M12AV!H120="","",' RatMqual'!E120)</f>
        <v>12</v>
      </c>
      <c r="I120" s="248">
        <f t="shared" si="6"/>
        <v>12</v>
      </c>
      <c r="J120" s="247">
        <f>M12AV!J120</f>
        <v>7</v>
      </c>
      <c r="K120" s="247">
        <f>IF(M12AV!K120="","",Rat_CGes!E120)</f>
        <v>10.25</v>
      </c>
      <c r="L120" s="248">
        <f t="shared" si="7"/>
        <v>10.25</v>
      </c>
      <c r="M120" s="247">
        <f t="shared" si="8"/>
        <v>12.01</v>
      </c>
      <c r="N120" s="249" t="str">
        <f t="shared" si="9"/>
        <v>VAR</v>
      </c>
    </row>
    <row r="121" spans="1:14" ht="12.6" customHeight="1">
      <c r="A121" s="61">
        <v>112</v>
      </c>
      <c r="B121" s="217" t="s">
        <v>227</v>
      </c>
      <c r="C121" s="246" t="s">
        <v>228</v>
      </c>
      <c r="D121" s="247">
        <f>M12AV!D121</f>
        <v>19</v>
      </c>
      <c r="E121" s="247"/>
      <c r="F121" s="248">
        <f t="shared" si="5"/>
        <v>19</v>
      </c>
      <c r="G121" s="247">
        <f>M12AV!G121</f>
        <v>20</v>
      </c>
      <c r="H121" s="247" t="str">
        <f>IF(M12AV!H121="","",' RatMqual'!E121)</f>
        <v/>
      </c>
      <c r="I121" s="248">
        <f t="shared" si="6"/>
        <v>20</v>
      </c>
      <c r="J121" s="247">
        <f>M12AV!J121</f>
        <v>18.5</v>
      </c>
      <c r="K121" s="247" t="str">
        <f>IF(M12AV!K121="","",Rat_CGes!E121)</f>
        <v/>
      </c>
      <c r="L121" s="248">
        <f t="shared" si="7"/>
        <v>18.5</v>
      </c>
      <c r="M121" s="247">
        <f t="shared" si="8"/>
        <v>18.940000000000001</v>
      </c>
      <c r="N121" s="249" t="str">
        <f t="shared" si="9"/>
        <v>V</v>
      </c>
    </row>
    <row r="122" spans="1:14" ht="12.6" customHeight="1">
      <c r="A122" s="53">
        <v>113</v>
      </c>
      <c r="B122" s="217" t="s">
        <v>229</v>
      </c>
      <c r="C122" s="246" t="s">
        <v>230</v>
      </c>
      <c r="D122" s="247">
        <f>M12AV!D122</f>
        <v>17</v>
      </c>
      <c r="E122" s="247"/>
      <c r="F122" s="248">
        <f t="shared" si="5"/>
        <v>17</v>
      </c>
      <c r="G122" s="247">
        <f>M12AV!G122</f>
        <v>17</v>
      </c>
      <c r="H122" s="247" t="str">
        <f>IF(M12AV!H122="","",' RatMqual'!E122)</f>
        <v/>
      </c>
      <c r="I122" s="248">
        <f t="shared" si="6"/>
        <v>17</v>
      </c>
      <c r="J122" s="247">
        <f>M12AV!J122</f>
        <v>13</v>
      </c>
      <c r="K122" s="247" t="str">
        <f>IF(M12AV!K122="","",Rat_CGes!E122)</f>
        <v/>
      </c>
      <c r="L122" s="248">
        <f t="shared" si="7"/>
        <v>13</v>
      </c>
      <c r="M122" s="247">
        <f t="shared" si="8"/>
        <v>14.760000000000002</v>
      </c>
      <c r="N122" s="249" t="str">
        <f t="shared" si="9"/>
        <v>V</v>
      </c>
    </row>
    <row r="123" spans="1:14" ht="12.6" customHeight="1">
      <c r="A123" s="61">
        <v>114</v>
      </c>
      <c r="B123" s="217" t="s">
        <v>231</v>
      </c>
      <c r="C123" s="246" t="s">
        <v>232</v>
      </c>
      <c r="D123" s="247">
        <f>M12AV!D123</f>
        <v>17</v>
      </c>
      <c r="E123" s="247"/>
      <c r="F123" s="248">
        <f t="shared" si="5"/>
        <v>17</v>
      </c>
      <c r="G123" s="247">
        <f>M12AV!G123</f>
        <v>12</v>
      </c>
      <c r="H123" s="247" t="str">
        <f>IF(M12AV!H123="","",' RatMqual'!E123)</f>
        <v/>
      </c>
      <c r="I123" s="248">
        <f t="shared" si="6"/>
        <v>12</v>
      </c>
      <c r="J123" s="247">
        <f>M12AV!J123</f>
        <v>14.5</v>
      </c>
      <c r="K123" s="247" t="str">
        <f>IF(M12AV!K123="","",Rat_CGes!E123)</f>
        <v/>
      </c>
      <c r="L123" s="248">
        <f t="shared" si="7"/>
        <v>14.5</v>
      </c>
      <c r="M123" s="247">
        <f t="shared" si="8"/>
        <v>14.500000000000002</v>
      </c>
      <c r="N123" s="249" t="str">
        <f t="shared" si="9"/>
        <v>V</v>
      </c>
    </row>
    <row r="124" spans="1:14" ht="12.6" customHeight="1">
      <c r="A124" s="53">
        <v>115</v>
      </c>
      <c r="B124" s="217" t="s">
        <v>233</v>
      </c>
      <c r="C124" s="246" t="s">
        <v>234</v>
      </c>
      <c r="D124" s="247">
        <f>M12AV!D124</f>
        <v>16.5</v>
      </c>
      <c r="E124" s="247"/>
      <c r="F124" s="248">
        <f t="shared" si="5"/>
        <v>16.5</v>
      </c>
      <c r="G124" s="247">
        <f>M12AV!G124</f>
        <v>18</v>
      </c>
      <c r="H124" s="247" t="str">
        <f>IF(M12AV!H124="","",' RatMqual'!E124)</f>
        <v/>
      </c>
      <c r="I124" s="248">
        <f t="shared" si="6"/>
        <v>18</v>
      </c>
      <c r="J124" s="247">
        <f>M12AV!J124</f>
        <v>13</v>
      </c>
      <c r="K124" s="247" t="str">
        <f>IF(M12AV!K124="","",Rat_CGes!E124)</f>
        <v/>
      </c>
      <c r="L124" s="248">
        <f t="shared" si="7"/>
        <v>13</v>
      </c>
      <c r="M124" s="247">
        <f t="shared" si="8"/>
        <v>14.870000000000001</v>
      </c>
      <c r="N124" s="249" t="str">
        <f t="shared" si="9"/>
        <v>V</v>
      </c>
    </row>
    <row r="125" spans="1:14" ht="12.6" customHeight="1">
      <c r="A125" s="61">
        <v>116</v>
      </c>
      <c r="B125" s="217" t="s">
        <v>235</v>
      </c>
      <c r="C125" s="246" t="s">
        <v>236</v>
      </c>
      <c r="D125" s="247">
        <f>M12AV!D125</f>
        <v>17</v>
      </c>
      <c r="E125" s="247"/>
      <c r="F125" s="248">
        <f t="shared" si="5"/>
        <v>17</v>
      </c>
      <c r="G125" s="247">
        <f>M12AV!G125</f>
        <v>18</v>
      </c>
      <c r="H125" s="247" t="str">
        <f>IF(M12AV!H125="","",' RatMqual'!E125)</f>
        <v/>
      </c>
      <c r="I125" s="248">
        <f t="shared" si="6"/>
        <v>18</v>
      </c>
      <c r="J125" s="247">
        <f>M12AV!J125</f>
        <v>15.75</v>
      </c>
      <c r="K125" s="247" t="str">
        <f>IF(M12AV!K125="","",Rat_CGes!E125)</f>
        <v/>
      </c>
      <c r="L125" s="248">
        <f t="shared" si="7"/>
        <v>15.75</v>
      </c>
      <c r="M125" s="247">
        <f t="shared" si="8"/>
        <v>16.52</v>
      </c>
      <c r="N125" s="249" t="str">
        <f t="shared" si="9"/>
        <v>V</v>
      </c>
    </row>
    <row r="126" spans="1:14" ht="12.6" customHeight="1">
      <c r="A126" s="53">
        <v>117</v>
      </c>
      <c r="B126" s="217" t="s">
        <v>237</v>
      </c>
      <c r="C126" s="246" t="s">
        <v>238</v>
      </c>
      <c r="D126" s="247">
        <f>M12AV!D126</f>
        <v>16</v>
      </c>
      <c r="E126" s="247"/>
      <c r="F126" s="248">
        <f t="shared" si="5"/>
        <v>16</v>
      </c>
      <c r="G126" s="247">
        <f>M12AV!G126</f>
        <v>17</v>
      </c>
      <c r="H126" s="247" t="str">
        <f>IF(M12AV!H126="","",' RatMqual'!E126)</f>
        <v/>
      </c>
      <c r="I126" s="248">
        <f t="shared" si="6"/>
        <v>17</v>
      </c>
      <c r="J126" s="247">
        <f>M12AV!J126</f>
        <v>17</v>
      </c>
      <c r="K126" s="247" t="str">
        <f>IF(M12AV!K126="","",Rat_CGes!E126)</f>
        <v/>
      </c>
      <c r="L126" s="248">
        <f t="shared" si="7"/>
        <v>17</v>
      </c>
      <c r="M126" s="247">
        <f t="shared" si="8"/>
        <v>16.78</v>
      </c>
      <c r="N126" s="249" t="str">
        <f t="shared" si="9"/>
        <v>V</v>
      </c>
    </row>
    <row r="127" spans="1:14" ht="12.6" customHeight="1">
      <c r="A127" s="61">
        <v>118</v>
      </c>
      <c r="B127" s="217" t="s">
        <v>239</v>
      </c>
      <c r="C127" s="246" t="s">
        <v>240</v>
      </c>
      <c r="D127" s="247">
        <f>M12AV!D127</f>
        <v>15</v>
      </c>
      <c r="E127" s="247"/>
      <c r="F127" s="248">
        <f t="shared" si="5"/>
        <v>15</v>
      </c>
      <c r="G127" s="247">
        <f>M12AV!G127</f>
        <v>16</v>
      </c>
      <c r="H127" s="247" t="str">
        <f>IF(M12AV!H127="","",' RatMqual'!E127)</f>
        <v/>
      </c>
      <c r="I127" s="248">
        <f t="shared" si="6"/>
        <v>16</v>
      </c>
      <c r="J127" s="247">
        <f>M12AV!J127</f>
        <v>12.5</v>
      </c>
      <c r="K127" s="247" t="str">
        <f>IF(M12AV!K127="","",Rat_CGes!E127)</f>
        <v/>
      </c>
      <c r="L127" s="248">
        <f t="shared" si="7"/>
        <v>12.5</v>
      </c>
      <c r="M127" s="247">
        <f t="shared" si="8"/>
        <v>13.82</v>
      </c>
      <c r="N127" s="249" t="str">
        <f t="shared" si="9"/>
        <v>V</v>
      </c>
    </row>
    <row r="128" spans="1:14" ht="12.6" customHeight="1">
      <c r="A128" s="53">
        <v>119</v>
      </c>
      <c r="B128" s="217" t="s">
        <v>241</v>
      </c>
      <c r="C128" s="246" t="s">
        <v>242</v>
      </c>
      <c r="D128" s="247">
        <f>M12AV!D128</f>
        <v>18</v>
      </c>
      <c r="E128" s="247"/>
      <c r="F128" s="248">
        <f t="shared" si="5"/>
        <v>18</v>
      </c>
      <c r="G128" s="247">
        <f>M12AV!G128</f>
        <v>20</v>
      </c>
      <c r="H128" s="247" t="str">
        <f>IF(M12AV!H128="","",' RatMqual'!E128)</f>
        <v/>
      </c>
      <c r="I128" s="248">
        <f t="shared" si="6"/>
        <v>20</v>
      </c>
      <c r="J128" s="247">
        <f>M12AV!J128</f>
        <v>11</v>
      </c>
      <c r="K128" s="247" t="str">
        <f>IF(M12AV!K128="","",Rat_CGes!E128)</f>
        <v/>
      </c>
      <c r="L128" s="248">
        <f t="shared" si="7"/>
        <v>11</v>
      </c>
      <c r="M128" s="247">
        <f t="shared" si="8"/>
        <v>14.52</v>
      </c>
      <c r="N128" s="249" t="str">
        <f t="shared" si="9"/>
        <v>V</v>
      </c>
    </row>
    <row r="129" spans="1:14" ht="12.6" customHeight="1">
      <c r="A129" s="61">
        <v>120</v>
      </c>
      <c r="B129" s="217" t="s">
        <v>243</v>
      </c>
      <c r="C129" s="246" t="s">
        <v>244</v>
      </c>
      <c r="D129" s="247">
        <f>M12AV!D129</f>
        <v>18</v>
      </c>
      <c r="E129" s="247"/>
      <c r="F129" s="248">
        <f t="shared" si="5"/>
        <v>18</v>
      </c>
      <c r="G129" s="247">
        <f>M12AV!G129</f>
        <v>20</v>
      </c>
      <c r="H129" s="247" t="str">
        <f>IF(M12AV!H129="","",' RatMqual'!E129)</f>
        <v/>
      </c>
      <c r="I129" s="248">
        <f t="shared" si="6"/>
        <v>20</v>
      </c>
      <c r="J129" s="247">
        <f>M12AV!J129</f>
        <v>18</v>
      </c>
      <c r="K129" s="247" t="str">
        <f>IF(M12AV!K129="","",Rat_CGes!E129)</f>
        <v/>
      </c>
      <c r="L129" s="248">
        <f t="shared" si="7"/>
        <v>18</v>
      </c>
      <c r="M129" s="247">
        <f t="shared" si="8"/>
        <v>18.440000000000001</v>
      </c>
      <c r="N129" s="249" t="str">
        <f t="shared" si="9"/>
        <v>V</v>
      </c>
    </row>
    <row r="130" spans="1:14" ht="12.6" customHeight="1">
      <c r="A130" s="53">
        <v>121</v>
      </c>
      <c r="B130" s="217" t="s">
        <v>99</v>
      </c>
      <c r="C130" s="246" t="s">
        <v>245</v>
      </c>
      <c r="D130" s="247">
        <f>M12AV!D130</f>
        <v>13.5</v>
      </c>
      <c r="E130" s="247"/>
      <c r="F130" s="248">
        <f t="shared" si="5"/>
        <v>13.5</v>
      </c>
      <c r="G130" s="247">
        <f>M12AV!G130</f>
        <v>13</v>
      </c>
      <c r="H130" s="247" t="str">
        <f>IF(M12AV!H130="","",' RatMqual'!E130)</f>
        <v/>
      </c>
      <c r="I130" s="248">
        <f t="shared" si="6"/>
        <v>13</v>
      </c>
      <c r="J130" s="247">
        <f>M12AV!J130</f>
        <v>17</v>
      </c>
      <c r="K130" s="247" t="str">
        <f>IF(M12AV!K130="","",Rat_CGes!E130)</f>
        <v/>
      </c>
      <c r="L130" s="248">
        <f t="shared" si="7"/>
        <v>17</v>
      </c>
      <c r="M130" s="247">
        <f t="shared" si="8"/>
        <v>15.350000000000001</v>
      </c>
      <c r="N130" s="249" t="str">
        <f t="shared" si="9"/>
        <v>V</v>
      </c>
    </row>
    <row r="131" spans="1:14" s="254" customFormat="1" ht="39" customHeight="1">
      <c r="A131" s="219" t="s">
        <v>365</v>
      </c>
      <c r="C131" s="255"/>
    </row>
    <row r="132" spans="1:14" ht="27" customHeight="1"/>
    <row r="133" spans="1:14" ht="12.6" customHeight="1"/>
    <row r="134" spans="1:14" ht="12.6" customHeight="1"/>
    <row r="135" spans="1:14" ht="12.6" customHeight="1"/>
    <row r="136" spans="1:14" ht="12.6" customHeight="1"/>
    <row r="137" spans="1:14" ht="12.6" customHeight="1"/>
    <row r="138" spans="1:14" ht="12.6" customHeight="1"/>
    <row r="139" spans="1:14" ht="12.6" customHeight="1"/>
    <row r="140" spans="1:14" ht="12.6" customHeight="1"/>
    <row r="141" spans="1:14" ht="12.6" customHeight="1"/>
    <row r="142" spans="1:14" ht="12.6" customHeight="1"/>
    <row r="143" spans="1:14" ht="12.6" customHeight="1"/>
  </sheetData>
  <autoFilter ref="F1:F130"/>
  <mergeCells count="9">
    <mergeCell ref="D8:F8"/>
    <mergeCell ref="G8:I8"/>
    <mergeCell ref="J8:L8"/>
    <mergeCell ref="J2:M2"/>
    <mergeCell ref="B6:N6"/>
    <mergeCell ref="B7:C7"/>
    <mergeCell ref="D7:F7"/>
    <mergeCell ref="G7:I7"/>
    <mergeCell ref="J7:L7"/>
  </mergeCells>
  <pageMargins left="0.17" right="0.17" top="0.17" bottom="0.18" header="0.17" footer="0.17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K143"/>
  <sheetViews>
    <sheetView zoomScale="120" zoomScaleNormal="120" workbookViewId="0">
      <selection activeCell="E96" sqref="E96"/>
    </sheetView>
  </sheetViews>
  <sheetFormatPr baseColWidth="10" defaultColWidth="11.44140625" defaultRowHeight="13.2"/>
  <cols>
    <col min="1" max="1" width="4.5546875" style="49" customWidth="1"/>
    <col min="2" max="2" width="16.109375" style="49" customWidth="1"/>
    <col min="3" max="3" width="16" style="49" customWidth="1"/>
    <col min="4" max="4" width="9.44140625" style="264" customWidth="1"/>
    <col min="5" max="5" width="5.5546875" style="264" customWidth="1"/>
    <col min="6" max="6" width="7.33203125" style="49" customWidth="1"/>
    <col min="7" max="7" width="8.6640625" style="49" customWidth="1"/>
    <col min="8" max="8" width="6.44140625" style="265" customWidth="1"/>
    <col min="9" max="9" width="7.33203125" style="49" customWidth="1"/>
    <col min="10" max="10" width="8.88671875" style="49" customWidth="1"/>
    <col min="11" max="11" width="8.5546875" style="49" customWidth="1"/>
    <col min="12" max="16384" width="11.44140625" style="49"/>
  </cols>
  <sheetData>
    <row r="1" spans="1:11" ht="15.6">
      <c r="A1" s="196" t="s">
        <v>254</v>
      </c>
      <c r="B1" s="196"/>
      <c r="C1" s="197" t="s">
        <v>357</v>
      </c>
      <c r="G1" s="363" t="s">
        <v>378</v>
      </c>
      <c r="H1" s="363"/>
      <c r="I1" s="363"/>
      <c r="J1" s="363"/>
    </row>
    <row r="2" spans="1:11" ht="13.5" customHeight="1">
      <c r="A2" s="196" t="s">
        <v>256</v>
      </c>
      <c r="B2" s="196"/>
      <c r="C2" s="197"/>
      <c r="G2" s="356"/>
      <c r="H2" s="356"/>
      <c r="I2" s="356"/>
      <c r="J2" s="356"/>
    </row>
    <row r="3" spans="1:11" ht="11.25" customHeight="1">
      <c r="A3" s="196" t="s">
        <v>257</v>
      </c>
      <c r="B3" s="196"/>
      <c r="C3" s="197"/>
    </row>
    <row r="4" spans="1:11" ht="12" customHeight="1">
      <c r="A4" s="196" t="s">
        <v>258</v>
      </c>
      <c r="B4" s="196"/>
      <c r="C4" s="197"/>
    </row>
    <row r="5" spans="1:11" ht="16.5" customHeight="1">
      <c r="A5" s="44"/>
      <c r="B5" s="199" t="s">
        <v>359</v>
      </c>
      <c r="C5" s="199"/>
      <c r="D5" s="266"/>
      <c r="E5" s="266"/>
      <c r="F5" s="199"/>
    </row>
    <row r="6" spans="1:11" ht="14.25" customHeight="1">
      <c r="A6" s="238"/>
      <c r="B6" s="357" t="s">
        <v>386</v>
      </c>
      <c r="C6" s="357"/>
      <c r="D6" s="357"/>
      <c r="E6" s="357"/>
      <c r="F6" s="357"/>
      <c r="G6" s="357"/>
      <c r="H6" s="357"/>
      <c r="I6" s="357"/>
      <c r="J6" s="357"/>
      <c r="K6" s="357"/>
    </row>
    <row r="7" spans="1:11" ht="9" customHeight="1">
      <c r="A7" s="239"/>
      <c r="B7" s="358" t="s">
        <v>3</v>
      </c>
      <c r="C7" s="359"/>
      <c r="D7" s="360">
        <v>0.5</v>
      </c>
      <c r="E7" s="361"/>
      <c r="F7" s="362">
        <v>0.5</v>
      </c>
      <c r="G7" s="360">
        <v>0.5</v>
      </c>
      <c r="H7" s="361"/>
      <c r="I7" s="362"/>
      <c r="J7" s="240"/>
      <c r="K7" s="241"/>
    </row>
    <row r="8" spans="1:11" ht="15.75" customHeight="1">
      <c r="A8" s="366" t="s">
        <v>261</v>
      </c>
      <c r="B8" s="368" t="s">
        <v>5</v>
      </c>
      <c r="C8" s="368" t="s">
        <v>6</v>
      </c>
      <c r="D8" s="370" t="s">
        <v>387</v>
      </c>
      <c r="E8" s="371"/>
      <c r="F8" s="372"/>
      <c r="G8" s="373" t="s">
        <v>388</v>
      </c>
      <c r="H8" s="374"/>
      <c r="I8" s="375"/>
      <c r="J8" s="376" t="s">
        <v>10</v>
      </c>
      <c r="K8" s="364" t="s">
        <v>11</v>
      </c>
    </row>
    <row r="9" spans="1:11" ht="12.75" customHeight="1">
      <c r="A9" s="367"/>
      <c r="B9" s="369"/>
      <c r="C9" s="369"/>
      <c r="D9" s="208" t="s">
        <v>298</v>
      </c>
      <c r="E9" s="208" t="s">
        <v>299</v>
      </c>
      <c r="F9" s="208" t="s">
        <v>297</v>
      </c>
      <c r="G9" s="208" t="s">
        <v>298</v>
      </c>
      <c r="H9" s="267" t="s">
        <v>299</v>
      </c>
      <c r="I9" s="208" t="s">
        <v>297</v>
      </c>
      <c r="J9" s="377"/>
      <c r="K9" s="365"/>
    </row>
    <row r="10" spans="1:11" ht="12" customHeight="1">
      <c r="A10" s="268">
        <v>1</v>
      </c>
      <c r="B10" s="211" t="s">
        <v>18</v>
      </c>
      <c r="C10" s="211" t="s">
        <v>19</v>
      </c>
      <c r="D10" s="248">
        <f>[1]M11AV!D10</f>
        <v>13.75</v>
      </c>
      <c r="E10" s="269" t="str">
        <f>IF([1]M11AV!E10="","",[1]Rat_Prob!E10)</f>
        <v/>
      </c>
      <c r="F10" s="248">
        <f>IF(E10="",D10,MIN(12, MAX(D10,E10)))</f>
        <v>13.75</v>
      </c>
      <c r="G10" s="247">
        <f>[1]M11AV!F10</f>
        <v>14</v>
      </c>
      <c r="H10" s="247" t="str">
        <f>IF([1]M11AV!G10="","",[1]Rat_CAE!E10)</f>
        <v/>
      </c>
      <c r="I10" s="248">
        <f>IF(H10="",G10,MIN(12, MAX(G10,H10)))</f>
        <v>14</v>
      </c>
      <c r="J10" s="247">
        <f>F10*0.5+I10*0.5</f>
        <v>13.875</v>
      </c>
      <c r="K10" s="151" t="str">
        <f>IF(J10&lt;8,"AR", IF(J10&gt;=12,IF(AND(E10="",H10=""),"V","VAR"),"NV"))</f>
        <v>V</v>
      </c>
    </row>
    <row r="11" spans="1:11" ht="12" customHeight="1">
      <c r="A11" s="268">
        <v>2</v>
      </c>
      <c r="B11" s="211" t="s">
        <v>20</v>
      </c>
      <c r="C11" s="211" t="s">
        <v>21</v>
      </c>
      <c r="D11" s="248">
        <f>[1]M11AV!D11</f>
        <v>10.25</v>
      </c>
      <c r="E11" s="269" t="str">
        <f>IF([1]M11AV!E11="","",[1]Rat_Prob!E11)</f>
        <v/>
      </c>
      <c r="F11" s="248">
        <f t="shared" ref="F11:F74" si="0">IF(E11="",D11,MIN(12, MAX(D11,E11)))</f>
        <v>10.25</v>
      </c>
      <c r="G11" s="247">
        <f>[1]M11AV!F11</f>
        <v>15</v>
      </c>
      <c r="H11" s="247" t="str">
        <f>IF([1]M11AV!G11="","",[1]Rat_CAE!E11)</f>
        <v/>
      </c>
      <c r="I11" s="248">
        <f t="shared" ref="I11:I74" si="1">IF(H11="",G11,MIN(12, MAX(G11,H11)))</f>
        <v>15</v>
      </c>
      <c r="J11" s="247">
        <f t="shared" ref="J11:J74" si="2">F11*0.5+I11*0.5</f>
        <v>12.625</v>
      </c>
      <c r="K11" s="151" t="str">
        <f t="shared" ref="K11:K74" si="3">IF(J11&lt;8,"AR", IF(J11&gt;=12,IF(AND(E11="",H11=""),"V","VAR"),"NV"))</f>
        <v>V</v>
      </c>
    </row>
    <row r="12" spans="1:11" ht="12" customHeight="1">
      <c r="A12" s="268">
        <v>3</v>
      </c>
      <c r="B12" s="211" t="s">
        <v>22</v>
      </c>
      <c r="C12" s="211" t="s">
        <v>23</v>
      </c>
      <c r="D12" s="248">
        <f>[1]M11AV!D12</f>
        <v>12.75</v>
      </c>
      <c r="E12" s="269" t="str">
        <f>IF([1]M11AV!E12="","",[1]Rat_Prob!E12)</f>
        <v/>
      </c>
      <c r="F12" s="248">
        <f t="shared" si="0"/>
        <v>12.75</v>
      </c>
      <c r="G12" s="247">
        <f>[1]M11AV!F12</f>
        <v>12.5</v>
      </c>
      <c r="H12" s="247" t="str">
        <f>IF([1]M11AV!G12="","",[1]Rat_CAE!E12)</f>
        <v/>
      </c>
      <c r="I12" s="248">
        <f t="shared" si="1"/>
        <v>12.5</v>
      </c>
      <c r="J12" s="247">
        <f t="shared" si="2"/>
        <v>12.625</v>
      </c>
      <c r="K12" s="151" t="str">
        <f t="shared" si="3"/>
        <v>V</v>
      </c>
    </row>
    <row r="13" spans="1:11" ht="12" customHeight="1">
      <c r="A13" s="268">
        <v>4</v>
      </c>
      <c r="B13" s="211" t="s">
        <v>24</v>
      </c>
      <c r="C13" s="211" t="s">
        <v>25</v>
      </c>
      <c r="D13" s="248">
        <f>[1]M11AV!D13</f>
        <v>13</v>
      </c>
      <c r="E13" s="269" t="str">
        <f>IF([1]M11AV!E13="","",[1]Rat_Prob!E13)</f>
        <v/>
      </c>
      <c r="F13" s="248">
        <f t="shared" si="0"/>
        <v>13</v>
      </c>
      <c r="G13" s="247">
        <f>[1]M11AV!F13</f>
        <v>17.25</v>
      </c>
      <c r="H13" s="247" t="str">
        <f>IF([1]M11AV!G13="","",[1]Rat_CAE!E13)</f>
        <v/>
      </c>
      <c r="I13" s="248">
        <f t="shared" si="1"/>
        <v>17.25</v>
      </c>
      <c r="J13" s="247">
        <f t="shared" si="2"/>
        <v>15.125</v>
      </c>
      <c r="K13" s="151" t="str">
        <f t="shared" si="3"/>
        <v>V</v>
      </c>
    </row>
    <row r="14" spans="1:11" ht="12" customHeight="1">
      <c r="A14" s="268">
        <v>5</v>
      </c>
      <c r="B14" s="211" t="s">
        <v>26</v>
      </c>
      <c r="C14" s="211" t="s">
        <v>27</v>
      </c>
      <c r="D14" s="248">
        <f>[1]M11AV!D14</f>
        <v>14</v>
      </c>
      <c r="E14" s="269" t="str">
        <f>IF([1]M11AV!E14="","",[1]Rat_Prob!E14)</f>
        <v/>
      </c>
      <c r="F14" s="248">
        <f t="shared" si="0"/>
        <v>14</v>
      </c>
      <c r="G14" s="247">
        <f>[1]M11AV!F14</f>
        <v>17</v>
      </c>
      <c r="H14" s="247" t="str">
        <f>IF([1]M11AV!G14="","",[1]Rat_CAE!E14)</f>
        <v/>
      </c>
      <c r="I14" s="248">
        <f t="shared" si="1"/>
        <v>17</v>
      </c>
      <c r="J14" s="247">
        <f t="shared" si="2"/>
        <v>15.5</v>
      </c>
      <c r="K14" s="151" t="str">
        <f t="shared" si="3"/>
        <v>V</v>
      </c>
    </row>
    <row r="15" spans="1:11" ht="12" customHeight="1">
      <c r="A15" s="268">
        <v>6</v>
      </c>
      <c r="B15" s="211" t="s">
        <v>28</v>
      </c>
      <c r="C15" s="211" t="s">
        <v>29</v>
      </c>
      <c r="D15" s="248">
        <f>[1]M11AV!D15</f>
        <v>11.5</v>
      </c>
      <c r="E15" s="269">
        <f>IF([1]M11AV!E15="","",[1]Rat_Prob!E15)</f>
        <v>12</v>
      </c>
      <c r="F15" s="248">
        <f t="shared" si="0"/>
        <v>12</v>
      </c>
      <c r="G15" s="247">
        <f>[1]M11AV!F15</f>
        <v>12.25</v>
      </c>
      <c r="H15" s="247" t="str">
        <f>IF([1]M11AV!G15="","",[1]Rat_CAE!E15)</f>
        <v/>
      </c>
      <c r="I15" s="248">
        <f t="shared" si="1"/>
        <v>12.25</v>
      </c>
      <c r="J15" s="247">
        <f t="shared" si="2"/>
        <v>12.125</v>
      </c>
      <c r="K15" s="151" t="str">
        <f t="shared" si="3"/>
        <v>VAR</v>
      </c>
    </row>
    <row r="16" spans="1:11" ht="12" customHeight="1">
      <c r="A16" s="268">
        <v>7</v>
      </c>
      <c r="B16" s="211" t="s">
        <v>30</v>
      </c>
      <c r="C16" s="211" t="s">
        <v>31</v>
      </c>
      <c r="D16" s="248">
        <f>[1]M11AV!D16</f>
        <v>15.75</v>
      </c>
      <c r="E16" s="269" t="str">
        <f>IF([1]M11AV!E16="","",[1]Rat_Prob!E16)</f>
        <v/>
      </c>
      <c r="F16" s="248">
        <f t="shared" si="0"/>
        <v>15.75</v>
      </c>
      <c r="G16" s="247">
        <f>[1]M11AV!F16</f>
        <v>6.75</v>
      </c>
      <c r="H16" s="247">
        <f>IF([1]M11AV!G16="","",[1]Rat_CAE!E16)</f>
        <v>12</v>
      </c>
      <c r="I16" s="270">
        <f t="shared" si="1"/>
        <v>12</v>
      </c>
      <c r="J16" s="247">
        <f t="shared" si="2"/>
        <v>13.875</v>
      </c>
      <c r="K16" s="151" t="str">
        <f t="shared" si="3"/>
        <v>VAR</v>
      </c>
    </row>
    <row r="17" spans="1:11" ht="12" customHeight="1">
      <c r="A17" s="268">
        <v>8</v>
      </c>
      <c r="B17" s="211" t="s">
        <v>32</v>
      </c>
      <c r="C17" s="211" t="s">
        <v>33</v>
      </c>
      <c r="D17" s="248">
        <f>[1]M11AV!D17</f>
        <v>13.75</v>
      </c>
      <c r="E17" s="269" t="str">
        <f>IF([1]M11AV!E17="","",[1]Rat_Prob!E17)</f>
        <v/>
      </c>
      <c r="F17" s="248">
        <f t="shared" si="0"/>
        <v>13.75</v>
      </c>
      <c r="G17" s="247">
        <f>[1]M11AV!F17</f>
        <v>18.25</v>
      </c>
      <c r="H17" s="247" t="str">
        <f>IF([1]M11AV!G17="","",[1]Rat_CAE!E17)</f>
        <v/>
      </c>
      <c r="I17" s="270">
        <f t="shared" si="1"/>
        <v>18.25</v>
      </c>
      <c r="J17" s="247">
        <f t="shared" si="2"/>
        <v>16</v>
      </c>
      <c r="K17" s="151" t="str">
        <f t="shared" si="3"/>
        <v>V</v>
      </c>
    </row>
    <row r="18" spans="1:11" ht="12" customHeight="1">
      <c r="A18" s="268">
        <v>9</v>
      </c>
      <c r="B18" s="211" t="s">
        <v>34</v>
      </c>
      <c r="C18" s="211" t="s">
        <v>35</v>
      </c>
      <c r="D18" s="248">
        <f>[1]M11AV!D18</f>
        <v>15.75</v>
      </c>
      <c r="E18" s="269" t="str">
        <f>IF([1]M11AV!E18="","",[1]Rat_Prob!E18)</f>
        <v/>
      </c>
      <c r="F18" s="248">
        <f t="shared" si="0"/>
        <v>15.75</v>
      </c>
      <c r="G18" s="247">
        <f>[1]M11AV!F18</f>
        <v>19</v>
      </c>
      <c r="H18" s="247" t="str">
        <f>IF([1]M11AV!G18="","",[1]Rat_CAE!E18)</f>
        <v/>
      </c>
      <c r="I18" s="270">
        <f t="shared" si="1"/>
        <v>19</v>
      </c>
      <c r="J18" s="247">
        <f t="shared" si="2"/>
        <v>17.375</v>
      </c>
      <c r="K18" s="151" t="str">
        <f t="shared" si="3"/>
        <v>V</v>
      </c>
    </row>
    <row r="19" spans="1:11" ht="12" customHeight="1">
      <c r="A19" s="268">
        <v>10</v>
      </c>
      <c r="B19" s="211" t="s">
        <v>36</v>
      </c>
      <c r="C19" s="211" t="s">
        <v>37</v>
      </c>
      <c r="D19" s="248">
        <f>[1]M11AV!D19</f>
        <v>12.75</v>
      </c>
      <c r="E19" s="269" t="str">
        <f>IF([1]M11AV!E19="","",[1]Rat_Prob!E19)</f>
        <v/>
      </c>
      <c r="F19" s="248">
        <f t="shared" si="0"/>
        <v>12.75</v>
      </c>
      <c r="G19" s="247">
        <f>[1]M11AV!F19</f>
        <v>9.5</v>
      </c>
      <c r="H19" s="247">
        <v>10.5</v>
      </c>
      <c r="I19" s="270">
        <f t="shared" si="1"/>
        <v>10.5</v>
      </c>
      <c r="J19" s="247">
        <f t="shared" si="2"/>
        <v>11.625</v>
      </c>
      <c r="K19" s="151" t="str">
        <f t="shared" si="3"/>
        <v>NV</v>
      </c>
    </row>
    <row r="20" spans="1:11" ht="12" customHeight="1">
      <c r="A20" s="268">
        <v>11</v>
      </c>
      <c r="B20" s="211" t="s">
        <v>38</v>
      </c>
      <c r="C20" s="211" t="s">
        <v>39</v>
      </c>
      <c r="D20" s="248">
        <f>[1]M11AV!D20</f>
        <v>16.5</v>
      </c>
      <c r="E20" s="269" t="str">
        <f>IF([1]M11AV!E20="","",[1]Rat_Prob!E20)</f>
        <v/>
      </c>
      <c r="F20" s="248">
        <f t="shared" si="0"/>
        <v>16.5</v>
      </c>
      <c r="G20" s="247">
        <f>[1]M11AV!F20</f>
        <v>16</v>
      </c>
      <c r="H20" s="247" t="str">
        <f>IF([1]M11AV!G20="","",[1]Rat_CAE!E20)</f>
        <v/>
      </c>
      <c r="I20" s="270">
        <f t="shared" si="1"/>
        <v>16</v>
      </c>
      <c r="J20" s="247">
        <f t="shared" si="2"/>
        <v>16.25</v>
      </c>
      <c r="K20" s="151" t="str">
        <f t="shared" si="3"/>
        <v>V</v>
      </c>
    </row>
    <row r="21" spans="1:11" ht="12" customHeight="1">
      <c r="A21" s="268">
        <v>12</v>
      </c>
      <c r="B21" s="211" t="s">
        <v>40</v>
      </c>
      <c r="C21" s="211" t="s">
        <v>41</v>
      </c>
      <c r="D21" s="248">
        <f>[1]M11AV!D21</f>
        <v>15</v>
      </c>
      <c r="E21" s="269" t="str">
        <f>IF([1]M11AV!E21="","",[1]Rat_Prob!E21)</f>
        <v/>
      </c>
      <c r="F21" s="248">
        <f t="shared" si="0"/>
        <v>15</v>
      </c>
      <c r="G21" s="247">
        <f>[1]M11AV!F21</f>
        <v>19</v>
      </c>
      <c r="H21" s="247" t="str">
        <f>IF([1]M11AV!G21="","",[1]Rat_CAE!E21)</f>
        <v/>
      </c>
      <c r="I21" s="270">
        <f t="shared" si="1"/>
        <v>19</v>
      </c>
      <c r="J21" s="247">
        <f t="shared" si="2"/>
        <v>17</v>
      </c>
      <c r="K21" s="151" t="str">
        <f t="shared" si="3"/>
        <v>V</v>
      </c>
    </row>
    <row r="22" spans="1:11" ht="12" customHeight="1">
      <c r="A22" s="268">
        <v>13</v>
      </c>
      <c r="B22" s="211" t="s">
        <v>42</v>
      </c>
      <c r="C22" s="211" t="s">
        <v>43</v>
      </c>
      <c r="D22" s="248">
        <f>[1]M11AV!D22</f>
        <v>16</v>
      </c>
      <c r="E22" s="269" t="str">
        <f>IF([1]M11AV!E22="","",[1]Rat_Prob!E22)</f>
        <v/>
      </c>
      <c r="F22" s="248">
        <f t="shared" si="0"/>
        <v>16</v>
      </c>
      <c r="G22" s="247">
        <f>[1]M11AV!F22</f>
        <v>19.25</v>
      </c>
      <c r="H22" s="247" t="str">
        <f>IF([1]M11AV!G22="","",[1]Rat_CAE!E22)</f>
        <v/>
      </c>
      <c r="I22" s="270">
        <f t="shared" si="1"/>
        <v>19.25</v>
      </c>
      <c r="J22" s="247">
        <f t="shared" si="2"/>
        <v>17.625</v>
      </c>
      <c r="K22" s="151" t="str">
        <f t="shared" si="3"/>
        <v>V</v>
      </c>
    </row>
    <row r="23" spans="1:11" ht="12" customHeight="1">
      <c r="A23" s="268">
        <v>14</v>
      </c>
      <c r="B23" s="211" t="s">
        <v>44</v>
      </c>
      <c r="C23" s="211" t="s">
        <v>45</v>
      </c>
      <c r="D23" s="248">
        <f>[1]M11AV!D23</f>
        <v>10.75</v>
      </c>
      <c r="E23" s="269" t="str">
        <f>IF([1]M11AV!E23="","",[1]Rat_Prob!E23)</f>
        <v/>
      </c>
      <c r="F23" s="248">
        <f t="shared" si="0"/>
        <v>10.75</v>
      </c>
      <c r="G23" s="247">
        <f>[1]M11AV!F23</f>
        <v>18</v>
      </c>
      <c r="H23" s="247" t="str">
        <f>IF([1]M11AV!G23="","",[1]Rat_CAE!E23)</f>
        <v/>
      </c>
      <c r="I23" s="270">
        <f t="shared" si="1"/>
        <v>18</v>
      </c>
      <c r="J23" s="247">
        <f t="shared" si="2"/>
        <v>14.375</v>
      </c>
      <c r="K23" s="151" t="str">
        <f t="shared" si="3"/>
        <v>V</v>
      </c>
    </row>
    <row r="24" spans="1:11" ht="12" customHeight="1">
      <c r="A24" s="268">
        <v>15</v>
      </c>
      <c r="B24" s="211" t="s">
        <v>46</v>
      </c>
      <c r="C24" s="211" t="s">
        <v>47</v>
      </c>
      <c r="D24" s="248">
        <f>[1]M11AV!D24</f>
        <v>15</v>
      </c>
      <c r="E24" s="269" t="str">
        <f>IF([1]M11AV!E24="","",[1]Rat_Prob!E24)</f>
        <v/>
      </c>
      <c r="F24" s="248">
        <f t="shared" si="0"/>
        <v>15</v>
      </c>
      <c r="G24" s="247">
        <f>[1]M11AV!F24</f>
        <v>17.25</v>
      </c>
      <c r="H24" s="247" t="str">
        <f>IF([1]M11AV!G24="","",[1]Rat_CAE!E24)</f>
        <v/>
      </c>
      <c r="I24" s="270">
        <f t="shared" si="1"/>
        <v>17.25</v>
      </c>
      <c r="J24" s="247">
        <f t="shared" si="2"/>
        <v>16.125</v>
      </c>
      <c r="K24" s="151" t="str">
        <f t="shared" si="3"/>
        <v>V</v>
      </c>
    </row>
    <row r="25" spans="1:11" ht="12" customHeight="1">
      <c r="A25" s="268">
        <v>16</v>
      </c>
      <c r="B25" s="211" t="s">
        <v>48</v>
      </c>
      <c r="C25" s="211" t="s">
        <v>49</v>
      </c>
      <c r="D25" s="248">
        <f>[1]M11AV!D25</f>
        <v>10.5</v>
      </c>
      <c r="E25" s="269">
        <f>IF([1]M11AV!E25="","",[1]Rat_Prob!E25)</f>
        <v>12</v>
      </c>
      <c r="F25" s="248">
        <f t="shared" si="0"/>
        <v>12</v>
      </c>
      <c r="G25" s="247">
        <f>[1]M11AV!F25</f>
        <v>8.75</v>
      </c>
      <c r="H25" s="247">
        <f>IF([1]M11AV!G25="","",[1]Rat_CAE!E25)</f>
        <v>12</v>
      </c>
      <c r="I25" s="270">
        <f t="shared" si="1"/>
        <v>12</v>
      </c>
      <c r="J25" s="247">
        <f t="shared" si="2"/>
        <v>12</v>
      </c>
      <c r="K25" s="151" t="str">
        <f t="shared" si="3"/>
        <v>VAR</v>
      </c>
    </row>
    <row r="26" spans="1:11" ht="12" customHeight="1">
      <c r="A26" s="268">
        <v>17</v>
      </c>
      <c r="B26" s="211" t="s">
        <v>50</v>
      </c>
      <c r="C26" s="211" t="s">
        <v>51</v>
      </c>
      <c r="D26" s="248">
        <f>[1]M11AV!D26</f>
        <v>12.75</v>
      </c>
      <c r="E26" s="269" t="str">
        <f>IF([1]M11AV!E26="","",[1]Rat_Prob!E26)</f>
        <v/>
      </c>
      <c r="F26" s="248">
        <f t="shared" si="0"/>
        <v>12.75</v>
      </c>
      <c r="G26" s="247">
        <f>[1]M11AV!F26</f>
        <v>18.5</v>
      </c>
      <c r="H26" s="247" t="str">
        <f>IF([1]M11AV!G26="","",[1]Rat_CAE!E26)</f>
        <v/>
      </c>
      <c r="I26" s="270">
        <f t="shared" si="1"/>
        <v>18.5</v>
      </c>
      <c r="J26" s="247">
        <f t="shared" si="2"/>
        <v>15.625</v>
      </c>
      <c r="K26" s="151" t="str">
        <f t="shared" si="3"/>
        <v>V</v>
      </c>
    </row>
    <row r="27" spans="1:11" ht="12" customHeight="1">
      <c r="A27" s="268">
        <v>18</v>
      </c>
      <c r="B27" s="211" t="s">
        <v>52</v>
      </c>
      <c r="C27" s="211" t="s">
        <v>53</v>
      </c>
      <c r="D27" s="248">
        <f>[1]M11AV!D27</f>
        <v>16</v>
      </c>
      <c r="E27" s="269" t="str">
        <f>IF([1]M11AV!E27="","",[1]Rat_Prob!E27)</f>
        <v/>
      </c>
      <c r="F27" s="248">
        <f t="shared" si="0"/>
        <v>16</v>
      </c>
      <c r="G27" s="247">
        <f>[1]M11AV!F27</f>
        <v>9.5</v>
      </c>
      <c r="H27" s="247" t="str">
        <f>IF([1]M11AV!G27="","",[1]Rat_CAE!E27)</f>
        <v/>
      </c>
      <c r="I27" s="270">
        <f t="shared" si="1"/>
        <v>9.5</v>
      </c>
      <c r="J27" s="247">
        <f t="shared" si="2"/>
        <v>12.75</v>
      </c>
      <c r="K27" s="151" t="str">
        <f t="shared" si="3"/>
        <v>V</v>
      </c>
    </row>
    <row r="28" spans="1:11" ht="12" customHeight="1">
      <c r="A28" s="268">
        <v>19</v>
      </c>
      <c r="B28" s="211" t="s">
        <v>246</v>
      </c>
      <c r="C28" s="211" t="s">
        <v>247</v>
      </c>
      <c r="D28" s="248">
        <f>[1]M11AV!D28</f>
        <v>12.25</v>
      </c>
      <c r="E28" s="269" t="str">
        <f>IF([1]M11AV!E28="","",[1]Rat_Prob!E28)</f>
        <v/>
      </c>
      <c r="F28" s="248">
        <f t="shared" si="0"/>
        <v>12.25</v>
      </c>
      <c r="G28" s="247">
        <f>[1]M11AV!F28</f>
        <v>12.5</v>
      </c>
      <c r="H28" s="247" t="str">
        <f>IF([1]M11AV!G28="","",[1]Rat_CAE!E28)</f>
        <v/>
      </c>
      <c r="I28" s="270">
        <f t="shared" si="1"/>
        <v>12.5</v>
      </c>
      <c r="J28" s="247">
        <f t="shared" si="2"/>
        <v>12.375</v>
      </c>
      <c r="K28" s="151" t="str">
        <f t="shared" si="3"/>
        <v>V</v>
      </c>
    </row>
    <row r="29" spans="1:11" ht="12" customHeight="1">
      <c r="A29" s="268">
        <v>20</v>
      </c>
      <c r="B29" s="211" t="s">
        <v>54</v>
      </c>
      <c r="C29" s="211" t="s">
        <v>55</v>
      </c>
      <c r="D29" s="248">
        <f>[1]M11AV!D29</f>
        <v>13.25</v>
      </c>
      <c r="E29" s="269" t="str">
        <f>IF([1]M11AV!E29="","",[1]Rat_Prob!E29)</f>
        <v/>
      </c>
      <c r="F29" s="248">
        <f t="shared" si="0"/>
        <v>13.25</v>
      </c>
      <c r="G29" s="247">
        <f>[1]M11AV!F29</f>
        <v>13</v>
      </c>
      <c r="H29" s="247" t="str">
        <f>IF([1]M11AV!G29="","",[1]Rat_CAE!E29)</f>
        <v/>
      </c>
      <c r="I29" s="270">
        <f t="shared" si="1"/>
        <v>13</v>
      </c>
      <c r="J29" s="247">
        <f t="shared" si="2"/>
        <v>13.125</v>
      </c>
      <c r="K29" s="151" t="str">
        <f t="shared" si="3"/>
        <v>V</v>
      </c>
    </row>
    <row r="30" spans="1:11" ht="12" customHeight="1">
      <c r="A30" s="268">
        <v>21</v>
      </c>
      <c r="B30" s="211" t="s">
        <v>56</v>
      </c>
      <c r="C30" s="211" t="s">
        <v>57</v>
      </c>
      <c r="D30" s="248">
        <f>[1]M11AV!D30</f>
        <v>17.5</v>
      </c>
      <c r="E30" s="269" t="str">
        <f>IF([1]M11AV!E30="","",[1]Rat_Prob!E30)</f>
        <v/>
      </c>
      <c r="F30" s="248">
        <f t="shared" si="0"/>
        <v>17.5</v>
      </c>
      <c r="G30" s="247">
        <f>[1]M11AV!F30</f>
        <v>18.5</v>
      </c>
      <c r="H30" s="247" t="str">
        <f>IF([1]M11AV!G30="","",[1]Rat_CAE!E30)</f>
        <v/>
      </c>
      <c r="I30" s="270">
        <f t="shared" si="1"/>
        <v>18.5</v>
      </c>
      <c r="J30" s="247">
        <f t="shared" si="2"/>
        <v>18</v>
      </c>
      <c r="K30" s="151" t="str">
        <f t="shared" si="3"/>
        <v>V</v>
      </c>
    </row>
    <row r="31" spans="1:11" ht="12" customHeight="1">
      <c r="A31" s="268">
        <v>22</v>
      </c>
      <c r="B31" s="211" t="s">
        <v>58</v>
      </c>
      <c r="C31" s="211" t="s">
        <v>59</v>
      </c>
      <c r="D31" s="248">
        <f>[1]M11AV!D31</f>
        <v>12.25</v>
      </c>
      <c r="E31" s="269" t="str">
        <f>IF([1]M11AV!E31="","",[1]Rat_Prob!E31)</f>
        <v/>
      </c>
      <c r="F31" s="248">
        <f t="shared" si="0"/>
        <v>12.25</v>
      </c>
      <c r="G31" s="247">
        <f>[1]M11AV!F31</f>
        <v>18.75</v>
      </c>
      <c r="H31" s="247" t="str">
        <f>IF([1]M11AV!G31="","",[1]Rat_CAE!E31)</f>
        <v/>
      </c>
      <c r="I31" s="270">
        <f t="shared" si="1"/>
        <v>18.75</v>
      </c>
      <c r="J31" s="247">
        <f t="shared" si="2"/>
        <v>15.5</v>
      </c>
      <c r="K31" s="151" t="str">
        <f t="shared" si="3"/>
        <v>V</v>
      </c>
    </row>
    <row r="32" spans="1:11" ht="12" customHeight="1">
      <c r="A32" s="268">
        <v>23</v>
      </c>
      <c r="B32" s="211" t="s">
        <v>60</v>
      </c>
      <c r="C32" s="211" t="s">
        <v>61</v>
      </c>
      <c r="D32" s="248">
        <f>[1]M11AV!D32</f>
        <v>12.5</v>
      </c>
      <c r="E32" s="269" t="str">
        <f>IF([1]M11AV!E32="","",[1]Rat_Prob!E32)</f>
        <v/>
      </c>
      <c r="F32" s="248">
        <f t="shared" si="0"/>
        <v>12.5</v>
      </c>
      <c r="G32" s="247">
        <f>[1]M11AV!F32</f>
        <v>12</v>
      </c>
      <c r="H32" s="247" t="str">
        <f>IF([1]M11AV!G32="","",[1]Rat_CAE!E32)</f>
        <v/>
      </c>
      <c r="I32" s="270">
        <f t="shared" si="1"/>
        <v>12</v>
      </c>
      <c r="J32" s="247">
        <f t="shared" si="2"/>
        <v>12.25</v>
      </c>
      <c r="K32" s="151" t="str">
        <f t="shared" si="3"/>
        <v>V</v>
      </c>
    </row>
    <row r="33" spans="1:11" ht="12" customHeight="1">
      <c r="A33" s="268">
        <v>24</v>
      </c>
      <c r="B33" s="211" t="s">
        <v>62</v>
      </c>
      <c r="C33" s="211" t="s">
        <v>63</v>
      </c>
      <c r="D33" s="248">
        <f>[1]M11AV!D33</f>
        <v>13.25</v>
      </c>
      <c r="E33" s="269" t="str">
        <f>IF([1]M11AV!E33="","",[1]Rat_Prob!E33)</f>
        <v/>
      </c>
      <c r="F33" s="248">
        <f t="shared" si="0"/>
        <v>13.25</v>
      </c>
      <c r="G33" s="247">
        <f>[1]M11AV!F33</f>
        <v>4.5</v>
      </c>
      <c r="H33" s="247">
        <v>12</v>
      </c>
      <c r="I33" s="270">
        <f t="shared" si="1"/>
        <v>12</v>
      </c>
      <c r="J33" s="247">
        <f t="shared" si="2"/>
        <v>12.625</v>
      </c>
      <c r="K33" s="151" t="str">
        <f t="shared" si="3"/>
        <v>VAR</v>
      </c>
    </row>
    <row r="34" spans="1:11" ht="12" customHeight="1">
      <c r="A34" s="268">
        <v>25</v>
      </c>
      <c r="B34" s="211" t="s">
        <v>64</v>
      </c>
      <c r="C34" s="211" t="s">
        <v>65</v>
      </c>
      <c r="D34" s="248">
        <f>[1]M11AV!D34</f>
        <v>11.25</v>
      </c>
      <c r="E34" s="269">
        <f>IF([1]M11AV!E34="","",[1]Rat_Prob!E34)</f>
        <v>12</v>
      </c>
      <c r="F34" s="248">
        <f t="shared" si="0"/>
        <v>12</v>
      </c>
      <c r="G34" s="247">
        <f>[1]M11AV!F34</f>
        <v>9</v>
      </c>
      <c r="H34" s="247">
        <v>12</v>
      </c>
      <c r="I34" s="270">
        <f t="shared" si="1"/>
        <v>12</v>
      </c>
      <c r="J34" s="247">
        <f t="shared" si="2"/>
        <v>12</v>
      </c>
      <c r="K34" s="151" t="str">
        <f t="shared" si="3"/>
        <v>VAR</v>
      </c>
    </row>
    <row r="35" spans="1:11" ht="12" customHeight="1">
      <c r="A35" s="268">
        <v>26</v>
      </c>
      <c r="B35" s="211" t="s">
        <v>66</v>
      </c>
      <c r="C35" s="211" t="s">
        <v>67</v>
      </c>
      <c r="D35" s="248">
        <f>[1]M11AV!D35</f>
        <v>16.25</v>
      </c>
      <c r="E35" s="269" t="str">
        <f>IF([1]M11AV!E35="","",[1]Rat_Prob!E35)</f>
        <v/>
      </c>
      <c r="F35" s="248">
        <f t="shared" si="0"/>
        <v>16.25</v>
      </c>
      <c r="G35" s="247">
        <f>[1]M11AV!F35</f>
        <v>11.75</v>
      </c>
      <c r="H35" s="247" t="str">
        <f>IF([1]M11AV!G35="","",[1]Rat_CAE!E35)</f>
        <v/>
      </c>
      <c r="I35" s="270">
        <f t="shared" si="1"/>
        <v>11.75</v>
      </c>
      <c r="J35" s="247">
        <f t="shared" si="2"/>
        <v>14</v>
      </c>
      <c r="K35" s="151" t="str">
        <f t="shared" si="3"/>
        <v>V</v>
      </c>
    </row>
    <row r="36" spans="1:11" ht="12" customHeight="1">
      <c r="A36" s="268">
        <v>27</v>
      </c>
      <c r="B36" s="211" t="s">
        <v>68</v>
      </c>
      <c r="C36" s="211" t="s">
        <v>69</v>
      </c>
      <c r="D36" s="248">
        <f>[1]M11AV!D36</f>
        <v>12.5</v>
      </c>
      <c r="E36" s="269" t="str">
        <f>IF([1]M11AV!E36="","",[1]Rat_Prob!E36)</f>
        <v/>
      </c>
      <c r="F36" s="248">
        <f t="shared" si="0"/>
        <v>12.5</v>
      </c>
      <c r="G36" s="247">
        <f>[1]M11AV!F36</f>
        <v>16.25</v>
      </c>
      <c r="H36" s="247" t="str">
        <f>IF([1]M11AV!G36="","",[1]Rat_CAE!E36)</f>
        <v/>
      </c>
      <c r="I36" s="270">
        <f t="shared" si="1"/>
        <v>16.25</v>
      </c>
      <c r="J36" s="247">
        <f t="shared" si="2"/>
        <v>14.375</v>
      </c>
      <c r="K36" s="151" t="str">
        <f t="shared" si="3"/>
        <v>V</v>
      </c>
    </row>
    <row r="37" spans="1:11" ht="12" customHeight="1">
      <c r="A37" s="268">
        <v>28</v>
      </c>
      <c r="B37" s="211" t="s">
        <v>70</v>
      </c>
      <c r="C37" s="211" t="s">
        <v>51</v>
      </c>
      <c r="D37" s="248">
        <f>[1]M11AV!D37</f>
        <v>9.5</v>
      </c>
      <c r="E37" s="269">
        <f>IF([1]M11AV!E37="","",[1]Rat_Prob!E37)</f>
        <v>12</v>
      </c>
      <c r="F37" s="248">
        <f t="shared" si="0"/>
        <v>12</v>
      </c>
      <c r="G37" s="247">
        <f>[1]M11AV!F37</f>
        <v>12.5</v>
      </c>
      <c r="H37" s="247" t="str">
        <f>IF([1]M11AV!G37="","",[1]Rat_CAE!E37)</f>
        <v/>
      </c>
      <c r="I37" s="270">
        <f t="shared" si="1"/>
        <v>12.5</v>
      </c>
      <c r="J37" s="247">
        <f t="shared" si="2"/>
        <v>12.25</v>
      </c>
      <c r="K37" s="151" t="str">
        <f t="shared" si="3"/>
        <v>VAR</v>
      </c>
    </row>
    <row r="38" spans="1:11" ht="12" customHeight="1">
      <c r="A38" s="268">
        <v>29</v>
      </c>
      <c r="B38" s="211" t="s">
        <v>71</v>
      </c>
      <c r="C38" s="211" t="s">
        <v>72</v>
      </c>
      <c r="D38" s="248">
        <f>[1]M11AV!D38</f>
        <v>13.5</v>
      </c>
      <c r="E38" s="269" t="str">
        <f>IF([1]M11AV!E38="","",[1]Rat_Prob!E38)</f>
        <v/>
      </c>
      <c r="F38" s="248">
        <f t="shared" si="0"/>
        <v>13.5</v>
      </c>
      <c r="G38" s="247">
        <f>[1]M11AV!F38</f>
        <v>14.25</v>
      </c>
      <c r="H38" s="247" t="str">
        <f>IF([1]M11AV!G38="","",[1]Rat_CAE!E38)</f>
        <v/>
      </c>
      <c r="I38" s="270">
        <f t="shared" si="1"/>
        <v>14.25</v>
      </c>
      <c r="J38" s="247">
        <f t="shared" si="2"/>
        <v>13.875</v>
      </c>
      <c r="K38" s="151" t="str">
        <f t="shared" si="3"/>
        <v>V</v>
      </c>
    </row>
    <row r="39" spans="1:11" ht="12" customHeight="1">
      <c r="A39" s="268">
        <v>30</v>
      </c>
      <c r="B39" s="211" t="s">
        <v>73</v>
      </c>
      <c r="C39" s="211" t="s">
        <v>74</v>
      </c>
      <c r="D39" s="248">
        <f>[1]M11AV!D39</f>
        <v>12.25</v>
      </c>
      <c r="E39" s="269" t="str">
        <f>IF([1]M11AV!E39="","",[1]Rat_Prob!E39)</f>
        <v/>
      </c>
      <c r="F39" s="248">
        <f t="shared" si="0"/>
        <v>12.25</v>
      </c>
      <c r="G39" s="247">
        <f>[1]M11AV!F39</f>
        <v>9</v>
      </c>
      <c r="H39" s="247">
        <f>IF([1]M11AV!G39="","",[1]Rat_CAE!E39)</f>
        <v>12</v>
      </c>
      <c r="I39" s="270">
        <f t="shared" si="1"/>
        <v>12</v>
      </c>
      <c r="J39" s="247">
        <f t="shared" si="2"/>
        <v>12.125</v>
      </c>
      <c r="K39" s="151" t="str">
        <f t="shared" si="3"/>
        <v>VAR</v>
      </c>
    </row>
    <row r="40" spans="1:11" ht="12" customHeight="1">
      <c r="A40" s="268">
        <v>31</v>
      </c>
      <c r="B40" s="211" t="s">
        <v>75</v>
      </c>
      <c r="C40" s="211" t="s">
        <v>51</v>
      </c>
      <c r="D40" s="248">
        <f>[1]M11AV!D40</f>
        <v>16.5</v>
      </c>
      <c r="E40" s="269" t="str">
        <f>IF([1]M11AV!E40="","",[1]Rat_Prob!E40)</f>
        <v/>
      </c>
      <c r="F40" s="248">
        <f t="shared" si="0"/>
        <v>16.5</v>
      </c>
      <c r="G40" s="247">
        <f>[1]M11AV!F40</f>
        <v>8.25</v>
      </c>
      <c r="H40" s="247" t="str">
        <f>IF([1]M11AV!G40="","",[1]Rat_CAE!E40)</f>
        <v/>
      </c>
      <c r="I40" s="270">
        <f t="shared" si="1"/>
        <v>8.25</v>
      </c>
      <c r="J40" s="247">
        <f t="shared" si="2"/>
        <v>12.375</v>
      </c>
      <c r="K40" s="151" t="str">
        <f t="shared" si="3"/>
        <v>V</v>
      </c>
    </row>
    <row r="41" spans="1:11" ht="12" customHeight="1">
      <c r="A41" s="268">
        <v>32</v>
      </c>
      <c r="B41" s="211" t="s">
        <v>76</v>
      </c>
      <c r="C41" s="211" t="s">
        <v>77</v>
      </c>
      <c r="D41" s="248">
        <f>[1]M11AV!D41</f>
        <v>9.5</v>
      </c>
      <c r="E41" s="269">
        <f>IF([1]M11AV!E41="","",[1]Rat_Prob!E41)</f>
        <v>12</v>
      </c>
      <c r="F41" s="248">
        <f t="shared" si="0"/>
        <v>12</v>
      </c>
      <c r="G41" s="247">
        <f>[1]M11AV!F41</f>
        <v>9.5</v>
      </c>
      <c r="H41" s="247">
        <f>IF([1]M11AV!G41="","",[1]Rat_CAE!E41)</f>
        <v>12</v>
      </c>
      <c r="I41" s="270">
        <f t="shared" si="1"/>
        <v>12</v>
      </c>
      <c r="J41" s="247">
        <f t="shared" si="2"/>
        <v>12</v>
      </c>
      <c r="K41" s="151" t="str">
        <f t="shared" si="3"/>
        <v>VAR</v>
      </c>
    </row>
    <row r="42" spans="1:11" ht="12" customHeight="1">
      <c r="A42" s="268">
        <v>33</v>
      </c>
      <c r="B42" s="211" t="s">
        <v>78</v>
      </c>
      <c r="C42" s="211" t="s">
        <v>79</v>
      </c>
      <c r="D42" s="248">
        <f>[1]M11AV!D42</f>
        <v>15</v>
      </c>
      <c r="E42" s="269" t="str">
        <f>IF([1]M11AV!E42="","",[1]Rat_Prob!E42)</f>
        <v/>
      </c>
      <c r="F42" s="248">
        <f t="shared" si="0"/>
        <v>15</v>
      </c>
      <c r="G42" s="247">
        <f>[1]M11AV!F42</f>
        <v>15.75</v>
      </c>
      <c r="H42" s="247" t="str">
        <f>IF([1]M11AV!G42="","",[1]Rat_CAE!E42)</f>
        <v/>
      </c>
      <c r="I42" s="270">
        <f t="shared" si="1"/>
        <v>15.75</v>
      </c>
      <c r="J42" s="247">
        <f t="shared" si="2"/>
        <v>15.375</v>
      </c>
      <c r="K42" s="151" t="str">
        <f t="shared" si="3"/>
        <v>V</v>
      </c>
    </row>
    <row r="43" spans="1:11" ht="12" customHeight="1">
      <c r="A43" s="268">
        <v>34</v>
      </c>
      <c r="B43" s="211" t="s">
        <v>80</v>
      </c>
      <c r="C43" s="211" t="s">
        <v>81</v>
      </c>
      <c r="D43" s="248">
        <f>[1]M11AV!D43</f>
        <v>16</v>
      </c>
      <c r="E43" s="269" t="str">
        <f>IF([1]M11AV!E43="","",[1]Rat_Prob!E43)</f>
        <v/>
      </c>
      <c r="F43" s="248">
        <f t="shared" si="0"/>
        <v>16</v>
      </c>
      <c r="G43" s="247">
        <f>[1]M11AV!F43</f>
        <v>14.75</v>
      </c>
      <c r="H43" s="247" t="str">
        <f>IF([1]M11AV!G43="","",[1]Rat_CAE!E43)</f>
        <v/>
      </c>
      <c r="I43" s="270">
        <f t="shared" si="1"/>
        <v>14.75</v>
      </c>
      <c r="J43" s="247">
        <f t="shared" si="2"/>
        <v>15.375</v>
      </c>
      <c r="K43" s="151" t="str">
        <f t="shared" si="3"/>
        <v>V</v>
      </c>
    </row>
    <row r="44" spans="1:11" ht="12" customHeight="1">
      <c r="A44" s="268">
        <v>35</v>
      </c>
      <c r="B44" s="211" t="s">
        <v>82</v>
      </c>
      <c r="C44" s="211" t="s">
        <v>83</v>
      </c>
      <c r="D44" s="248">
        <f>[1]M11AV!D44</f>
        <v>13.5</v>
      </c>
      <c r="E44" s="269" t="str">
        <f>IF([1]M11AV!E44="","",[1]Rat_Prob!E44)</f>
        <v/>
      </c>
      <c r="F44" s="248">
        <f t="shared" si="0"/>
        <v>13.5</v>
      </c>
      <c r="G44" s="247">
        <f>[1]M11AV!F44</f>
        <v>18.5</v>
      </c>
      <c r="H44" s="247" t="str">
        <f>IF([1]M11AV!G44="","",[1]Rat_CAE!E44)</f>
        <v/>
      </c>
      <c r="I44" s="270">
        <f t="shared" si="1"/>
        <v>18.5</v>
      </c>
      <c r="J44" s="247">
        <f t="shared" si="2"/>
        <v>16</v>
      </c>
      <c r="K44" s="151" t="str">
        <f t="shared" si="3"/>
        <v>V</v>
      </c>
    </row>
    <row r="45" spans="1:11" ht="12" customHeight="1">
      <c r="A45" s="268">
        <v>36</v>
      </c>
      <c r="B45" s="211" t="s">
        <v>84</v>
      </c>
      <c r="C45" s="211" t="s">
        <v>85</v>
      </c>
      <c r="D45" s="248">
        <f>[1]M11AV!D45</f>
        <v>15.5</v>
      </c>
      <c r="E45" s="269" t="str">
        <f>IF([1]M11AV!E45="","",[1]Rat_Prob!E45)</f>
        <v/>
      </c>
      <c r="F45" s="248">
        <f t="shared" si="0"/>
        <v>15.5</v>
      </c>
      <c r="G45" s="247">
        <f>[1]M11AV!F45</f>
        <v>18</v>
      </c>
      <c r="H45" s="247" t="str">
        <f>IF([1]M11AV!G45="","",[1]Rat_CAE!E45)</f>
        <v/>
      </c>
      <c r="I45" s="270">
        <f t="shared" si="1"/>
        <v>18</v>
      </c>
      <c r="J45" s="247">
        <f t="shared" si="2"/>
        <v>16.75</v>
      </c>
      <c r="K45" s="151" t="str">
        <f t="shared" si="3"/>
        <v>V</v>
      </c>
    </row>
    <row r="46" spans="1:11" ht="12" customHeight="1">
      <c r="A46" s="268">
        <v>37</v>
      </c>
      <c r="B46" s="211" t="s">
        <v>86</v>
      </c>
      <c r="C46" s="211" t="s">
        <v>87</v>
      </c>
      <c r="D46" s="248">
        <f>[1]M11AV!D46</f>
        <v>14.25</v>
      </c>
      <c r="E46" s="269" t="str">
        <f>IF([1]M11AV!E46="","",[1]Rat_Prob!E46)</f>
        <v/>
      </c>
      <c r="F46" s="248">
        <f t="shared" si="0"/>
        <v>14.25</v>
      </c>
      <c r="G46" s="247">
        <f>[1]M11AV!F46</f>
        <v>16.25</v>
      </c>
      <c r="H46" s="247" t="str">
        <f>IF([1]M11AV!G46="","",[1]Rat_CAE!E46)</f>
        <v/>
      </c>
      <c r="I46" s="270">
        <f t="shared" si="1"/>
        <v>16.25</v>
      </c>
      <c r="J46" s="247">
        <f t="shared" si="2"/>
        <v>15.25</v>
      </c>
      <c r="K46" s="151" t="str">
        <f t="shared" si="3"/>
        <v>V</v>
      </c>
    </row>
    <row r="47" spans="1:11" ht="12" customHeight="1">
      <c r="A47" s="268">
        <v>38</v>
      </c>
      <c r="B47" s="211" t="s">
        <v>88</v>
      </c>
      <c r="C47" s="211" t="s">
        <v>89</v>
      </c>
      <c r="D47" s="248">
        <f>[1]M11AV!D47</f>
        <v>12.25</v>
      </c>
      <c r="E47" s="269" t="str">
        <f>IF([1]M11AV!E47="","",[1]Rat_Prob!E47)</f>
        <v/>
      </c>
      <c r="F47" s="248">
        <f t="shared" si="0"/>
        <v>12.25</v>
      </c>
      <c r="G47" s="247">
        <f>[1]M11AV!F47</f>
        <v>16</v>
      </c>
      <c r="H47" s="247" t="str">
        <f>IF([1]M11AV!G47="","",[1]Rat_CAE!E47)</f>
        <v/>
      </c>
      <c r="I47" s="270">
        <f t="shared" si="1"/>
        <v>16</v>
      </c>
      <c r="J47" s="247">
        <f t="shared" si="2"/>
        <v>14.125</v>
      </c>
      <c r="K47" s="151" t="str">
        <f t="shared" si="3"/>
        <v>V</v>
      </c>
    </row>
    <row r="48" spans="1:11" ht="12" customHeight="1">
      <c r="A48" s="268">
        <v>39</v>
      </c>
      <c r="B48" s="211" t="s">
        <v>90</v>
      </c>
      <c r="C48" s="211" t="s">
        <v>51</v>
      </c>
      <c r="D48" s="248">
        <f>[1]M11AV!D48</f>
        <v>16.5</v>
      </c>
      <c r="E48" s="269" t="str">
        <f>IF([1]M11AV!E48="","",[1]Rat_Prob!E48)</f>
        <v/>
      </c>
      <c r="F48" s="248">
        <f t="shared" si="0"/>
        <v>16.5</v>
      </c>
      <c r="G48" s="247">
        <f>[1]M11AV!F48</f>
        <v>9.75</v>
      </c>
      <c r="H48" s="247" t="str">
        <f>IF([1]M11AV!G48="","",[1]Rat_CAE!E48)</f>
        <v/>
      </c>
      <c r="I48" s="270">
        <f t="shared" si="1"/>
        <v>9.75</v>
      </c>
      <c r="J48" s="247">
        <f t="shared" si="2"/>
        <v>13.125</v>
      </c>
      <c r="K48" s="151" t="str">
        <f t="shared" si="3"/>
        <v>V</v>
      </c>
    </row>
    <row r="49" spans="1:11" ht="12" customHeight="1">
      <c r="A49" s="268">
        <v>40</v>
      </c>
      <c r="B49" s="211" t="s">
        <v>91</v>
      </c>
      <c r="C49" s="211" t="s">
        <v>92</v>
      </c>
      <c r="D49" s="248">
        <f>[1]M11AV!D49</f>
        <v>15.5</v>
      </c>
      <c r="E49" s="269" t="str">
        <f>IF([1]M11AV!E49="","",[1]Rat_Prob!E49)</f>
        <v/>
      </c>
      <c r="F49" s="248">
        <f t="shared" si="0"/>
        <v>15.5</v>
      </c>
      <c r="G49" s="247">
        <f>[1]M11AV!F49</f>
        <v>14.5</v>
      </c>
      <c r="H49" s="247" t="str">
        <f>IF([1]M11AV!G49="","",[1]Rat_CAE!E49)</f>
        <v/>
      </c>
      <c r="I49" s="270">
        <f t="shared" si="1"/>
        <v>14.5</v>
      </c>
      <c r="J49" s="247">
        <f t="shared" si="2"/>
        <v>15</v>
      </c>
      <c r="K49" s="151" t="str">
        <f t="shared" si="3"/>
        <v>V</v>
      </c>
    </row>
    <row r="50" spans="1:11" ht="12" customHeight="1">
      <c r="A50" s="268">
        <v>41</v>
      </c>
      <c r="B50" s="211" t="s">
        <v>93</v>
      </c>
      <c r="C50" s="211" t="s">
        <v>53</v>
      </c>
      <c r="D50" s="248">
        <f>[1]M11AV!D50</f>
        <v>15.75</v>
      </c>
      <c r="E50" s="269" t="str">
        <f>IF([1]M11AV!E50="","",[1]Rat_Prob!E50)</f>
        <v/>
      </c>
      <c r="F50" s="248">
        <f t="shared" si="0"/>
        <v>15.75</v>
      </c>
      <c r="G50" s="247">
        <f>[1]M11AV!F50</f>
        <v>7.5</v>
      </c>
      <c r="H50" s="247">
        <v>9.25</v>
      </c>
      <c r="I50" s="270">
        <f t="shared" si="1"/>
        <v>9.25</v>
      </c>
      <c r="J50" s="247">
        <f t="shared" si="2"/>
        <v>12.5</v>
      </c>
      <c r="K50" s="151" t="str">
        <f t="shared" si="3"/>
        <v>VAR</v>
      </c>
    </row>
    <row r="51" spans="1:11" ht="12" customHeight="1">
      <c r="A51" s="268">
        <v>42</v>
      </c>
      <c r="B51" s="211" t="s">
        <v>94</v>
      </c>
      <c r="C51" s="211" t="s">
        <v>95</v>
      </c>
      <c r="D51" s="248">
        <f>[1]M11AV!D51</f>
        <v>15.25</v>
      </c>
      <c r="E51" s="269" t="str">
        <f>IF([1]M11AV!E51="","",[1]Rat_Prob!E51)</f>
        <v/>
      </c>
      <c r="F51" s="248">
        <f t="shared" si="0"/>
        <v>15.25</v>
      </c>
      <c r="G51" s="247">
        <f>[1]M11AV!F51</f>
        <v>15.5</v>
      </c>
      <c r="H51" s="247" t="str">
        <f>IF([1]M11AV!G51="","",[1]Rat_CAE!E51)</f>
        <v/>
      </c>
      <c r="I51" s="270">
        <f t="shared" si="1"/>
        <v>15.5</v>
      </c>
      <c r="J51" s="247">
        <f t="shared" si="2"/>
        <v>15.375</v>
      </c>
      <c r="K51" s="151" t="str">
        <f t="shared" si="3"/>
        <v>V</v>
      </c>
    </row>
    <row r="52" spans="1:11" ht="12" customHeight="1">
      <c r="A52" s="268">
        <v>43</v>
      </c>
      <c r="B52" s="211" t="s">
        <v>96</v>
      </c>
      <c r="C52" s="211" t="s">
        <v>97</v>
      </c>
      <c r="D52" s="248">
        <f>[1]M11AV!D52</f>
        <v>11.5</v>
      </c>
      <c r="E52" s="269" t="str">
        <f>IF([1]M11AV!E52="","",[1]Rat_Prob!E52)</f>
        <v/>
      </c>
      <c r="F52" s="248">
        <f t="shared" si="0"/>
        <v>11.5</v>
      </c>
      <c r="G52" s="247">
        <f>[1]M11AV!F52</f>
        <v>17.25</v>
      </c>
      <c r="H52" s="247" t="str">
        <f>IF([1]M11AV!G52="","",[1]Rat_CAE!E52)</f>
        <v/>
      </c>
      <c r="I52" s="270">
        <f t="shared" si="1"/>
        <v>17.25</v>
      </c>
      <c r="J52" s="247">
        <f t="shared" si="2"/>
        <v>14.375</v>
      </c>
      <c r="K52" s="151" t="str">
        <f t="shared" si="3"/>
        <v>V</v>
      </c>
    </row>
    <row r="53" spans="1:11" ht="12" customHeight="1">
      <c r="A53" s="268">
        <v>44</v>
      </c>
      <c r="B53" s="211" t="s">
        <v>98</v>
      </c>
      <c r="C53" s="211" t="s">
        <v>99</v>
      </c>
      <c r="D53" s="248">
        <f>[1]M11AV!D53</f>
        <v>15.75</v>
      </c>
      <c r="E53" s="269" t="str">
        <f>IF([1]M11AV!E53="","",[1]Rat_Prob!E53)</f>
        <v/>
      </c>
      <c r="F53" s="248">
        <f t="shared" si="0"/>
        <v>15.75</v>
      </c>
      <c r="G53" s="247">
        <f>[1]M11AV!F53</f>
        <v>18.25</v>
      </c>
      <c r="H53" s="247" t="str">
        <f>IF([1]M11AV!G53="","",[1]Rat_CAE!E53)</f>
        <v/>
      </c>
      <c r="I53" s="270">
        <f t="shared" si="1"/>
        <v>18.25</v>
      </c>
      <c r="J53" s="247">
        <f t="shared" si="2"/>
        <v>17</v>
      </c>
      <c r="K53" s="151" t="str">
        <f t="shared" si="3"/>
        <v>V</v>
      </c>
    </row>
    <row r="54" spans="1:11" ht="12" customHeight="1">
      <c r="A54" s="268">
        <v>45</v>
      </c>
      <c r="B54" s="211" t="s">
        <v>100</v>
      </c>
      <c r="C54" s="211" t="s">
        <v>101</v>
      </c>
      <c r="D54" s="248">
        <f>[1]M11AV!D54</f>
        <v>17</v>
      </c>
      <c r="E54" s="269" t="str">
        <f>IF([1]M11AV!E54="","",[1]Rat_Prob!E54)</f>
        <v/>
      </c>
      <c r="F54" s="248">
        <f t="shared" si="0"/>
        <v>17</v>
      </c>
      <c r="G54" s="247">
        <f>[1]M11AV!F54</f>
        <v>19.75</v>
      </c>
      <c r="H54" s="247" t="str">
        <f>IF([1]M11AV!G54="","",[1]Rat_CAE!E54)</f>
        <v/>
      </c>
      <c r="I54" s="270">
        <f t="shared" si="1"/>
        <v>19.75</v>
      </c>
      <c r="J54" s="247">
        <f t="shared" si="2"/>
        <v>18.375</v>
      </c>
      <c r="K54" s="151" t="str">
        <f t="shared" si="3"/>
        <v>V</v>
      </c>
    </row>
    <row r="55" spans="1:11" ht="12" customHeight="1">
      <c r="A55" s="268">
        <v>46</v>
      </c>
      <c r="B55" s="211" t="s">
        <v>102</v>
      </c>
      <c r="C55" s="211" t="s">
        <v>103</v>
      </c>
      <c r="D55" s="248">
        <f>[1]M11AV!D55</f>
        <v>11</v>
      </c>
      <c r="E55" s="269">
        <f>IF([1]M11AV!E55="","",[1]Rat_Prob!E55)</f>
        <v>12</v>
      </c>
      <c r="F55" s="248">
        <f t="shared" si="0"/>
        <v>12</v>
      </c>
      <c r="G55" s="247">
        <f>[1]M11AV!F55</f>
        <v>10.25</v>
      </c>
      <c r="H55" s="247">
        <f>IF([1]M11AV!G55="","",[1]Rat_CAE!E55)</f>
        <v>12</v>
      </c>
      <c r="I55" s="270">
        <f t="shared" si="1"/>
        <v>12</v>
      </c>
      <c r="J55" s="247">
        <f t="shared" si="2"/>
        <v>12</v>
      </c>
      <c r="K55" s="151" t="str">
        <f t="shared" si="3"/>
        <v>VAR</v>
      </c>
    </row>
    <row r="56" spans="1:11" ht="12" customHeight="1">
      <c r="A56" s="268">
        <v>47</v>
      </c>
      <c r="B56" s="211" t="s">
        <v>104</v>
      </c>
      <c r="C56" s="211" t="s">
        <v>105</v>
      </c>
      <c r="D56" s="248">
        <f>[1]M11AV!D56</f>
        <v>13</v>
      </c>
      <c r="E56" s="269" t="str">
        <f>IF([1]M11AV!E56="","",[1]Rat_Prob!E56)</f>
        <v/>
      </c>
      <c r="F56" s="248">
        <f t="shared" si="0"/>
        <v>13</v>
      </c>
      <c r="G56" s="247">
        <f>[1]M11AV!F56</f>
        <v>15.25</v>
      </c>
      <c r="H56" s="247" t="str">
        <f>IF([1]M11AV!G56="","",[1]Rat_CAE!E56)</f>
        <v/>
      </c>
      <c r="I56" s="270">
        <f t="shared" si="1"/>
        <v>15.25</v>
      </c>
      <c r="J56" s="247">
        <f t="shared" si="2"/>
        <v>14.125</v>
      </c>
      <c r="K56" s="151" t="str">
        <f t="shared" si="3"/>
        <v>V</v>
      </c>
    </row>
    <row r="57" spans="1:11" ht="12" customHeight="1">
      <c r="A57" s="268">
        <v>48</v>
      </c>
      <c r="B57" s="211" t="s">
        <v>106</v>
      </c>
      <c r="C57" s="211" t="s">
        <v>107</v>
      </c>
      <c r="D57" s="248">
        <f>[1]M11AV!D57</f>
        <v>14.75</v>
      </c>
      <c r="E57" s="269" t="str">
        <f>IF([1]M11AV!E57="","",[1]Rat_Prob!E57)</f>
        <v/>
      </c>
      <c r="F57" s="248">
        <f t="shared" si="0"/>
        <v>14.75</v>
      </c>
      <c r="G57" s="247">
        <f>[1]M11AV!F57</f>
        <v>12</v>
      </c>
      <c r="H57" s="247" t="str">
        <f>IF([1]M11AV!G57="","",[1]Rat_CAE!E57)</f>
        <v/>
      </c>
      <c r="I57" s="270">
        <f t="shared" si="1"/>
        <v>12</v>
      </c>
      <c r="J57" s="247">
        <f t="shared" si="2"/>
        <v>13.375</v>
      </c>
      <c r="K57" s="151" t="str">
        <f t="shared" si="3"/>
        <v>V</v>
      </c>
    </row>
    <row r="58" spans="1:11" ht="12" customHeight="1">
      <c r="A58" s="268">
        <v>49</v>
      </c>
      <c r="B58" s="211" t="s">
        <v>108</v>
      </c>
      <c r="C58" s="211" t="s">
        <v>109</v>
      </c>
      <c r="D58" s="248">
        <f>[1]M11AV!D58</f>
        <v>13.25</v>
      </c>
      <c r="E58" s="269" t="str">
        <f>IF([1]M11AV!E58="","",[1]Rat_Prob!E58)</f>
        <v/>
      </c>
      <c r="F58" s="248">
        <f t="shared" si="0"/>
        <v>13.25</v>
      </c>
      <c r="G58" s="247">
        <f>[1]M11AV!F58</f>
        <v>13.25</v>
      </c>
      <c r="H58" s="247" t="str">
        <f>IF([1]M11AV!G58="","",[1]Rat_CAE!E58)</f>
        <v/>
      </c>
      <c r="I58" s="270">
        <f t="shared" si="1"/>
        <v>13.25</v>
      </c>
      <c r="J58" s="247">
        <f t="shared" si="2"/>
        <v>13.25</v>
      </c>
      <c r="K58" s="151" t="str">
        <f t="shared" si="3"/>
        <v>V</v>
      </c>
    </row>
    <row r="59" spans="1:11" ht="12" customHeight="1">
      <c r="A59" s="268">
        <v>50</v>
      </c>
      <c r="B59" s="211" t="s">
        <v>110</v>
      </c>
      <c r="C59" s="211" t="s">
        <v>51</v>
      </c>
      <c r="D59" s="248">
        <f>[1]M11AV!D59</f>
        <v>14</v>
      </c>
      <c r="E59" s="269" t="str">
        <f>IF([1]M11AV!E59="","",[1]Rat_Prob!E59)</f>
        <v/>
      </c>
      <c r="F59" s="248">
        <f t="shared" si="0"/>
        <v>14</v>
      </c>
      <c r="G59" s="247">
        <f>[1]M11AV!F59</f>
        <v>12.75</v>
      </c>
      <c r="H59" s="247" t="str">
        <f>IF([1]M11AV!G59="","",[1]Rat_CAE!E59)</f>
        <v/>
      </c>
      <c r="I59" s="270">
        <f t="shared" si="1"/>
        <v>12.75</v>
      </c>
      <c r="J59" s="247">
        <f t="shared" si="2"/>
        <v>13.375</v>
      </c>
      <c r="K59" s="151" t="str">
        <f t="shared" si="3"/>
        <v>V</v>
      </c>
    </row>
    <row r="60" spans="1:11" ht="12" customHeight="1">
      <c r="A60" s="268">
        <v>51</v>
      </c>
      <c r="B60" s="211" t="s">
        <v>111</v>
      </c>
      <c r="C60" s="211" t="s">
        <v>112</v>
      </c>
      <c r="D60" s="248">
        <f>[1]M11AV!D60</f>
        <v>16</v>
      </c>
      <c r="E60" s="269" t="str">
        <f>IF([1]M11AV!E60="","",[1]Rat_Prob!E60)</f>
        <v/>
      </c>
      <c r="F60" s="248">
        <f t="shared" si="0"/>
        <v>16</v>
      </c>
      <c r="G60" s="247">
        <f>[1]M11AV!F60</f>
        <v>16.75</v>
      </c>
      <c r="H60" s="247" t="str">
        <f>IF([1]M11AV!G60="","",[1]Rat_CAE!E60)</f>
        <v/>
      </c>
      <c r="I60" s="270">
        <f t="shared" si="1"/>
        <v>16.75</v>
      </c>
      <c r="J60" s="247">
        <f t="shared" si="2"/>
        <v>16.375</v>
      </c>
      <c r="K60" s="151" t="str">
        <f t="shared" si="3"/>
        <v>V</v>
      </c>
    </row>
    <row r="61" spans="1:11" ht="12" customHeight="1">
      <c r="A61" s="268">
        <v>52</v>
      </c>
      <c r="B61" s="211" t="s">
        <v>113</v>
      </c>
      <c r="C61" s="211" t="s">
        <v>114</v>
      </c>
      <c r="D61" s="248">
        <f>[1]M11AV!D61</f>
        <v>15.75</v>
      </c>
      <c r="E61" s="269" t="str">
        <f>IF([1]M11AV!E61="","",[1]Rat_Prob!E61)</f>
        <v/>
      </c>
      <c r="F61" s="248">
        <f t="shared" si="0"/>
        <v>15.75</v>
      </c>
      <c r="G61" s="247">
        <f>[1]M11AV!F61</f>
        <v>9.75</v>
      </c>
      <c r="H61" s="247" t="str">
        <f>IF([1]M11AV!G61="","",[1]Rat_CAE!E61)</f>
        <v/>
      </c>
      <c r="I61" s="270">
        <f t="shared" si="1"/>
        <v>9.75</v>
      </c>
      <c r="J61" s="247">
        <f t="shared" si="2"/>
        <v>12.75</v>
      </c>
      <c r="K61" s="151" t="str">
        <f t="shared" si="3"/>
        <v>V</v>
      </c>
    </row>
    <row r="62" spans="1:11" ht="12" customHeight="1">
      <c r="A62" s="268">
        <v>53</v>
      </c>
      <c r="B62" s="211" t="s">
        <v>115</v>
      </c>
      <c r="C62" s="211" t="s">
        <v>116</v>
      </c>
      <c r="D62" s="248">
        <f>[1]M11AV!D62</f>
        <v>15.75</v>
      </c>
      <c r="E62" s="269" t="str">
        <f>IF([1]M11AV!E62="","",[1]Rat_Prob!E62)</f>
        <v/>
      </c>
      <c r="F62" s="248">
        <f t="shared" si="0"/>
        <v>15.75</v>
      </c>
      <c r="G62" s="247">
        <f>[1]M11AV!F62</f>
        <v>17.5</v>
      </c>
      <c r="H62" s="247" t="str">
        <f>IF([1]M11AV!G62="","",[1]Rat_CAE!E62)</f>
        <v/>
      </c>
      <c r="I62" s="270">
        <f t="shared" si="1"/>
        <v>17.5</v>
      </c>
      <c r="J62" s="247">
        <f t="shared" si="2"/>
        <v>16.625</v>
      </c>
      <c r="K62" s="151" t="str">
        <f t="shared" si="3"/>
        <v>V</v>
      </c>
    </row>
    <row r="63" spans="1:11" ht="12" customHeight="1">
      <c r="A63" s="268">
        <v>54</v>
      </c>
      <c r="B63" s="211" t="s">
        <v>117</v>
      </c>
      <c r="C63" s="211" t="s">
        <v>118</v>
      </c>
      <c r="D63" s="248">
        <f>[1]M11AV!D63</f>
        <v>13.25</v>
      </c>
      <c r="E63" s="269" t="str">
        <f>IF([1]M11AV!E63="","",[1]Rat_Prob!E63)</f>
        <v/>
      </c>
      <c r="F63" s="248">
        <f t="shared" si="0"/>
        <v>13.25</v>
      </c>
      <c r="G63" s="247">
        <f>[1]M11AV!F63</f>
        <v>7.5</v>
      </c>
      <c r="H63" s="247">
        <f>IF([1]M11AV!G63="","",[1]Rat_CAE!E63)</f>
        <v>12</v>
      </c>
      <c r="I63" s="270">
        <f t="shared" si="1"/>
        <v>12</v>
      </c>
      <c r="J63" s="247">
        <f t="shared" si="2"/>
        <v>12.625</v>
      </c>
      <c r="K63" s="151" t="str">
        <f t="shared" si="3"/>
        <v>VAR</v>
      </c>
    </row>
    <row r="64" spans="1:11" ht="12" customHeight="1">
      <c r="A64" s="268">
        <v>55</v>
      </c>
      <c r="B64" s="211" t="s">
        <v>119</v>
      </c>
      <c r="C64" s="211" t="s">
        <v>120</v>
      </c>
      <c r="D64" s="248">
        <f>[1]M11AV!D64</f>
        <v>13.5</v>
      </c>
      <c r="E64" s="269" t="str">
        <f>IF([1]M11AV!E64="","",[1]Rat_Prob!E64)</f>
        <v/>
      </c>
      <c r="F64" s="248">
        <f t="shared" si="0"/>
        <v>13.5</v>
      </c>
      <c r="G64" s="247">
        <f>[1]M11AV!F64</f>
        <v>19</v>
      </c>
      <c r="H64" s="247" t="str">
        <f>IF([1]M11AV!G64="","",[1]Rat_CAE!E64)</f>
        <v/>
      </c>
      <c r="I64" s="270">
        <f t="shared" si="1"/>
        <v>19</v>
      </c>
      <c r="J64" s="247">
        <f t="shared" si="2"/>
        <v>16.25</v>
      </c>
      <c r="K64" s="151" t="str">
        <f t="shared" si="3"/>
        <v>V</v>
      </c>
    </row>
    <row r="65" spans="1:11" ht="12" customHeight="1">
      <c r="A65" s="268">
        <v>56</v>
      </c>
      <c r="B65" s="211" t="s">
        <v>121</v>
      </c>
      <c r="C65" s="211" t="s">
        <v>122</v>
      </c>
      <c r="D65" s="248">
        <f>[1]M11AV!D65</f>
        <v>16.25</v>
      </c>
      <c r="E65" s="269" t="str">
        <f>IF([1]M11AV!E65="","",[1]Rat_Prob!E65)</f>
        <v/>
      </c>
      <c r="F65" s="248">
        <f t="shared" si="0"/>
        <v>16.25</v>
      </c>
      <c r="G65" s="247">
        <f>[1]M11AV!F65</f>
        <v>15.75</v>
      </c>
      <c r="H65" s="247" t="str">
        <f>IF([1]M11AV!G65="","",[1]Rat_CAE!E65)</f>
        <v/>
      </c>
      <c r="I65" s="270">
        <f t="shared" si="1"/>
        <v>15.75</v>
      </c>
      <c r="J65" s="247">
        <f t="shared" si="2"/>
        <v>16</v>
      </c>
      <c r="K65" s="151" t="str">
        <f t="shared" si="3"/>
        <v>V</v>
      </c>
    </row>
    <row r="66" spans="1:11" ht="12" customHeight="1">
      <c r="A66" s="268">
        <v>57</v>
      </c>
      <c r="B66" s="211" t="s">
        <v>123</v>
      </c>
      <c r="C66" s="211" t="s">
        <v>124</v>
      </c>
      <c r="D66" s="248">
        <f>[1]M11AV!D66</f>
        <v>14.25</v>
      </c>
      <c r="E66" s="269" t="str">
        <f>IF([1]M11AV!E66="","",[1]Rat_Prob!E66)</f>
        <v/>
      </c>
      <c r="F66" s="248">
        <f t="shared" si="0"/>
        <v>14.25</v>
      </c>
      <c r="G66" s="247">
        <f>[1]M11AV!F66</f>
        <v>12.5</v>
      </c>
      <c r="H66" s="247" t="str">
        <f>IF([1]M11AV!G66="","",[1]Rat_CAE!E66)</f>
        <v/>
      </c>
      <c r="I66" s="270">
        <f t="shared" si="1"/>
        <v>12.5</v>
      </c>
      <c r="J66" s="247">
        <f t="shared" si="2"/>
        <v>13.375</v>
      </c>
      <c r="K66" s="151" t="str">
        <f t="shared" si="3"/>
        <v>V</v>
      </c>
    </row>
    <row r="67" spans="1:11" ht="12" customHeight="1">
      <c r="A67" s="268">
        <v>58</v>
      </c>
      <c r="B67" s="211" t="s">
        <v>125</v>
      </c>
      <c r="C67" s="211" t="s">
        <v>126</v>
      </c>
      <c r="D67" s="248">
        <f>[1]M11AV!D67</f>
        <v>16</v>
      </c>
      <c r="E67" s="269" t="str">
        <f>IF([1]M11AV!E67="","",[1]Rat_Prob!E67)</f>
        <v/>
      </c>
      <c r="F67" s="248">
        <f t="shared" si="0"/>
        <v>16</v>
      </c>
      <c r="G67" s="247">
        <f>[1]M11AV!F67</f>
        <v>20</v>
      </c>
      <c r="H67" s="247" t="str">
        <f>IF([1]M11AV!G67="","",[1]Rat_CAE!E67)</f>
        <v/>
      </c>
      <c r="I67" s="270">
        <f t="shared" si="1"/>
        <v>20</v>
      </c>
      <c r="J67" s="247">
        <f t="shared" si="2"/>
        <v>18</v>
      </c>
      <c r="K67" s="151" t="str">
        <f t="shared" si="3"/>
        <v>V</v>
      </c>
    </row>
    <row r="68" spans="1:11" ht="12" customHeight="1">
      <c r="A68" s="268">
        <v>59</v>
      </c>
      <c r="B68" s="211" t="s">
        <v>127</v>
      </c>
      <c r="C68" s="211" t="s">
        <v>128</v>
      </c>
      <c r="D68" s="248">
        <f>[1]M11AV!D68</f>
        <v>16.5</v>
      </c>
      <c r="E68" s="269" t="str">
        <f>IF([1]M11AV!E68="","",[1]Rat_Prob!E68)</f>
        <v/>
      </c>
      <c r="F68" s="248">
        <f t="shared" si="0"/>
        <v>16.5</v>
      </c>
      <c r="G68" s="247">
        <f>[1]M11AV!F68</f>
        <v>19</v>
      </c>
      <c r="H68" s="247" t="str">
        <f>IF([1]M11AV!G68="","",[1]Rat_CAE!E68)</f>
        <v/>
      </c>
      <c r="I68" s="270">
        <f t="shared" si="1"/>
        <v>19</v>
      </c>
      <c r="J68" s="247">
        <f t="shared" si="2"/>
        <v>17.75</v>
      </c>
      <c r="K68" s="151" t="str">
        <f t="shared" si="3"/>
        <v>V</v>
      </c>
    </row>
    <row r="69" spans="1:11" ht="12" customHeight="1">
      <c r="A69" s="268">
        <v>60</v>
      </c>
      <c r="B69" s="211" t="s">
        <v>129</v>
      </c>
      <c r="C69" s="211" t="s">
        <v>130</v>
      </c>
      <c r="D69" s="248">
        <f>[1]M11AV!D69</f>
        <v>15.5</v>
      </c>
      <c r="E69" s="269" t="str">
        <f>IF([1]M11AV!E69="","",[1]Rat_Prob!E69)</f>
        <v/>
      </c>
      <c r="F69" s="248">
        <f t="shared" si="0"/>
        <v>15.5</v>
      </c>
      <c r="G69" s="247">
        <f>[1]M11AV!F69</f>
        <v>18</v>
      </c>
      <c r="H69" s="247" t="str">
        <f>IF([1]M11AV!G69="","",[1]Rat_CAE!E69)</f>
        <v/>
      </c>
      <c r="I69" s="270">
        <f t="shared" si="1"/>
        <v>18</v>
      </c>
      <c r="J69" s="247">
        <f t="shared" si="2"/>
        <v>16.75</v>
      </c>
      <c r="K69" s="151" t="str">
        <f t="shared" si="3"/>
        <v>V</v>
      </c>
    </row>
    <row r="70" spans="1:11" ht="12" customHeight="1">
      <c r="A70" s="268">
        <v>61</v>
      </c>
      <c r="B70" s="211" t="s">
        <v>131</v>
      </c>
      <c r="C70" s="211" t="s">
        <v>132</v>
      </c>
      <c r="D70" s="248">
        <f>[1]M11AV!D70</f>
        <v>11.5</v>
      </c>
      <c r="E70" s="269" t="str">
        <f>IF([1]M11AV!E70="","",[1]Rat_Prob!E70)</f>
        <v/>
      </c>
      <c r="F70" s="248">
        <f t="shared" si="0"/>
        <v>11.5</v>
      </c>
      <c r="G70" s="247">
        <f>[1]M11AV!F70</f>
        <v>16.75</v>
      </c>
      <c r="H70" s="247" t="str">
        <f>IF([1]M11AV!G70="","",[1]Rat_CAE!E70)</f>
        <v/>
      </c>
      <c r="I70" s="270">
        <f t="shared" si="1"/>
        <v>16.75</v>
      </c>
      <c r="J70" s="247">
        <f t="shared" si="2"/>
        <v>14.125</v>
      </c>
      <c r="K70" s="151" t="str">
        <f t="shared" si="3"/>
        <v>V</v>
      </c>
    </row>
    <row r="71" spans="1:11" ht="12" customHeight="1">
      <c r="A71" s="271">
        <v>62</v>
      </c>
      <c r="B71" s="211" t="s">
        <v>133</v>
      </c>
      <c r="C71" s="211" t="s">
        <v>134</v>
      </c>
      <c r="D71" s="248">
        <f>[1]M11AV!D71</f>
        <v>14.75</v>
      </c>
      <c r="E71" s="269" t="str">
        <f>IF([1]M11AV!E71="","",[1]Rat_Prob!E71)</f>
        <v/>
      </c>
      <c r="F71" s="248">
        <f t="shared" si="0"/>
        <v>14.75</v>
      </c>
      <c r="G71" s="247">
        <f>[1]M11AV!F71</f>
        <v>13.5</v>
      </c>
      <c r="H71" s="247" t="str">
        <f>IF([1]M11AV!G71="","",[1]Rat_CAE!E71)</f>
        <v/>
      </c>
      <c r="I71" s="270">
        <f t="shared" si="1"/>
        <v>13.5</v>
      </c>
      <c r="J71" s="247">
        <f t="shared" si="2"/>
        <v>14.125</v>
      </c>
      <c r="K71" s="151" t="str">
        <f t="shared" si="3"/>
        <v>V</v>
      </c>
    </row>
    <row r="72" spans="1:11" ht="12" customHeight="1">
      <c r="A72" s="268">
        <v>63</v>
      </c>
      <c r="B72" s="211" t="s">
        <v>135</v>
      </c>
      <c r="C72" s="211" t="s">
        <v>136</v>
      </c>
      <c r="D72" s="248">
        <f>[1]M11AV!D72</f>
        <v>15.5</v>
      </c>
      <c r="E72" s="269" t="str">
        <f>IF([1]M11AV!E72="","",[1]Rat_Prob!E72)</f>
        <v/>
      </c>
      <c r="F72" s="248">
        <f t="shared" si="0"/>
        <v>15.5</v>
      </c>
      <c r="G72" s="247">
        <f>[1]M11AV!F72</f>
        <v>19</v>
      </c>
      <c r="H72" s="247" t="str">
        <f>IF([1]M11AV!G72="","",[1]Rat_CAE!E72)</f>
        <v/>
      </c>
      <c r="I72" s="270">
        <f t="shared" si="1"/>
        <v>19</v>
      </c>
      <c r="J72" s="247">
        <f t="shared" si="2"/>
        <v>17.25</v>
      </c>
      <c r="K72" s="151" t="str">
        <f t="shared" si="3"/>
        <v>V</v>
      </c>
    </row>
    <row r="73" spans="1:11" ht="12" customHeight="1">
      <c r="A73" s="271">
        <v>64</v>
      </c>
      <c r="B73" s="211" t="s">
        <v>137</v>
      </c>
      <c r="C73" s="211" t="s">
        <v>138</v>
      </c>
      <c r="D73" s="248">
        <f>[1]M11AV!D73</f>
        <v>15.75</v>
      </c>
      <c r="E73" s="269" t="str">
        <f>IF([1]M11AV!E73="","",[1]Rat_Prob!E73)</f>
        <v/>
      </c>
      <c r="F73" s="248">
        <f t="shared" si="0"/>
        <v>15.75</v>
      </c>
      <c r="G73" s="247">
        <f>[1]M11AV!F73</f>
        <v>19.75</v>
      </c>
      <c r="H73" s="247" t="str">
        <f>IF([1]M11AV!G73="","",[1]Rat_CAE!E73)</f>
        <v/>
      </c>
      <c r="I73" s="270">
        <f t="shared" si="1"/>
        <v>19.75</v>
      </c>
      <c r="J73" s="247">
        <f t="shared" si="2"/>
        <v>17.75</v>
      </c>
      <c r="K73" s="151" t="str">
        <f t="shared" si="3"/>
        <v>V</v>
      </c>
    </row>
    <row r="74" spans="1:11" ht="12" customHeight="1">
      <c r="A74" s="268">
        <v>65</v>
      </c>
      <c r="B74" s="211" t="s">
        <v>139</v>
      </c>
      <c r="C74" s="211" t="s">
        <v>140</v>
      </c>
      <c r="D74" s="248">
        <f>[1]M11AV!D74</f>
        <v>18.25</v>
      </c>
      <c r="E74" s="269" t="str">
        <f>IF([1]M11AV!E74="","",[1]Rat_Prob!E74)</f>
        <v/>
      </c>
      <c r="F74" s="248">
        <f t="shared" si="0"/>
        <v>18.25</v>
      </c>
      <c r="G74" s="247">
        <f>[1]M11AV!F74</f>
        <v>14.75</v>
      </c>
      <c r="H74" s="247" t="str">
        <f>IF([1]M11AV!G74="","",[1]Rat_CAE!E74)</f>
        <v/>
      </c>
      <c r="I74" s="270">
        <f t="shared" si="1"/>
        <v>14.75</v>
      </c>
      <c r="J74" s="247">
        <f t="shared" si="2"/>
        <v>16.5</v>
      </c>
      <c r="K74" s="151" t="str">
        <f t="shared" si="3"/>
        <v>V</v>
      </c>
    </row>
    <row r="75" spans="1:11" ht="12" customHeight="1">
      <c r="A75" s="271">
        <v>66</v>
      </c>
      <c r="B75" s="211" t="s">
        <v>141</v>
      </c>
      <c r="C75" s="211" t="s">
        <v>51</v>
      </c>
      <c r="D75" s="248">
        <f>[1]M11AV!D75</f>
        <v>12.5</v>
      </c>
      <c r="E75" s="269" t="str">
        <f>IF([1]M11AV!E75="","",[1]Rat_Prob!E75)</f>
        <v/>
      </c>
      <c r="F75" s="248">
        <f t="shared" ref="F75:F130" si="4">IF(E75="",D75,MIN(12, MAX(D75,E75)))</f>
        <v>12.5</v>
      </c>
      <c r="G75" s="247">
        <f>[1]M11AV!F75</f>
        <v>9.5</v>
      </c>
      <c r="H75" s="247">
        <v>12</v>
      </c>
      <c r="I75" s="270">
        <f t="shared" ref="I75:I130" si="5">IF(H75="",G75,MIN(12, MAX(G75,H75)))</f>
        <v>12</v>
      </c>
      <c r="J75" s="247">
        <f t="shared" ref="J75:J130" si="6">F75*0.5+I75*0.5</f>
        <v>12.25</v>
      </c>
      <c r="K75" s="151" t="str">
        <f t="shared" ref="K75:K130" si="7">IF(J75&lt;8,"AR", IF(J75&gt;=12,IF(AND(E75="",H75=""),"V","VAR"),"NV"))</f>
        <v>VAR</v>
      </c>
    </row>
    <row r="76" spans="1:11" ht="12" customHeight="1">
      <c r="A76" s="268">
        <v>67</v>
      </c>
      <c r="B76" s="211" t="s">
        <v>142</v>
      </c>
      <c r="C76" s="211" t="s">
        <v>143</v>
      </c>
      <c r="D76" s="248">
        <f>[1]M11AV!D76</f>
        <v>11.25</v>
      </c>
      <c r="E76" s="269">
        <f>IF([1]M11AV!E76="","",[1]Rat_Prob!E76)</f>
        <v>12</v>
      </c>
      <c r="F76" s="248">
        <f t="shared" si="4"/>
        <v>12</v>
      </c>
      <c r="G76" s="247">
        <f>[1]M11AV!F76</f>
        <v>12</v>
      </c>
      <c r="H76" s="247" t="str">
        <f>IF([1]M11AV!G76="","",[1]Rat_CAE!E76)</f>
        <v/>
      </c>
      <c r="I76" s="270">
        <f t="shared" si="5"/>
        <v>12</v>
      </c>
      <c r="J76" s="247">
        <f t="shared" si="6"/>
        <v>12</v>
      </c>
      <c r="K76" s="151" t="str">
        <f t="shared" si="7"/>
        <v>VAR</v>
      </c>
    </row>
    <row r="77" spans="1:11" ht="12" customHeight="1">
      <c r="A77" s="271">
        <v>68</v>
      </c>
      <c r="B77" s="211" t="s">
        <v>144</v>
      </c>
      <c r="C77" s="211" t="s">
        <v>145</v>
      </c>
      <c r="D77" s="248">
        <f>[1]M11AV!D77</f>
        <v>13.5</v>
      </c>
      <c r="E77" s="269" t="str">
        <f>IF([1]M11AV!E77="","",[1]Rat_Prob!E77)</f>
        <v/>
      </c>
      <c r="F77" s="248">
        <f t="shared" si="4"/>
        <v>13.5</v>
      </c>
      <c r="G77" s="247">
        <f>[1]M11AV!F77</f>
        <v>19.25</v>
      </c>
      <c r="H77" s="247" t="str">
        <f>IF([1]M11AV!G77="","",[1]Rat_CAE!E77)</f>
        <v/>
      </c>
      <c r="I77" s="270">
        <f t="shared" si="5"/>
        <v>19.25</v>
      </c>
      <c r="J77" s="247">
        <f t="shared" si="6"/>
        <v>16.375</v>
      </c>
      <c r="K77" s="151" t="str">
        <f t="shared" si="7"/>
        <v>V</v>
      </c>
    </row>
    <row r="78" spans="1:11" ht="12" customHeight="1">
      <c r="A78" s="268">
        <v>69</v>
      </c>
      <c r="B78" s="211" t="s">
        <v>146</v>
      </c>
      <c r="C78" s="211" t="s">
        <v>147</v>
      </c>
      <c r="D78" s="248">
        <f>[1]M11AV!D78</f>
        <v>13.5</v>
      </c>
      <c r="E78" s="269" t="str">
        <f>IF([1]M11AV!E78="","",[1]Rat_Prob!E78)</f>
        <v/>
      </c>
      <c r="F78" s="248">
        <f t="shared" si="4"/>
        <v>13.5</v>
      </c>
      <c r="G78" s="247">
        <f>[1]M11AV!F78</f>
        <v>14.75</v>
      </c>
      <c r="H78" s="247" t="str">
        <f>IF([1]M11AV!G78="","",[1]Rat_CAE!E78)</f>
        <v/>
      </c>
      <c r="I78" s="270">
        <f t="shared" si="5"/>
        <v>14.75</v>
      </c>
      <c r="J78" s="247">
        <f t="shared" si="6"/>
        <v>14.125</v>
      </c>
      <c r="K78" s="151" t="str">
        <f t="shared" si="7"/>
        <v>V</v>
      </c>
    </row>
    <row r="79" spans="1:11" ht="12" customHeight="1">
      <c r="A79" s="271">
        <v>70</v>
      </c>
      <c r="B79" s="211" t="s">
        <v>148</v>
      </c>
      <c r="C79" s="211" t="s">
        <v>149</v>
      </c>
      <c r="D79" s="248">
        <f>[1]M11AV!D79</f>
        <v>15.25</v>
      </c>
      <c r="E79" s="269" t="str">
        <f>IF([1]M11AV!E79="","",[1]Rat_Prob!E79)</f>
        <v/>
      </c>
      <c r="F79" s="248">
        <f t="shared" si="4"/>
        <v>15.25</v>
      </c>
      <c r="G79" s="247">
        <f>[1]M11AV!F79</f>
        <v>17</v>
      </c>
      <c r="H79" s="247" t="str">
        <f>IF([1]M11AV!G79="","",[1]Rat_CAE!E79)</f>
        <v/>
      </c>
      <c r="I79" s="270">
        <f t="shared" si="5"/>
        <v>17</v>
      </c>
      <c r="J79" s="247">
        <f t="shared" si="6"/>
        <v>16.125</v>
      </c>
      <c r="K79" s="151" t="str">
        <f t="shared" si="7"/>
        <v>V</v>
      </c>
    </row>
    <row r="80" spans="1:11" ht="12" customHeight="1">
      <c r="A80" s="268">
        <v>71</v>
      </c>
      <c r="B80" s="211" t="s">
        <v>150</v>
      </c>
      <c r="C80" s="211" t="s">
        <v>151</v>
      </c>
      <c r="D80" s="248">
        <f>[1]M11AV!D80</f>
        <v>8</v>
      </c>
      <c r="E80" s="269">
        <f>IF([1]M11AV!E80="","",[1]Rat_Prob!E80)</f>
        <v>12</v>
      </c>
      <c r="F80" s="248">
        <f t="shared" si="4"/>
        <v>12</v>
      </c>
      <c r="G80" s="247">
        <f>[1]M11AV!F80</f>
        <v>13.25</v>
      </c>
      <c r="H80" s="247" t="str">
        <f>IF([1]M11AV!G80="","",[1]Rat_CAE!E80)</f>
        <v/>
      </c>
      <c r="I80" s="270">
        <f t="shared" si="5"/>
        <v>13.25</v>
      </c>
      <c r="J80" s="247">
        <f t="shared" si="6"/>
        <v>12.625</v>
      </c>
      <c r="K80" s="151" t="str">
        <f t="shared" si="7"/>
        <v>VAR</v>
      </c>
    </row>
    <row r="81" spans="1:11" ht="12" customHeight="1">
      <c r="A81" s="271">
        <v>72</v>
      </c>
      <c r="B81" s="211" t="s">
        <v>152</v>
      </c>
      <c r="C81" s="211" t="s">
        <v>153</v>
      </c>
      <c r="D81" s="248">
        <f>[1]M11AV!D81</f>
        <v>18.25</v>
      </c>
      <c r="E81" s="269" t="str">
        <f>IF([1]M11AV!E81="","",[1]Rat_Prob!E81)</f>
        <v/>
      </c>
      <c r="F81" s="248">
        <f t="shared" si="4"/>
        <v>18.25</v>
      </c>
      <c r="G81" s="247">
        <f>[1]M11AV!F81</f>
        <v>20</v>
      </c>
      <c r="H81" s="247" t="str">
        <f>IF([1]M11AV!G81="","",[1]Rat_CAE!E81)</f>
        <v/>
      </c>
      <c r="I81" s="270">
        <f t="shared" si="5"/>
        <v>20</v>
      </c>
      <c r="J81" s="247">
        <f t="shared" si="6"/>
        <v>19.125</v>
      </c>
      <c r="K81" s="151" t="str">
        <f t="shared" si="7"/>
        <v>V</v>
      </c>
    </row>
    <row r="82" spans="1:11" ht="12" customHeight="1">
      <c r="A82" s="268">
        <v>73</v>
      </c>
      <c r="B82" s="211" t="s">
        <v>154</v>
      </c>
      <c r="C82" s="211" t="s">
        <v>155</v>
      </c>
      <c r="D82" s="248">
        <f>[1]M11AV!D82</f>
        <v>15.5</v>
      </c>
      <c r="E82" s="269" t="str">
        <f>IF([1]M11AV!E82="","",[1]Rat_Prob!E82)</f>
        <v/>
      </c>
      <c r="F82" s="248">
        <f t="shared" si="4"/>
        <v>15.5</v>
      </c>
      <c r="G82" s="247">
        <f>[1]M11AV!F82</f>
        <v>13</v>
      </c>
      <c r="H82" s="247" t="str">
        <f>IF([1]M11AV!G82="","",[1]Rat_CAE!E82)</f>
        <v/>
      </c>
      <c r="I82" s="270">
        <f t="shared" si="5"/>
        <v>13</v>
      </c>
      <c r="J82" s="247">
        <f t="shared" si="6"/>
        <v>14.25</v>
      </c>
      <c r="K82" s="151" t="str">
        <f t="shared" si="7"/>
        <v>V</v>
      </c>
    </row>
    <row r="83" spans="1:11" ht="12" customHeight="1">
      <c r="A83" s="271">
        <v>74</v>
      </c>
      <c r="B83" s="211" t="s">
        <v>156</v>
      </c>
      <c r="C83" s="211" t="s">
        <v>157</v>
      </c>
      <c r="D83" s="248">
        <f>[1]M11AV!D83</f>
        <v>14.25</v>
      </c>
      <c r="E83" s="269" t="str">
        <f>IF([1]M11AV!E83="","",[1]Rat_Prob!E83)</f>
        <v/>
      </c>
      <c r="F83" s="248">
        <f t="shared" si="4"/>
        <v>14.25</v>
      </c>
      <c r="G83" s="247">
        <f>[1]M11AV!F83</f>
        <v>17.75</v>
      </c>
      <c r="H83" s="247" t="str">
        <f>IF([1]M11AV!G83="","",[1]Rat_CAE!E83)</f>
        <v/>
      </c>
      <c r="I83" s="270">
        <f t="shared" si="5"/>
        <v>17.75</v>
      </c>
      <c r="J83" s="247">
        <f t="shared" si="6"/>
        <v>16</v>
      </c>
      <c r="K83" s="151" t="str">
        <f t="shared" si="7"/>
        <v>V</v>
      </c>
    </row>
    <row r="84" spans="1:11" ht="12" customHeight="1">
      <c r="A84" s="268">
        <v>75</v>
      </c>
      <c r="B84" s="211" t="s">
        <v>158</v>
      </c>
      <c r="C84" s="211" t="s">
        <v>159</v>
      </c>
      <c r="D84" s="248">
        <f>[1]M11AV!D84</f>
        <v>12</v>
      </c>
      <c r="E84" s="269" t="str">
        <f>IF([1]M11AV!E84="","",[1]Rat_Prob!E84)</f>
        <v/>
      </c>
      <c r="F84" s="248">
        <f t="shared" si="4"/>
        <v>12</v>
      </c>
      <c r="G84" s="247">
        <f>[1]M11AV!F84</f>
        <v>14.5</v>
      </c>
      <c r="H84" s="247" t="str">
        <f>IF([1]M11AV!G84="","",[1]Rat_CAE!E84)</f>
        <v/>
      </c>
      <c r="I84" s="270">
        <f t="shared" si="5"/>
        <v>14.5</v>
      </c>
      <c r="J84" s="247">
        <f t="shared" si="6"/>
        <v>13.25</v>
      </c>
      <c r="K84" s="151" t="str">
        <f t="shared" si="7"/>
        <v>V</v>
      </c>
    </row>
    <row r="85" spans="1:11" ht="12" customHeight="1">
      <c r="A85" s="271">
        <v>76</v>
      </c>
      <c r="B85" s="211" t="s">
        <v>160</v>
      </c>
      <c r="C85" s="211" t="s">
        <v>159</v>
      </c>
      <c r="D85" s="248">
        <f>[1]M11AV!D85</f>
        <v>14.25</v>
      </c>
      <c r="E85" s="269" t="str">
        <f>IF([1]M11AV!E85="","",[1]Rat_Prob!E85)</f>
        <v/>
      </c>
      <c r="F85" s="248">
        <f t="shared" si="4"/>
        <v>14.25</v>
      </c>
      <c r="G85" s="247">
        <f>[1]M11AV!F85</f>
        <v>10.75</v>
      </c>
      <c r="H85" s="247" t="str">
        <f>IF([1]M11AV!G85="","",[1]Rat_CAE!E85)</f>
        <v/>
      </c>
      <c r="I85" s="270">
        <f t="shared" si="5"/>
        <v>10.75</v>
      </c>
      <c r="J85" s="247">
        <f t="shared" si="6"/>
        <v>12.5</v>
      </c>
      <c r="K85" s="151" t="str">
        <f t="shared" si="7"/>
        <v>V</v>
      </c>
    </row>
    <row r="86" spans="1:11" ht="12" customHeight="1">
      <c r="A86" s="268">
        <v>77</v>
      </c>
      <c r="B86" s="211" t="s">
        <v>161</v>
      </c>
      <c r="C86" s="211" t="s">
        <v>162</v>
      </c>
      <c r="D86" s="248">
        <f>[1]M11AV!D86</f>
        <v>13.5</v>
      </c>
      <c r="E86" s="269" t="str">
        <f>IF([1]M11AV!E86="","",[1]Rat_Prob!E86)</f>
        <v/>
      </c>
      <c r="F86" s="248">
        <f t="shared" si="4"/>
        <v>13.5</v>
      </c>
      <c r="G86" s="247">
        <f>[1]M11AV!F86</f>
        <v>9.75</v>
      </c>
      <c r="H86" s="247">
        <v>12</v>
      </c>
      <c r="I86" s="270">
        <f t="shared" si="5"/>
        <v>12</v>
      </c>
      <c r="J86" s="247">
        <f t="shared" si="6"/>
        <v>12.75</v>
      </c>
      <c r="K86" s="151" t="str">
        <f t="shared" si="7"/>
        <v>VAR</v>
      </c>
    </row>
    <row r="87" spans="1:11" ht="12" customHeight="1">
      <c r="A87" s="271">
        <v>78</v>
      </c>
      <c r="B87" s="211" t="s">
        <v>163</v>
      </c>
      <c r="C87" s="211" t="s">
        <v>164</v>
      </c>
      <c r="D87" s="248">
        <f>[1]M11AV!D87</f>
        <v>11.5</v>
      </c>
      <c r="E87" s="269" t="str">
        <f>IF([1]M11AV!E87="","",[1]Rat_Prob!E87)</f>
        <v/>
      </c>
      <c r="F87" s="248">
        <f t="shared" si="4"/>
        <v>11.5</v>
      </c>
      <c r="G87" s="247">
        <f>[1]M11AV!F87</f>
        <v>18</v>
      </c>
      <c r="H87" s="247" t="str">
        <f>IF([1]M11AV!G87="","",[1]Rat_CAE!E87)</f>
        <v/>
      </c>
      <c r="I87" s="270">
        <f t="shared" si="5"/>
        <v>18</v>
      </c>
      <c r="J87" s="247">
        <f t="shared" si="6"/>
        <v>14.75</v>
      </c>
      <c r="K87" s="151" t="str">
        <f t="shared" si="7"/>
        <v>V</v>
      </c>
    </row>
    <row r="88" spans="1:11" ht="12" customHeight="1">
      <c r="A88" s="268">
        <v>79</v>
      </c>
      <c r="B88" s="211" t="s">
        <v>165</v>
      </c>
      <c r="C88" s="211" t="s">
        <v>166</v>
      </c>
      <c r="D88" s="248">
        <f>[1]M11AV!D88</f>
        <v>12</v>
      </c>
      <c r="E88" s="269" t="str">
        <f>IF([1]M11AV!E88="","",[1]Rat_Prob!E88)</f>
        <v/>
      </c>
      <c r="F88" s="248">
        <f t="shared" si="4"/>
        <v>12</v>
      </c>
      <c r="G88" s="247">
        <f>[1]M11AV!F88</f>
        <v>18.75</v>
      </c>
      <c r="H88" s="247" t="str">
        <f>IF([1]M11AV!G88="","",[1]Rat_CAE!E88)</f>
        <v/>
      </c>
      <c r="I88" s="270">
        <f t="shared" si="5"/>
        <v>18.75</v>
      </c>
      <c r="J88" s="247">
        <f t="shared" si="6"/>
        <v>15.375</v>
      </c>
      <c r="K88" s="151" t="str">
        <f t="shared" si="7"/>
        <v>V</v>
      </c>
    </row>
    <row r="89" spans="1:11" ht="12" customHeight="1">
      <c r="A89" s="271">
        <v>80</v>
      </c>
      <c r="B89" s="211" t="s">
        <v>167</v>
      </c>
      <c r="C89" s="211" t="s">
        <v>168</v>
      </c>
      <c r="D89" s="248">
        <f>[1]M11AV!D89</f>
        <v>15.75</v>
      </c>
      <c r="E89" s="269" t="str">
        <f>IF([1]M11AV!E89="","",[1]Rat_Prob!E89)</f>
        <v/>
      </c>
      <c r="F89" s="248">
        <f t="shared" si="4"/>
        <v>15.75</v>
      </c>
      <c r="G89" s="247">
        <f>[1]M11AV!F89</f>
        <v>14.25</v>
      </c>
      <c r="H89" s="247" t="str">
        <f>IF([1]M11AV!G89="","",[1]Rat_CAE!E89)</f>
        <v/>
      </c>
      <c r="I89" s="270">
        <f t="shared" si="5"/>
        <v>14.25</v>
      </c>
      <c r="J89" s="247">
        <f t="shared" si="6"/>
        <v>15</v>
      </c>
      <c r="K89" s="151" t="str">
        <f t="shared" si="7"/>
        <v>V</v>
      </c>
    </row>
    <row r="90" spans="1:11" ht="12" customHeight="1">
      <c r="A90" s="268">
        <v>81</v>
      </c>
      <c r="B90" s="211" t="s">
        <v>169</v>
      </c>
      <c r="C90" s="211" t="s">
        <v>170</v>
      </c>
      <c r="D90" s="248">
        <f>[1]M11AV!D90</f>
        <v>14</v>
      </c>
      <c r="E90" s="269" t="str">
        <f>IF([1]M11AV!E90="","",[1]Rat_Prob!E90)</f>
        <v/>
      </c>
      <c r="F90" s="248">
        <f t="shared" si="4"/>
        <v>14</v>
      </c>
      <c r="G90" s="247">
        <f>[1]M11AV!F90</f>
        <v>16.75</v>
      </c>
      <c r="H90" s="247" t="str">
        <f>IF([1]M11AV!G90="","",[1]Rat_CAE!E90)</f>
        <v/>
      </c>
      <c r="I90" s="270">
        <f t="shared" si="5"/>
        <v>16.75</v>
      </c>
      <c r="J90" s="247">
        <f t="shared" si="6"/>
        <v>15.375</v>
      </c>
      <c r="K90" s="151" t="str">
        <f t="shared" si="7"/>
        <v>V</v>
      </c>
    </row>
    <row r="91" spans="1:11" ht="12" customHeight="1">
      <c r="A91" s="271">
        <v>82</v>
      </c>
      <c r="B91" s="211" t="s">
        <v>171</v>
      </c>
      <c r="C91" s="211" t="s">
        <v>172</v>
      </c>
      <c r="D91" s="248">
        <f>[1]M11AV!D91</f>
        <v>12</v>
      </c>
      <c r="E91" s="269" t="str">
        <f>IF([1]M11AV!E91="","",[1]Rat_Prob!E91)</f>
        <v/>
      </c>
      <c r="F91" s="248">
        <f t="shared" si="4"/>
        <v>12</v>
      </c>
      <c r="G91" s="247">
        <f>[1]M11AV!F91</f>
        <v>15.5</v>
      </c>
      <c r="H91" s="247" t="str">
        <f>IF([1]M11AV!G91="","",[1]Rat_CAE!E91)</f>
        <v/>
      </c>
      <c r="I91" s="270">
        <f t="shared" si="5"/>
        <v>15.5</v>
      </c>
      <c r="J91" s="247">
        <f t="shared" si="6"/>
        <v>13.75</v>
      </c>
      <c r="K91" s="151" t="str">
        <f t="shared" si="7"/>
        <v>V</v>
      </c>
    </row>
    <row r="92" spans="1:11" ht="12" customHeight="1">
      <c r="A92" s="268">
        <v>83</v>
      </c>
      <c r="B92" s="211" t="s">
        <v>173</v>
      </c>
      <c r="C92" s="211" t="s">
        <v>174</v>
      </c>
      <c r="D92" s="248">
        <f>[1]M11AV!D92</f>
        <v>16.25</v>
      </c>
      <c r="E92" s="269" t="str">
        <f>IF([1]M11AV!E92="","",[1]Rat_Prob!E92)</f>
        <v/>
      </c>
      <c r="F92" s="248">
        <f t="shared" si="4"/>
        <v>16.25</v>
      </c>
      <c r="G92" s="247">
        <f>[1]M11AV!F92</f>
        <v>19.25</v>
      </c>
      <c r="H92" s="247" t="str">
        <f>IF([1]M11AV!G92="","",[1]Rat_CAE!E92)</f>
        <v/>
      </c>
      <c r="I92" s="270">
        <f t="shared" si="5"/>
        <v>19.25</v>
      </c>
      <c r="J92" s="247">
        <f t="shared" si="6"/>
        <v>17.75</v>
      </c>
      <c r="K92" s="151" t="str">
        <f t="shared" si="7"/>
        <v>V</v>
      </c>
    </row>
    <row r="93" spans="1:11" ht="12" customHeight="1">
      <c r="A93" s="271">
        <v>84</v>
      </c>
      <c r="B93" s="211" t="s">
        <v>175</v>
      </c>
      <c r="C93" s="211" t="s">
        <v>176</v>
      </c>
      <c r="D93" s="248">
        <f>[1]M11AV!D93</f>
        <v>15.25</v>
      </c>
      <c r="E93" s="269" t="str">
        <f>IF([1]M11AV!E93="","",[1]Rat_Prob!E93)</f>
        <v/>
      </c>
      <c r="F93" s="248">
        <f t="shared" si="4"/>
        <v>15.25</v>
      </c>
      <c r="G93" s="247">
        <f>[1]M11AV!F93</f>
        <v>12.5</v>
      </c>
      <c r="H93" s="247" t="str">
        <f>IF([1]M11AV!G93="","",[1]Rat_CAE!E93)</f>
        <v/>
      </c>
      <c r="I93" s="270">
        <f t="shared" si="5"/>
        <v>12.5</v>
      </c>
      <c r="J93" s="247">
        <f t="shared" si="6"/>
        <v>13.875</v>
      </c>
      <c r="K93" s="151" t="str">
        <f t="shared" si="7"/>
        <v>V</v>
      </c>
    </row>
    <row r="94" spans="1:11" ht="12" customHeight="1">
      <c r="A94" s="268">
        <v>85</v>
      </c>
      <c r="B94" s="211" t="s">
        <v>177</v>
      </c>
      <c r="C94" s="211" t="s">
        <v>12</v>
      </c>
      <c r="D94" s="248">
        <f>[1]M11AV!D94</f>
        <v>12.5</v>
      </c>
      <c r="E94" s="269" t="str">
        <f>IF([1]M11AV!E94="","",[1]Rat_Prob!E94)</f>
        <v/>
      </c>
      <c r="F94" s="248">
        <f t="shared" si="4"/>
        <v>12.5</v>
      </c>
      <c r="G94" s="247">
        <f>[1]M11AV!F94</f>
        <v>10.5</v>
      </c>
      <c r="H94" s="247">
        <f>IF([1]M11AV!G94="","",[1]Rat_CAE!E94)</f>
        <v>12</v>
      </c>
      <c r="I94" s="270">
        <f t="shared" si="5"/>
        <v>12</v>
      </c>
      <c r="J94" s="247">
        <f t="shared" si="6"/>
        <v>12.25</v>
      </c>
      <c r="K94" s="151" t="str">
        <f t="shared" si="7"/>
        <v>VAR</v>
      </c>
    </row>
    <row r="95" spans="1:11" ht="12" customHeight="1">
      <c r="A95" s="271">
        <v>86</v>
      </c>
      <c r="B95" s="211" t="s">
        <v>178</v>
      </c>
      <c r="C95" s="211" t="s">
        <v>179</v>
      </c>
      <c r="D95" s="248">
        <f>[1]M11AV!D95</f>
        <v>13.75</v>
      </c>
      <c r="E95" s="269" t="str">
        <f>IF([1]M11AV!E95="","",[1]Rat_Prob!E95)</f>
        <v/>
      </c>
      <c r="F95" s="248">
        <f t="shared" si="4"/>
        <v>13.75</v>
      </c>
      <c r="G95" s="247">
        <f>[1]M11AV!F95</f>
        <v>12.75</v>
      </c>
      <c r="H95" s="247" t="str">
        <f>IF([1]M11AV!G95="","",[1]Rat_CAE!E95)</f>
        <v/>
      </c>
      <c r="I95" s="270">
        <f t="shared" si="5"/>
        <v>12.75</v>
      </c>
      <c r="J95" s="247">
        <f t="shared" si="6"/>
        <v>13.25</v>
      </c>
      <c r="K95" s="151" t="str">
        <f t="shared" si="7"/>
        <v>V</v>
      </c>
    </row>
    <row r="96" spans="1:11" ht="12" customHeight="1">
      <c r="A96" s="268">
        <v>87</v>
      </c>
      <c r="B96" s="211" t="s">
        <v>180</v>
      </c>
      <c r="C96" s="211" t="s">
        <v>181</v>
      </c>
      <c r="D96" s="248">
        <f>[1]M11AV!D96</f>
        <v>14.25</v>
      </c>
      <c r="E96" s="269" t="str">
        <f>IF([1]M11AV!E96="","",[1]Rat_Prob!E96)</f>
        <v/>
      </c>
      <c r="F96" s="248">
        <f t="shared" si="4"/>
        <v>14.25</v>
      </c>
      <c r="G96" s="247">
        <f>[1]M11AV!F96</f>
        <v>9.25</v>
      </c>
      <c r="H96" s="247">
        <f>IF([1]M11AV!G96="","",[1]Rat_CAE!E96)</f>
        <v>12</v>
      </c>
      <c r="I96" s="270">
        <f t="shared" si="5"/>
        <v>12</v>
      </c>
      <c r="J96" s="247">
        <f t="shared" si="6"/>
        <v>13.125</v>
      </c>
      <c r="K96" s="151" t="str">
        <f t="shared" si="7"/>
        <v>VAR</v>
      </c>
    </row>
    <row r="97" spans="1:11" ht="12" customHeight="1">
      <c r="A97" s="271">
        <v>88</v>
      </c>
      <c r="B97" s="211" t="s">
        <v>182</v>
      </c>
      <c r="C97" s="211" t="s">
        <v>183</v>
      </c>
      <c r="D97" s="248">
        <f>[1]M11AV!D97</f>
        <v>13.75</v>
      </c>
      <c r="E97" s="269" t="str">
        <f>IF([1]M11AV!E97="","",[1]Rat_Prob!E97)</f>
        <v/>
      </c>
      <c r="F97" s="248">
        <f t="shared" si="4"/>
        <v>13.75</v>
      </c>
      <c r="G97" s="247">
        <f>[1]M11AV!F97</f>
        <v>13.75</v>
      </c>
      <c r="H97" s="247" t="str">
        <f>IF([1]M11AV!G97="","",[1]Rat_CAE!E97)</f>
        <v/>
      </c>
      <c r="I97" s="270">
        <f t="shared" si="5"/>
        <v>13.75</v>
      </c>
      <c r="J97" s="247">
        <f t="shared" si="6"/>
        <v>13.75</v>
      </c>
      <c r="K97" s="151" t="str">
        <f t="shared" si="7"/>
        <v>V</v>
      </c>
    </row>
    <row r="98" spans="1:11" ht="12" customHeight="1">
      <c r="A98" s="268">
        <v>89</v>
      </c>
      <c r="B98" s="211" t="s">
        <v>184</v>
      </c>
      <c r="C98" s="211" t="s">
        <v>13</v>
      </c>
      <c r="D98" s="248">
        <f>[1]M11AV!D98</f>
        <v>12.75</v>
      </c>
      <c r="E98" s="269" t="str">
        <f>IF([1]M11AV!E98="","",[1]Rat_Prob!E98)</f>
        <v/>
      </c>
      <c r="F98" s="248">
        <f t="shared" si="4"/>
        <v>12.75</v>
      </c>
      <c r="G98" s="247">
        <f>[1]M11AV!F98</f>
        <v>18.75</v>
      </c>
      <c r="H98" s="247" t="str">
        <f>IF([1]M11AV!G98="","",[1]Rat_CAE!E98)</f>
        <v/>
      </c>
      <c r="I98" s="270">
        <f t="shared" si="5"/>
        <v>18.75</v>
      </c>
      <c r="J98" s="247">
        <f t="shared" si="6"/>
        <v>15.75</v>
      </c>
      <c r="K98" s="151" t="str">
        <f t="shared" si="7"/>
        <v>V</v>
      </c>
    </row>
    <row r="99" spans="1:11" ht="12" customHeight="1">
      <c r="A99" s="271">
        <v>90</v>
      </c>
      <c r="B99" s="211" t="s">
        <v>185</v>
      </c>
      <c r="C99" s="211" t="s">
        <v>186</v>
      </c>
      <c r="D99" s="248">
        <f>[1]M11AV!D99</f>
        <v>15</v>
      </c>
      <c r="E99" s="269" t="str">
        <f>IF([1]M11AV!E99="","",[1]Rat_Prob!E99)</f>
        <v/>
      </c>
      <c r="F99" s="248">
        <f t="shared" si="4"/>
        <v>15</v>
      </c>
      <c r="G99" s="247">
        <f>[1]M11AV!F99</f>
        <v>11.5</v>
      </c>
      <c r="H99" s="247" t="str">
        <f>IF([1]M11AV!G99="","",[1]Rat_CAE!E99)</f>
        <v/>
      </c>
      <c r="I99" s="270">
        <f t="shared" si="5"/>
        <v>11.5</v>
      </c>
      <c r="J99" s="247">
        <f t="shared" si="6"/>
        <v>13.25</v>
      </c>
      <c r="K99" s="151" t="str">
        <f t="shared" si="7"/>
        <v>V</v>
      </c>
    </row>
    <row r="100" spans="1:11" ht="12" customHeight="1">
      <c r="A100" s="268">
        <v>91</v>
      </c>
      <c r="B100" s="211" t="s">
        <v>187</v>
      </c>
      <c r="C100" s="211" t="s">
        <v>188</v>
      </c>
      <c r="D100" s="248">
        <f>[1]M11AV!D100</f>
        <v>12</v>
      </c>
      <c r="E100" s="269" t="str">
        <f>IF([1]M11AV!E100="","",[1]Rat_Prob!E100)</f>
        <v/>
      </c>
      <c r="F100" s="248">
        <f t="shared" si="4"/>
        <v>12</v>
      </c>
      <c r="G100" s="247">
        <f>[1]M11AV!F100</f>
        <v>12.75</v>
      </c>
      <c r="H100" s="247" t="str">
        <f>IF([1]M11AV!G100="","",[1]Rat_CAE!E100)</f>
        <v/>
      </c>
      <c r="I100" s="270">
        <f t="shared" si="5"/>
        <v>12.75</v>
      </c>
      <c r="J100" s="247">
        <f t="shared" si="6"/>
        <v>12.375</v>
      </c>
      <c r="K100" s="151" t="str">
        <f t="shared" si="7"/>
        <v>V</v>
      </c>
    </row>
    <row r="101" spans="1:11" ht="12" customHeight="1">
      <c r="A101" s="271">
        <v>92</v>
      </c>
      <c r="B101" s="211" t="s">
        <v>189</v>
      </c>
      <c r="C101" s="211" t="s">
        <v>190</v>
      </c>
      <c r="D101" s="248">
        <f>[1]M11AV!D101</f>
        <v>15.75</v>
      </c>
      <c r="E101" s="269" t="str">
        <f>IF([1]M11AV!E101="","",[1]Rat_Prob!E101)</f>
        <v/>
      </c>
      <c r="F101" s="248">
        <f t="shared" si="4"/>
        <v>15.75</v>
      </c>
      <c r="G101" s="247">
        <f>[1]M11AV!F101</f>
        <v>19.25</v>
      </c>
      <c r="H101" s="247" t="str">
        <f>IF([1]M11AV!G101="","",[1]Rat_CAE!E101)</f>
        <v/>
      </c>
      <c r="I101" s="270">
        <f t="shared" si="5"/>
        <v>19.25</v>
      </c>
      <c r="J101" s="247">
        <f t="shared" si="6"/>
        <v>17.5</v>
      </c>
      <c r="K101" s="151" t="str">
        <f t="shared" si="7"/>
        <v>V</v>
      </c>
    </row>
    <row r="102" spans="1:11" ht="12" customHeight="1">
      <c r="A102" s="268">
        <v>93</v>
      </c>
      <c r="B102" s="211" t="s">
        <v>191</v>
      </c>
      <c r="C102" s="211" t="s">
        <v>192</v>
      </c>
      <c r="D102" s="248">
        <f>[1]M11AV!D102</f>
        <v>11.75</v>
      </c>
      <c r="E102" s="269">
        <f>IF([1]M11AV!E102="","",[1]Rat_Prob!E102)</f>
        <v>12</v>
      </c>
      <c r="F102" s="248">
        <f t="shared" si="4"/>
        <v>12</v>
      </c>
      <c r="G102" s="247">
        <f>[1]M11AV!F102</f>
        <v>10.25</v>
      </c>
      <c r="H102" s="247">
        <v>7.5</v>
      </c>
      <c r="I102" s="270">
        <f t="shared" si="5"/>
        <v>10.25</v>
      </c>
      <c r="J102" s="247">
        <f t="shared" si="6"/>
        <v>11.125</v>
      </c>
      <c r="K102" s="151" t="str">
        <f t="shared" si="7"/>
        <v>NV</v>
      </c>
    </row>
    <row r="103" spans="1:11" ht="12" customHeight="1">
      <c r="A103" s="271">
        <v>94</v>
      </c>
      <c r="B103" s="211" t="s">
        <v>193</v>
      </c>
      <c r="C103" s="211" t="s">
        <v>194</v>
      </c>
      <c r="D103" s="248">
        <f>[1]M11AV!D103</f>
        <v>14.25</v>
      </c>
      <c r="E103" s="269" t="str">
        <f>IF([1]M11AV!E103="","",[1]Rat_Prob!E103)</f>
        <v/>
      </c>
      <c r="F103" s="248">
        <f t="shared" si="4"/>
        <v>14.25</v>
      </c>
      <c r="G103" s="247">
        <f>[1]M11AV!F103</f>
        <v>11.25</v>
      </c>
      <c r="H103" s="247" t="str">
        <f>IF([1]M11AV!G103="","",[1]Rat_CAE!E103)</f>
        <v/>
      </c>
      <c r="I103" s="270">
        <f t="shared" si="5"/>
        <v>11.25</v>
      </c>
      <c r="J103" s="247">
        <f t="shared" si="6"/>
        <v>12.75</v>
      </c>
      <c r="K103" s="151" t="str">
        <f t="shared" si="7"/>
        <v>V</v>
      </c>
    </row>
    <row r="104" spans="1:11" ht="12" customHeight="1">
      <c r="A104" s="268">
        <v>95</v>
      </c>
      <c r="B104" s="211" t="s">
        <v>195</v>
      </c>
      <c r="C104" s="211" t="s">
        <v>196</v>
      </c>
      <c r="D104" s="248">
        <f>[1]M11AV!D104</f>
        <v>17</v>
      </c>
      <c r="E104" s="269" t="str">
        <f>IF([1]M11AV!E104="","",[1]Rat_Prob!E104)</f>
        <v/>
      </c>
      <c r="F104" s="248">
        <f t="shared" si="4"/>
        <v>17</v>
      </c>
      <c r="G104" s="247">
        <f>[1]M11AV!F104</f>
        <v>14.5</v>
      </c>
      <c r="H104" s="247" t="str">
        <f>IF([1]M11AV!G104="","",[1]Rat_CAE!E104)</f>
        <v/>
      </c>
      <c r="I104" s="270">
        <f t="shared" si="5"/>
        <v>14.5</v>
      </c>
      <c r="J104" s="247">
        <f t="shared" si="6"/>
        <v>15.75</v>
      </c>
      <c r="K104" s="151" t="str">
        <f t="shared" si="7"/>
        <v>V</v>
      </c>
    </row>
    <row r="105" spans="1:11" ht="12" customHeight="1">
      <c r="A105" s="271">
        <v>96</v>
      </c>
      <c r="B105" s="211" t="s">
        <v>197</v>
      </c>
      <c r="C105" s="211" t="s">
        <v>198</v>
      </c>
      <c r="D105" s="248">
        <f>[1]M11AV!D105</f>
        <v>17.75</v>
      </c>
      <c r="E105" s="269" t="str">
        <f>IF([1]M11AV!E105="","",[1]Rat_Prob!E105)</f>
        <v/>
      </c>
      <c r="F105" s="248">
        <f t="shared" si="4"/>
        <v>17.75</v>
      </c>
      <c r="G105" s="247">
        <f>[1]M11AV!F105</f>
        <v>14.5</v>
      </c>
      <c r="H105" s="247" t="str">
        <f>IF([1]M11AV!G105="","",[1]Rat_CAE!E105)</f>
        <v/>
      </c>
      <c r="I105" s="270">
        <f t="shared" si="5"/>
        <v>14.5</v>
      </c>
      <c r="J105" s="247">
        <f t="shared" si="6"/>
        <v>16.125</v>
      </c>
      <c r="K105" s="151" t="str">
        <f t="shared" si="7"/>
        <v>V</v>
      </c>
    </row>
    <row r="106" spans="1:11" ht="12" customHeight="1">
      <c r="A106" s="268">
        <v>97</v>
      </c>
      <c r="B106" s="211" t="s">
        <v>199</v>
      </c>
      <c r="C106" s="211" t="s">
        <v>200</v>
      </c>
      <c r="D106" s="248">
        <f>[1]M11AV!D106</f>
        <v>11</v>
      </c>
      <c r="E106" s="269" t="str">
        <f>IF([1]M11AV!E106="","",[1]Rat_Prob!E106)</f>
        <v/>
      </c>
      <c r="F106" s="248">
        <f t="shared" si="4"/>
        <v>11</v>
      </c>
      <c r="G106" s="247">
        <f>[1]M11AV!F106</f>
        <v>13.5</v>
      </c>
      <c r="H106" s="247" t="str">
        <f>IF([1]M11AV!G106="","",[1]Rat_CAE!E106)</f>
        <v/>
      </c>
      <c r="I106" s="270">
        <f t="shared" si="5"/>
        <v>13.5</v>
      </c>
      <c r="J106" s="247">
        <f t="shared" si="6"/>
        <v>12.25</v>
      </c>
      <c r="K106" s="151" t="str">
        <f t="shared" si="7"/>
        <v>V</v>
      </c>
    </row>
    <row r="107" spans="1:11" ht="12" customHeight="1">
      <c r="A107" s="271">
        <v>98</v>
      </c>
      <c r="B107" s="211" t="s">
        <v>201</v>
      </c>
      <c r="C107" s="211" t="s">
        <v>95</v>
      </c>
      <c r="D107" s="248">
        <f>[1]M11AV!D107</f>
        <v>17.75</v>
      </c>
      <c r="E107" s="269" t="str">
        <f>IF([1]M11AV!E107="","",[1]Rat_Prob!E107)</f>
        <v/>
      </c>
      <c r="F107" s="248">
        <f t="shared" si="4"/>
        <v>17.75</v>
      </c>
      <c r="G107" s="247">
        <f>[1]M11AV!F107</f>
        <v>18.75</v>
      </c>
      <c r="H107" s="247" t="str">
        <f>IF([1]M11AV!G107="","",[1]Rat_CAE!E107)</f>
        <v/>
      </c>
      <c r="I107" s="270">
        <f t="shared" si="5"/>
        <v>18.75</v>
      </c>
      <c r="J107" s="247">
        <f t="shared" si="6"/>
        <v>18.25</v>
      </c>
      <c r="K107" s="151" t="str">
        <f t="shared" si="7"/>
        <v>V</v>
      </c>
    </row>
    <row r="108" spans="1:11" ht="12" customHeight="1">
      <c r="A108" s="268">
        <v>99</v>
      </c>
      <c r="B108" s="211" t="s">
        <v>202</v>
      </c>
      <c r="C108" s="211" t="s">
        <v>203</v>
      </c>
      <c r="D108" s="248">
        <f>[1]M11AV!D108</f>
        <v>15.75</v>
      </c>
      <c r="E108" s="269" t="str">
        <f>IF([1]M11AV!E108="","",[1]Rat_Prob!E108)</f>
        <v/>
      </c>
      <c r="F108" s="248">
        <f t="shared" si="4"/>
        <v>15.75</v>
      </c>
      <c r="G108" s="247">
        <f>[1]M11AV!F108</f>
        <v>19.75</v>
      </c>
      <c r="H108" s="247" t="str">
        <f>IF([1]M11AV!G108="","",[1]Rat_CAE!E108)</f>
        <v/>
      </c>
      <c r="I108" s="270">
        <f t="shared" si="5"/>
        <v>19.75</v>
      </c>
      <c r="J108" s="247">
        <f t="shared" si="6"/>
        <v>17.75</v>
      </c>
      <c r="K108" s="151" t="str">
        <f t="shared" si="7"/>
        <v>V</v>
      </c>
    </row>
    <row r="109" spans="1:11" ht="12" customHeight="1">
      <c r="A109" s="271">
        <v>100</v>
      </c>
      <c r="B109" s="211" t="s">
        <v>204</v>
      </c>
      <c r="C109" s="211" t="s">
        <v>205</v>
      </c>
      <c r="D109" s="248">
        <f>[1]M11AV!D109</f>
        <v>18.5</v>
      </c>
      <c r="E109" s="269" t="str">
        <f>IF([1]M11AV!E109="","",[1]Rat_Prob!E109)</f>
        <v/>
      </c>
      <c r="F109" s="248">
        <f t="shared" si="4"/>
        <v>18.5</v>
      </c>
      <c r="G109" s="247">
        <f>[1]M11AV!F109</f>
        <v>5.75</v>
      </c>
      <c r="H109" s="247">
        <v>6</v>
      </c>
      <c r="I109" s="270">
        <f t="shared" si="5"/>
        <v>6</v>
      </c>
      <c r="J109" s="247">
        <f t="shared" si="6"/>
        <v>12.25</v>
      </c>
      <c r="K109" s="151" t="str">
        <f t="shared" si="7"/>
        <v>VAR</v>
      </c>
    </row>
    <row r="110" spans="1:11" ht="12" customHeight="1">
      <c r="A110" s="268">
        <v>101</v>
      </c>
      <c r="B110" s="211" t="s">
        <v>206</v>
      </c>
      <c r="C110" s="211" t="s">
        <v>207</v>
      </c>
      <c r="D110" s="248">
        <f>[1]M11AV!D110</f>
        <v>13.5</v>
      </c>
      <c r="E110" s="269" t="str">
        <f>IF([1]M11AV!E110="","",[1]Rat_Prob!E110)</f>
        <v/>
      </c>
      <c r="F110" s="248">
        <f t="shared" si="4"/>
        <v>13.5</v>
      </c>
      <c r="G110" s="247">
        <f>[1]M11AV!F110</f>
        <v>20</v>
      </c>
      <c r="H110" s="247" t="str">
        <f>IF([1]M11AV!G110="","",[1]Rat_CAE!E110)</f>
        <v/>
      </c>
      <c r="I110" s="270">
        <f t="shared" si="5"/>
        <v>20</v>
      </c>
      <c r="J110" s="247">
        <f t="shared" si="6"/>
        <v>16.75</v>
      </c>
      <c r="K110" s="151" t="str">
        <f t="shared" si="7"/>
        <v>V</v>
      </c>
    </row>
    <row r="111" spans="1:11" ht="12" customHeight="1">
      <c r="A111" s="271">
        <v>102</v>
      </c>
      <c r="B111" s="211" t="s">
        <v>208</v>
      </c>
      <c r="C111" s="211" t="s">
        <v>209</v>
      </c>
      <c r="D111" s="248">
        <f>[1]M11AV!D111</f>
        <v>13</v>
      </c>
      <c r="E111" s="269" t="str">
        <f>IF([1]M11AV!E111="","",[1]Rat_Prob!E111)</f>
        <v/>
      </c>
      <c r="F111" s="248">
        <f t="shared" si="4"/>
        <v>13</v>
      </c>
      <c r="G111" s="247">
        <f>[1]M11AV!F111</f>
        <v>16.5</v>
      </c>
      <c r="H111" s="247" t="str">
        <f>IF([1]M11AV!G111="","",[1]Rat_CAE!E111)</f>
        <v/>
      </c>
      <c r="I111" s="270">
        <f t="shared" si="5"/>
        <v>16.5</v>
      </c>
      <c r="J111" s="247">
        <f t="shared" si="6"/>
        <v>14.75</v>
      </c>
      <c r="K111" s="151" t="str">
        <f t="shared" si="7"/>
        <v>V</v>
      </c>
    </row>
    <row r="112" spans="1:11" ht="12" customHeight="1">
      <c r="A112" s="268">
        <v>103</v>
      </c>
      <c r="B112" s="211" t="s">
        <v>210</v>
      </c>
      <c r="C112" s="211" t="s">
        <v>211</v>
      </c>
      <c r="D112" s="248">
        <f>[1]M11AV!D112</f>
        <v>15.5</v>
      </c>
      <c r="E112" s="269" t="str">
        <f>IF([1]M11AV!E112="","",[1]Rat_Prob!E112)</f>
        <v/>
      </c>
      <c r="F112" s="248">
        <f t="shared" si="4"/>
        <v>15.5</v>
      </c>
      <c r="G112" s="247">
        <f>[1]M11AV!F112</f>
        <v>16</v>
      </c>
      <c r="H112" s="247" t="str">
        <f>IF([1]M11AV!G112="","",[1]Rat_CAE!E112)</f>
        <v/>
      </c>
      <c r="I112" s="270">
        <f t="shared" si="5"/>
        <v>16</v>
      </c>
      <c r="J112" s="247">
        <f t="shared" si="6"/>
        <v>15.75</v>
      </c>
      <c r="K112" s="151" t="str">
        <f t="shared" si="7"/>
        <v>V</v>
      </c>
    </row>
    <row r="113" spans="1:11" ht="12" customHeight="1">
      <c r="A113" s="271">
        <v>104</v>
      </c>
      <c r="B113" s="211" t="s">
        <v>212</v>
      </c>
      <c r="C113" s="211" t="s">
        <v>213</v>
      </c>
      <c r="D113" s="248">
        <f>[1]M11AV!D113</f>
        <v>9.75</v>
      </c>
      <c r="E113" s="269">
        <f>IF([1]M11AV!E113="","",[1]Rat_Prob!E113)</f>
        <v>12</v>
      </c>
      <c r="F113" s="248">
        <f t="shared" si="4"/>
        <v>12</v>
      </c>
      <c r="G113" s="247">
        <f>[1]M11AV!F113</f>
        <v>14</v>
      </c>
      <c r="H113" s="247" t="str">
        <f>IF([1]M11AV!G113="","",[1]Rat_CAE!E113)</f>
        <v/>
      </c>
      <c r="I113" s="270">
        <f t="shared" si="5"/>
        <v>14</v>
      </c>
      <c r="J113" s="247">
        <f t="shared" si="6"/>
        <v>13</v>
      </c>
      <c r="K113" s="151" t="str">
        <f t="shared" si="7"/>
        <v>VAR</v>
      </c>
    </row>
    <row r="114" spans="1:11" s="265" customFormat="1" ht="12" customHeight="1">
      <c r="A114" s="272">
        <v>105</v>
      </c>
      <c r="B114" s="211" t="s">
        <v>214</v>
      </c>
      <c r="C114" s="211" t="s">
        <v>215</v>
      </c>
      <c r="D114" s="248">
        <f>[1]M11AV!D114</f>
        <v>13.5</v>
      </c>
      <c r="E114" s="269" t="str">
        <f>IF([1]M11AV!E114="","",[1]Rat_Prob!E114)</f>
        <v/>
      </c>
      <c r="F114" s="248">
        <f t="shared" si="4"/>
        <v>13.5</v>
      </c>
      <c r="G114" s="247">
        <f>[1]M11AV!F114</f>
        <v>15</v>
      </c>
      <c r="H114" s="247" t="str">
        <f>IF([1]M11AV!G114="","",[1]Rat_CAE!E114)</f>
        <v/>
      </c>
      <c r="I114" s="270">
        <f t="shared" si="5"/>
        <v>15</v>
      </c>
      <c r="J114" s="247">
        <f t="shared" si="6"/>
        <v>14.25</v>
      </c>
      <c r="K114" s="151" t="str">
        <f t="shared" si="7"/>
        <v>V</v>
      </c>
    </row>
    <row r="115" spans="1:11" ht="12" customHeight="1">
      <c r="A115" s="271">
        <v>106</v>
      </c>
      <c r="B115" s="211" t="s">
        <v>216</v>
      </c>
      <c r="C115" s="211" t="s">
        <v>217</v>
      </c>
      <c r="D115" s="248">
        <f>[1]M11AV!D115</f>
        <v>11</v>
      </c>
      <c r="E115" s="269" t="str">
        <f>IF([1]M11AV!E115="","",[1]Rat_Prob!E115)</f>
        <v/>
      </c>
      <c r="F115" s="248">
        <f t="shared" si="4"/>
        <v>11</v>
      </c>
      <c r="G115" s="247">
        <f>[1]M11AV!F115</f>
        <v>17.5</v>
      </c>
      <c r="H115" s="247" t="str">
        <f>IF([1]M11AV!G115="","",[1]Rat_CAE!E115)</f>
        <v/>
      </c>
      <c r="I115" s="270">
        <f t="shared" si="5"/>
        <v>17.5</v>
      </c>
      <c r="J115" s="247">
        <f t="shared" si="6"/>
        <v>14.25</v>
      </c>
      <c r="K115" s="151" t="str">
        <f t="shared" si="7"/>
        <v>V</v>
      </c>
    </row>
    <row r="116" spans="1:11" ht="12" customHeight="1">
      <c r="A116" s="268">
        <v>107</v>
      </c>
      <c r="B116" s="211" t="s">
        <v>218</v>
      </c>
      <c r="C116" s="211" t="s">
        <v>219</v>
      </c>
      <c r="D116" s="248">
        <f>[1]M11AV!D116</f>
        <v>15.75</v>
      </c>
      <c r="E116" s="269" t="str">
        <f>IF([1]M11AV!E116="","",[1]Rat_Prob!E116)</f>
        <v/>
      </c>
      <c r="F116" s="248">
        <f t="shared" si="4"/>
        <v>15.75</v>
      </c>
      <c r="G116" s="247">
        <f>[1]M11AV!F116</f>
        <v>19.5</v>
      </c>
      <c r="H116" s="247" t="str">
        <f>IF([1]M11AV!G116="","",[1]Rat_CAE!E116)</f>
        <v/>
      </c>
      <c r="I116" s="270">
        <f t="shared" si="5"/>
        <v>19.5</v>
      </c>
      <c r="J116" s="247">
        <f t="shared" si="6"/>
        <v>17.625</v>
      </c>
      <c r="K116" s="151" t="str">
        <f t="shared" si="7"/>
        <v>V</v>
      </c>
    </row>
    <row r="117" spans="1:11" ht="12" customHeight="1">
      <c r="A117" s="271">
        <v>108</v>
      </c>
      <c r="B117" s="211" t="s">
        <v>220</v>
      </c>
      <c r="C117" s="211" t="s">
        <v>221</v>
      </c>
      <c r="D117" s="248">
        <f>[1]M11AV!D117</f>
        <v>13</v>
      </c>
      <c r="E117" s="269" t="str">
        <f>IF([1]M11AV!E117="","",[1]Rat_Prob!E117)</f>
        <v/>
      </c>
      <c r="F117" s="248">
        <f t="shared" si="4"/>
        <v>13</v>
      </c>
      <c r="G117" s="247">
        <f>[1]M11AV!F117</f>
        <v>13.25</v>
      </c>
      <c r="H117" s="247" t="str">
        <f>IF([1]M11AV!G117="","",[1]Rat_CAE!E117)</f>
        <v/>
      </c>
      <c r="I117" s="270">
        <f t="shared" si="5"/>
        <v>13.25</v>
      </c>
      <c r="J117" s="247">
        <f t="shared" si="6"/>
        <v>13.125</v>
      </c>
      <c r="K117" s="151" t="str">
        <f t="shared" si="7"/>
        <v>V</v>
      </c>
    </row>
    <row r="118" spans="1:11" ht="12" customHeight="1">
      <c r="A118" s="268">
        <v>109</v>
      </c>
      <c r="B118" s="211" t="s">
        <v>222</v>
      </c>
      <c r="C118" s="211" t="s">
        <v>223</v>
      </c>
      <c r="D118" s="248">
        <f>[1]M11AV!D118</f>
        <v>17</v>
      </c>
      <c r="E118" s="269" t="str">
        <f>IF([1]M11AV!E118="","",[1]Rat_Prob!E118)</f>
        <v/>
      </c>
      <c r="F118" s="248">
        <f t="shared" si="4"/>
        <v>17</v>
      </c>
      <c r="G118" s="247">
        <f>[1]M11AV!F118</f>
        <v>12.75</v>
      </c>
      <c r="H118" s="247" t="str">
        <f>IF([1]M11AV!G118="","",[1]Rat_CAE!E118)</f>
        <v/>
      </c>
      <c r="I118" s="270">
        <f t="shared" si="5"/>
        <v>12.75</v>
      </c>
      <c r="J118" s="247">
        <f t="shared" si="6"/>
        <v>14.875</v>
      </c>
      <c r="K118" s="151" t="str">
        <f t="shared" si="7"/>
        <v>V</v>
      </c>
    </row>
    <row r="119" spans="1:11" ht="12" customHeight="1">
      <c r="A119" s="271">
        <v>110</v>
      </c>
      <c r="B119" s="211" t="s">
        <v>224</v>
      </c>
      <c r="C119" s="211" t="s">
        <v>14</v>
      </c>
      <c r="D119" s="248">
        <f>[1]M11AV!D119</f>
        <v>13.75</v>
      </c>
      <c r="E119" s="269" t="str">
        <f>IF([1]M11AV!E119="","",[1]Rat_Prob!E119)</f>
        <v/>
      </c>
      <c r="F119" s="248">
        <f t="shared" si="4"/>
        <v>13.75</v>
      </c>
      <c r="G119" s="247">
        <f>[1]M11AV!F119</f>
        <v>12.5</v>
      </c>
      <c r="H119" s="247" t="str">
        <f>IF([1]M11AV!G119="","",[1]Rat_CAE!E119)</f>
        <v/>
      </c>
      <c r="I119" s="270">
        <f t="shared" si="5"/>
        <v>12.5</v>
      </c>
      <c r="J119" s="247">
        <f t="shared" si="6"/>
        <v>13.125</v>
      </c>
      <c r="K119" s="151" t="str">
        <f t="shared" si="7"/>
        <v>V</v>
      </c>
    </row>
    <row r="120" spans="1:11" ht="12" customHeight="1">
      <c r="A120" s="268">
        <v>111</v>
      </c>
      <c r="B120" s="211" t="s">
        <v>225</v>
      </c>
      <c r="C120" s="211" t="s">
        <v>226</v>
      </c>
      <c r="D120" s="248">
        <f>[1]M11AV!D120</f>
        <v>14.75</v>
      </c>
      <c r="E120" s="269" t="str">
        <f>IF([1]M11AV!E120="","",[1]Rat_Prob!E120)</f>
        <v/>
      </c>
      <c r="F120" s="248">
        <f t="shared" si="4"/>
        <v>14.75</v>
      </c>
      <c r="G120" s="247">
        <f>[1]M11AV!F120</f>
        <v>8.5</v>
      </c>
      <c r="H120" s="247">
        <v>11</v>
      </c>
      <c r="I120" s="270">
        <f t="shared" si="5"/>
        <v>11</v>
      </c>
      <c r="J120" s="247">
        <f t="shared" si="6"/>
        <v>12.875</v>
      </c>
      <c r="K120" s="151" t="str">
        <f t="shared" si="7"/>
        <v>VAR</v>
      </c>
    </row>
    <row r="121" spans="1:11" ht="12" customHeight="1">
      <c r="A121" s="271">
        <v>112</v>
      </c>
      <c r="B121" s="211" t="s">
        <v>227</v>
      </c>
      <c r="C121" s="211" t="s">
        <v>228</v>
      </c>
      <c r="D121" s="248">
        <f>[1]M11AV!D121</f>
        <v>17.25</v>
      </c>
      <c r="E121" s="269" t="str">
        <f>IF([1]M11AV!E121="","",[1]Rat_Prob!E121)</f>
        <v/>
      </c>
      <c r="F121" s="248">
        <f t="shared" si="4"/>
        <v>17.25</v>
      </c>
      <c r="G121" s="247">
        <f>[1]M11AV!F121</f>
        <v>20</v>
      </c>
      <c r="H121" s="247" t="str">
        <f>IF([1]M11AV!G121="","",[1]Rat_CAE!E121)</f>
        <v/>
      </c>
      <c r="I121" s="270">
        <f t="shared" si="5"/>
        <v>20</v>
      </c>
      <c r="J121" s="247">
        <f t="shared" si="6"/>
        <v>18.625</v>
      </c>
      <c r="K121" s="151" t="str">
        <f t="shared" si="7"/>
        <v>V</v>
      </c>
    </row>
    <row r="122" spans="1:11" ht="12" customHeight="1">
      <c r="A122" s="268">
        <v>113</v>
      </c>
      <c r="B122" s="211" t="s">
        <v>229</v>
      </c>
      <c r="C122" s="211" t="s">
        <v>230</v>
      </c>
      <c r="D122" s="248">
        <f>[1]M11AV!D122</f>
        <v>15.5</v>
      </c>
      <c r="E122" s="269" t="str">
        <f>IF([1]M11AV!E122="","",[1]Rat_Prob!E122)</f>
        <v/>
      </c>
      <c r="F122" s="248">
        <f t="shared" si="4"/>
        <v>15.5</v>
      </c>
      <c r="G122" s="247">
        <f>[1]M11AV!F122</f>
        <v>13.25</v>
      </c>
      <c r="H122" s="247" t="str">
        <f>IF([1]M11AV!G122="","",[1]Rat_CAE!E122)</f>
        <v/>
      </c>
      <c r="I122" s="270">
        <f t="shared" si="5"/>
        <v>13.25</v>
      </c>
      <c r="J122" s="247">
        <f t="shared" si="6"/>
        <v>14.375</v>
      </c>
      <c r="K122" s="151" t="str">
        <f t="shared" si="7"/>
        <v>V</v>
      </c>
    </row>
    <row r="123" spans="1:11" ht="12" customHeight="1">
      <c r="A123" s="271">
        <v>114</v>
      </c>
      <c r="B123" s="211" t="s">
        <v>231</v>
      </c>
      <c r="C123" s="211" t="s">
        <v>232</v>
      </c>
      <c r="D123" s="248">
        <f>[1]M11AV!D123</f>
        <v>15.25</v>
      </c>
      <c r="E123" s="269" t="str">
        <f>IF([1]M11AV!E123="","",[1]Rat_Prob!E123)</f>
        <v/>
      </c>
      <c r="F123" s="248">
        <f t="shared" si="4"/>
        <v>15.25</v>
      </c>
      <c r="G123" s="247">
        <f>[1]M11AV!F123</f>
        <v>13</v>
      </c>
      <c r="H123" s="247" t="str">
        <f>IF([1]M11AV!G123="","",[1]Rat_CAE!E123)</f>
        <v/>
      </c>
      <c r="I123" s="270">
        <f t="shared" si="5"/>
        <v>13</v>
      </c>
      <c r="J123" s="247">
        <f t="shared" si="6"/>
        <v>14.125</v>
      </c>
      <c r="K123" s="151" t="str">
        <f t="shared" si="7"/>
        <v>V</v>
      </c>
    </row>
    <row r="124" spans="1:11" ht="12" customHeight="1">
      <c r="A124" s="268">
        <v>115</v>
      </c>
      <c r="B124" s="211" t="s">
        <v>233</v>
      </c>
      <c r="C124" s="211" t="s">
        <v>234</v>
      </c>
      <c r="D124" s="248">
        <f>[1]M11AV!D124</f>
        <v>13.75</v>
      </c>
      <c r="E124" s="269" t="str">
        <f>IF([1]M11AV!E124="","",[1]Rat_Prob!E124)</f>
        <v/>
      </c>
      <c r="F124" s="248">
        <f t="shared" si="4"/>
        <v>13.75</v>
      </c>
      <c r="G124" s="247">
        <f>[1]M11AV!F124</f>
        <v>13.5</v>
      </c>
      <c r="H124" s="247" t="str">
        <f>IF([1]M11AV!G124="","",[1]Rat_CAE!E124)</f>
        <v/>
      </c>
      <c r="I124" s="270">
        <f t="shared" si="5"/>
        <v>13.5</v>
      </c>
      <c r="J124" s="247">
        <f t="shared" si="6"/>
        <v>13.625</v>
      </c>
      <c r="K124" s="151" t="str">
        <f t="shared" si="7"/>
        <v>V</v>
      </c>
    </row>
    <row r="125" spans="1:11" ht="12" customHeight="1">
      <c r="A125" s="271">
        <v>116</v>
      </c>
      <c r="B125" s="211" t="s">
        <v>235</v>
      </c>
      <c r="C125" s="211" t="s">
        <v>236</v>
      </c>
      <c r="D125" s="248">
        <f>[1]M11AV!D125</f>
        <v>15.75</v>
      </c>
      <c r="E125" s="269" t="str">
        <f>IF([1]M11AV!E125="","",[1]Rat_Prob!E125)</f>
        <v/>
      </c>
      <c r="F125" s="248">
        <f t="shared" si="4"/>
        <v>15.75</v>
      </c>
      <c r="G125" s="247">
        <f>[1]M11AV!F125</f>
        <v>16.25</v>
      </c>
      <c r="H125" s="247" t="str">
        <f>IF([1]M11AV!G125="","",[1]Rat_CAE!E125)</f>
        <v/>
      </c>
      <c r="I125" s="270">
        <f t="shared" si="5"/>
        <v>16.25</v>
      </c>
      <c r="J125" s="247">
        <f t="shared" si="6"/>
        <v>16</v>
      </c>
      <c r="K125" s="151" t="str">
        <f t="shared" si="7"/>
        <v>V</v>
      </c>
    </row>
    <row r="126" spans="1:11" ht="12" customHeight="1">
      <c r="A126" s="268">
        <v>117</v>
      </c>
      <c r="B126" s="211" t="s">
        <v>237</v>
      </c>
      <c r="C126" s="211" t="s">
        <v>238</v>
      </c>
      <c r="D126" s="248">
        <f>[1]M11AV!D126</f>
        <v>16</v>
      </c>
      <c r="E126" s="269" t="str">
        <f>IF([1]M11AV!E126="","",[1]Rat_Prob!E126)</f>
        <v/>
      </c>
      <c r="F126" s="248">
        <f t="shared" si="4"/>
        <v>16</v>
      </c>
      <c r="G126" s="247">
        <f>[1]M11AV!F126</f>
        <v>18.75</v>
      </c>
      <c r="H126" s="247" t="str">
        <f>IF([1]M11AV!G126="","",[1]Rat_CAE!E126)</f>
        <v/>
      </c>
      <c r="I126" s="270">
        <f t="shared" si="5"/>
        <v>18.75</v>
      </c>
      <c r="J126" s="247">
        <f t="shared" si="6"/>
        <v>17.375</v>
      </c>
      <c r="K126" s="151" t="str">
        <f t="shared" si="7"/>
        <v>V</v>
      </c>
    </row>
    <row r="127" spans="1:11" ht="12" customHeight="1">
      <c r="A127" s="271">
        <v>118</v>
      </c>
      <c r="B127" s="211" t="s">
        <v>239</v>
      </c>
      <c r="C127" s="211" t="s">
        <v>240</v>
      </c>
      <c r="D127" s="248">
        <f>[1]M11AV!D127</f>
        <v>12.25</v>
      </c>
      <c r="E127" s="269" t="str">
        <f>IF([1]M11AV!E127="","",[1]Rat_Prob!E127)</f>
        <v/>
      </c>
      <c r="F127" s="248">
        <f t="shared" si="4"/>
        <v>12.25</v>
      </c>
      <c r="G127" s="247">
        <f>[1]M11AV!F127</f>
        <v>10.25</v>
      </c>
      <c r="H127" s="247">
        <f>IF([1]M11AV!G127="","",[1]Rat_CAE!E127)</f>
        <v>12</v>
      </c>
      <c r="I127" s="270">
        <f t="shared" si="5"/>
        <v>12</v>
      </c>
      <c r="J127" s="247">
        <f t="shared" si="6"/>
        <v>12.125</v>
      </c>
      <c r="K127" s="151" t="str">
        <f t="shared" si="7"/>
        <v>VAR</v>
      </c>
    </row>
    <row r="128" spans="1:11" ht="12" customHeight="1">
      <c r="A128" s="268">
        <v>119</v>
      </c>
      <c r="B128" s="211" t="s">
        <v>241</v>
      </c>
      <c r="C128" s="211" t="s">
        <v>242</v>
      </c>
      <c r="D128" s="248">
        <f>[1]M11AV!D128</f>
        <v>13</v>
      </c>
      <c r="E128" s="269" t="str">
        <f>IF([1]M11AV!E128="","",[1]Rat_Prob!E128)</f>
        <v/>
      </c>
      <c r="F128" s="248">
        <f t="shared" si="4"/>
        <v>13</v>
      </c>
      <c r="G128" s="247">
        <f>[1]M11AV!F128</f>
        <v>18</v>
      </c>
      <c r="H128" s="247" t="str">
        <f>IF([1]M11AV!G128="","",[1]Rat_CAE!E128)</f>
        <v/>
      </c>
      <c r="I128" s="270">
        <f t="shared" si="5"/>
        <v>18</v>
      </c>
      <c r="J128" s="247">
        <f t="shared" si="6"/>
        <v>15.5</v>
      </c>
      <c r="K128" s="151" t="str">
        <f t="shared" si="7"/>
        <v>V</v>
      </c>
    </row>
    <row r="129" spans="1:11" ht="12" customHeight="1">
      <c r="A129" s="271">
        <v>120</v>
      </c>
      <c r="B129" s="211" t="s">
        <v>243</v>
      </c>
      <c r="C129" s="211" t="s">
        <v>244</v>
      </c>
      <c r="D129" s="248">
        <f>[1]M11AV!D129</f>
        <v>17</v>
      </c>
      <c r="E129" s="269" t="str">
        <f>IF([1]M11AV!E129="","",[1]Rat_Prob!E129)</f>
        <v/>
      </c>
      <c r="F129" s="248">
        <f t="shared" si="4"/>
        <v>17</v>
      </c>
      <c r="G129" s="247">
        <f>[1]M11AV!F129</f>
        <v>12.75</v>
      </c>
      <c r="H129" s="247" t="str">
        <f>IF([1]M11AV!G129="","",[1]Rat_CAE!E129)</f>
        <v/>
      </c>
      <c r="I129" s="270">
        <f t="shared" si="5"/>
        <v>12.75</v>
      </c>
      <c r="J129" s="247">
        <f t="shared" si="6"/>
        <v>14.875</v>
      </c>
      <c r="K129" s="151" t="str">
        <f t="shared" si="7"/>
        <v>V</v>
      </c>
    </row>
    <row r="130" spans="1:11" ht="12" customHeight="1">
      <c r="A130" s="268">
        <v>121</v>
      </c>
      <c r="B130" s="211" t="s">
        <v>99</v>
      </c>
      <c r="C130" s="211" t="s">
        <v>245</v>
      </c>
      <c r="D130" s="248">
        <f>[1]M11AV!D130</f>
        <v>15.5</v>
      </c>
      <c r="E130" s="269" t="str">
        <f>IF([1]M11AV!E130="","",[1]Rat_Prob!E130)</f>
        <v/>
      </c>
      <c r="F130" s="248">
        <f t="shared" si="4"/>
        <v>15.5</v>
      </c>
      <c r="G130" s="247">
        <f>[1]M11AV!F130</f>
        <v>16.5</v>
      </c>
      <c r="H130" s="247" t="str">
        <f>IF([1]M11AV!G130="","",[1]Rat_CAE!E130)</f>
        <v/>
      </c>
      <c r="I130" s="248">
        <f t="shared" si="5"/>
        <v>16.5</v>
      </c>
      <c r="J130" s="247">
        <f t="shared" si="6"/>
        <v>16</v>
      </c>
      <c r="K130" s="151" t="str">
        <f t="shared" si="7"/>
        <v>V</v>
      </c>
    </row>
    <row r="131" spans="1:11" ht="17.25" customHeight="1">
      <c r="A131" s="273" t="s">
        <v>365</v>
      </c>
      <c r="B131" s="274"/>
      <c r="C131" s="275"/>
      <c r="D131" s="276"/>
      <c r="E131" s="276"/>
      <c r="F131" s="277"/>
      <c r="G131" s="274"/>
      <c r="H131" s="278"/>
      <c r="I131" s="274"/>
      <c r="J131" s="274"/>
      <c r="K131" s="274"/>
    </row>
    <row r="132" spans="1:11" ht="27" customHeight="1"/>
    <row r="133" spans="1:11" ht="12.6" customHeight="1"/>
    <row r="134" spans="1:11" ht="12.6" customHeight="1"/>
    <row r="135" spans="1:11" ht="12.6" customHeight="1"/>
    <row r="136" spans="1:11" ht="12.6" customHeight="1"/>
    <row r="137" spans="1:11" ht="12.6" customHeight="1"/>
    <row r="138" spans="1:11" ht="12.6" customHeight="1"/>
    <row r="139" spans="1:11" ht="12.6" customHeight="1"/>
    <row r="140" spans="1:11" ht="12.6" customHeight="1"/>
    <row r="141" spans="1:11" ht="12.6" customHeight="1"/>
    <row r="142" spans="1:11" ht="12.6" customHeight="1"/>
    <row r="143" spans="1:11" ht="12.6" customHeight="1"/>
  </sheetData>
  <mergeCells count="13">
    <mergeCell ref="K8:K9"/>
    <mergeCell ref="A8:A9"/>
    <mergeCell ref="B8:B9"/>
    <mergeCell ref="C8:C9"/>
    <mergeCell ref="D8:F8"/>
    <mergeCell ref="G8:I8"/>
    <mergeCell ref="J8:J9"/>
    <mergeCell ref="G1:J1"/>
    <mergeCell ref="G2:J2"/>
    <mergeCell ref="B6:K6"/>
    <mergeCell ref="B7:C7"/>
    <mergeCell ref="D7:F7"/>
    <mergeCell ref="G7:I7"/>
  </mergeCells>
  <pageMargins left="0.17" right="0.45" top="0.17" bottom="0.19" header="0.17" footer="0.18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1">
    <tabColor rgb="FFFF0000"/>
  </sheetPr>
  <dimension ref="A1:O143"/>
  <sheetViews>
    <sheetView topLeftCell="B1" workbookViewId="0">
      <selection activeCell="E96" sqref="E96"/>
    </sheetView>
  </sheetViews>
  <sheetFormatPr baseColWidth="10" defaultColWidth="11.44140625" defaultRowHeight="13.2"/>
  <cols>
    <col min="1" max="1" width="0.109375" style="49" hidden="1" customWidth="1"/>
    <col min="2" max="2" width="4.109375" style="49" customWidth="1"/>
    <col min="3" max="3" width="14.44140625" style="49" customWidth="1"/>
    <col min="4" max="4" width="11.44140625" style="49" customWidth="1"/>
    <col min="5" max="5" width="7.5546875" style="49" customWidth="1"/>
    <col min="6" max="6" width="6" style="49" customWidth="1"/>
    <col min="7" max="7" width="6.109375" style="49" customWidth="1"/>
    <col min="8" max="8" width="6.88671875" style="49" customWidth="1"/>
    <col min="9" max="9" width="5.88671875" style="49" customWidth="1"/>
    <col min="10" max="10" width="5.6640625" style="49" customWidth="1"/>
    <col min="11" max="11" width="6.33203125" style="49" customWidth="1"/>
    <col min="12" max="12" width="6" style="49" customWidth="1"/>
    <col min="13" max="13" width="5.6640625" style="49" customWidth="1"/>
    <col min="14" max="14" width="6.44140625" style="49" customWidth="1"/>
    <col min="15" max="15" width="3.88671875" style="49" customWidth="1"/>
    <col min="16" max="16384" width="11.44140625" style="49"/>
  </cols>
  <sheetData>
    <row r="1" spans="2:15" ht="15.6">
      <c r="B1" s="196" t="s">
        <v>254</v>
      </c>
      <c r="C1" s="196"/>
      <c r="D1" s="197"/>
      <c r="E1" s="96" t="s">
        <v>358</v>
      </c>
      <c r="F1" s="96"/>
    </row>
    <row r="2" spans="2:15" ht="11.25" customHeight="1">
      <c r="B2" s="196" t="s">
        <v>256</v>
      </c>
      <c r="C2" s="196"/>
      <c r="D2" s="197"/>
      <c r="E2" s="198"/>
      <c r="F2" s="198"/>
      <c r="K2" s="356"/>
      <c r="L2" s="356"/>
      <c r="M2" s="356"/>
      <c r="N2" s="356"/>
    </row>
    <row r="3" spans="2:15" ht="10.5" customHeight="1">
      <c r="B3" s="196" t="s">
        <v>257</v>
      </c>
      <c r="C3" s="196"/>
      <c r="D3" s="197"/>
      <c r="E3" s="198"/>
      <c r="F3" s="198"/>
    </row>
    <row r="4" spans="2:15" ht="12.75" customHeight="1">
      <c r="B4" s="196" t="s">
        <v>258</v>
      </c>
      <c r="C4" s="196"/>
      <c r="D4" s="197"/>
      <c r="E4" s="198"/>
      <c r="F4" s="198"/>
    </row>
    <row r="5" spans="2:15" ht="15.75" customHeight="1">
      <c r="B5" s="44"/>
      <c r="C5" s="199" t="s">
        <v>359</v>
      </c>
      <c r="D5" s="199"/>
      <c r="E5" s="199"/>
      <c r="F5" s="199"/>
      <c r="G5" s="199"/>
      <c r="H5" s="199"/>
      <c r="I5" s="199"/>
      <c r="J5" s="199"/>
    </row>
    <row r="6" spans="2:15" ht="12" customHeight="1">
      <c r="B6" s="238"/>
      <c r="C6" s="357" t="s">
        <v>383</v>
      </c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</row>
    <row r="7" spans="2:15" ht="12" customHeight="1">
      <c r="B7" s="239"/>
      <c r="C7" s="358" t="s">
        <v>3</v>
      </c>
      <c r="D7" s="359"/>
      <c r="E7" s="360">
        <v>0.3</v>
      </c>
      <c r="F7" s="361"/>
      <c r="G7" s="362"/>
      <c r="H7" s="360">
        <v>0.4</v>
      </c>
      <c r="I7" s="361"/>
      <c r="J7" s="362">
        <v>0.5</v>
      </c>
      <c r="K7" s="360">
        <v>0.3</v>
      </c>
      <c r="L7" s="361"/>
      <c r="M7" s="362"/>
      <c r="N7" s="240"/>
      <c r="O7" s="241"/>
    </row>
    <row r="8" spans="2:15" ht="12" customHeight="1">
      <c r="B8" s="382" t="s">
        <v>261</v>
      </c>
      <c r="C8" s="384" t="s">
        <v>5</v>
      </c>
      <c r="D8" s="384" t="s">
        <v>6</v>
      </c>
      <c r="E8" s="347" t="s">
        <v>384</v>
      </c>
      <c r="F8" s="348"/>
      <c r="G8" s="349"/>
      <c r="H8" s="386" t="s">
        <v>322</v>
      </c>
      <c r="I8" s="387"/>
      <c r="J8" s="388"/>
      <c r="K8" s="353" t="s">
        <v>385</v>
      </c>
      <c r="L8" s="354"/>
      <c r="M8" s="355"/>
      <c r="N8" s="378" t="s">
        <v>10</v>
      </c>
      <c r="O8" s="380" t="s">
        <v>8</v>
      </c>
    </row>
    <row r="9" spans="2:15" ht="12" customHeight="1">
      <c r="B9" s="383"/>
      <c r="C9" s="385"/>
      <c r="D9" s="385"/>
      <c r="E9" s="208" t="s">
        <v>298</v>
      </c>
      <c r="F9" s="208" t="s">
        <v>299</v>
      </c>
      <c r="G9" s="208" t="s">
        <v>297</v>
      </c>
      <c r="H9" s="208" t="s">
        <v>298</v>
      </c>
      <c r="I9" s="208" t="s">
        <v>299</v>
      </c>
      <c r="J9" s="208" t="s">
        <v>297</v>
      </c>
      <c r="K9" s="208" t="s">
        <v>298</v>
      </c>
      <c r="L9" s="208" t="s">
        <v>299</v>
      </c>
      <c r="M9" s="208" t="s">
        <v>297</v>
      </c>
      <c r="N9" s="379"/>
      <c r="O9" s="381"/>
    </row>
    <row r="10" spans="2:15" ht="12.6" customHeight="1">
      <c r="B10" s="53">
        <v>1</v>
      </c>
      <c r="C10" s="216" t="s">
        <v>18</v>
      </c>
      <c r="D10" s="216" t="s">
        <v>21</v>
      </c>
      <c r="E10" s="248">
        <f>[2]M10AV!E10</f>
        <v>13.75</v>
      </c>
      <c r="F10" s="247"/>
      <c r="G10" s="248">
        <f>IF(F10="",E10,MIN(12, MAX(E10,F10)))</f>
        <v>13.75</v>
      </c>
      <c r="H10" s="248">
        <f>[2]M10AV!G10</f>
        <v>11</v>
      </c>
      <c r="I10" s="248" t="str">
        <f>IF([2]M10AV!H10="","",[2]RatGRH!E10)</f>
        <v/>
      </c>
      <c r="J10" s="248">
        <f>IF(I10="",H10,MIN(12, MAX(H10,I10)))</f>
        <v>11</v>
      </c>
      <c r="K10" s="226">
        <f>[2]M10AV!I10</f>
        <v>12</v>
      </c>
      <c r="L10" s="248" t="str">
        <f>IF([2]M10AV!J10="","",[2]RatDroit!E10)</f>
        <v/>
      </c>
      <c r="M10" s="248">
        <f>IF(L10="",K10,MIN(12, MAX(K10,L10)))</f>
        <v>12</v>
      </c>
      <c r="N10" s="247">
        <f>G10*0.3+J10*0.4+M10*0.3</f>
        <v>12.125</v>
      </c>
      <c r="O10" s="260" t="str">
        <f>IF(N10&lt;6,"AR", IF(N10&gt;=12,IF(AND(F10="",I10="",L10=""),"V","VAR"),"NV"))</f>
        <v>V</v>
      </c>
    </row>
    <row r="11" spans="2:15" ht="12.6" customHeight="1">
      <c r="B11" s="53">
        <v>2</v>
      </c>
      <c r="C11" s="216" t="s">
        <v>20</v>
      </c>
      <c r="D11" s="216" t="s">
        <v>23</v>
      </c>
      <c r="E11" s="248">
        <f>[2]M10AV!E11</f>
        <v>11.375</v>
      </c>
      <c r="F11" s="247">
        <f>IF([2]M10AV!F11="","",'[2] RatStrat'!E11)</f>
        <v>12</v>
      </c>
      <c r="G11" s="248">
        <f t="shared" ref="G11:G74" si="0">IF(F11="",E11,MIN(12, MAX(E11,F11)))</f>
        <v>12</v>
      </c>
      <c r="H11" s="248">
        <f>[2]M10AV!G11</f>
        <v>12</v>
      </c>
      <c r="I11" s="248" t="str">
        <f>IF([2]M10AV!H11="","",[2]RatGRH!E11)</f>
        <v/>
      </c>
      <c r="J11" s="248">
        <f t="shared" ref="J11:J74" si="1">IF(I11="",H11,MIN(12, MAX(H11,I11)))</f>
        <v>12</v>
      </c>
      <c r="K11" s="226">
        <f>[2]M10AV!I11</f>
        <v>11.5</v>
      </c>
      <c r="L11" s="248">
        <f>IF([2]M10AV!J11="","",[2]RatDroit!E11)</f>
        <v>12</v>
      </c>
      <c r="M11" s="248">
        <f t="shared" ref="M11:M74" si="2">IF(L11="",K11,MIN(12, MAX(K11,L11)))</f>
        <v>12</v>
      </c>
      <c r="N11" s="247">
        <f>G11*0.3+J11*0.4+M11*0.3</f>
        <v>12</v>
      </c>
      <c r="O11" s="260" t="str">
        <f t="shared" ref="O11:O74" si="3">IF(N11&lt;6,"AR", IF(N11&gt;=12,IF(AND(F11="",I11="",L11=""),"V","VAR"),"NV"))</f>
        <v>VAR</v>
      </c>
    </row>
    <row r="12" spans="2:15" ht="12.6" customHeight="1">
      <c r="B12" s="53">
        <v>3</v>
      </c>
      <c r="C12" s="216" t="s">
        <v>22</v>
      </c>
      <c r="D12" s="216" t="s">
        <v>25</v>
      </c>
      <c r="E12" s="248">
        <f>[2]M10AV!E12</f>
        <v>9.625</v>
      </c>
      <c r="F12" s="247">
        <f>IF([2]M10AV!F12="","",'[2] RatStrat'!E12)</f>
        <v>11</v>
      </c>
      <c r="G12" s="248">
        <f t="shared" si="0"/>
        <v>11</v>
      </c>
      <c r="H12" s="248">
        <f>[2]M10AV!G12</f>
        <v>9.75</v>
      </c>
      <c r="I12" s="248">
        <f>IF([2]M10AV!H12="","",[2]RatGRH!E12)</f>
        <v>9.5</v>
      </c>
      <c r="J12" s="248">
        <f t="shared" si="1"/>
        <v>9.75</v>
      </c>
      <c r="K12" s="226">
        <f>[2]M10AV!I12</f>
        <v>13</v>
      </c>
      <c r="L12" s="248" t="str">
        <f>IF([2]M10AV!J12="","",[2]RatDroit!E12)</f>
        <v/>
      </c>
      <c r="M12" s="248">
        <f t="shared" si="2"/>
        <v>13</v>
      </c>
      <c r="N12" s="247">
        <f t="shared" ref="N12:N75" si="4">G12*0.3+J12*0.4+M12*0.3</f>
        <v>11.1</v>
      </c>
      <c r="O12" s="260" t="str">
        <f t="shared" si="3"/>
        <v>NV</v>
      </c>
    </row>
    <row r="13" spans="2:15" ht="12.6" customHeight="1">
      <c r="B13" s="53">
        <v>4</v>
      </c>
      <c r="C13" s="216" t="s">
        <v>24</v>
      </c>
      <c r="D13" s="216" t="s">
        <v>27</v>
      </c>
      <c r="E13" s="248">
        <f>[2]M10AV!E13</f>
        <v>13.625</v>
      </c>
      <c r="F13" s="247" t="str">
        <f>IF([2]M10AV!F13="","",'[2] RatStrat'!E13)</f>
        <v/>
      </c>
      <c r="G13" s="248">
        <f t="shared" si="0"/>
        <v>13.625</v>
      </c>
      <c r="H13" s="248">
        <f>[2]M10AV!G13</f>
        <v>15</v>
      </c>
      <c r="I13" s="248" t="str">
        <f>IF([2]M10AV!H13="","",[2]RatGRH!E13)</f>
        <v/>
      </c>
      <c r="J13" s="248">
        <f t="shared" si="1"/>
        <v>15</v>
      </c>
      <c r="K13" s="226">
        <f>[2]M10AV!I13</f>
        <v>12</v>
      </c>
      <c r="L13" s="248" t="str">
        <f>IF([2]M10AV!J13="","",[2]RatDroit!E13)</f>
        <v/>
      </c>
      <c r="M13" s="248">
        <f t="shared" si="2"/>
        <v>12</v>
      </c>
      <c r="N13" s="247">
        <f t="shared" si="4"/>
        <v>13.687499999999998</v>
      </c>
      <c r="O13" s="260" t="str">
        <f t="shared" si="3"/>
        <v>V</v>
      </c>
    </row>
    <row r="14" spans="2:15" ht="12.6" customHeight="1">
      <c r="B14" s="53">
        <v>5</v>
      </c>
      <c r="C14" s="216" t="s">
        <v>26</v>
      </c>
      <c r="D14" s="216" t="s">
        <v>29</v>
      </c>
      <c r="E14" s="248">
        <f>[2]M10AV!E14</f>
        <v>14.25</v>
      </c>
      <c r="F14" s="247" t="str">
        <f>IF([2]M10AV!F14="","",'[2] RatStrat'!E14)</f>
        <v/>
      </c>
      <c r="G14" s="248">
        <f t="shared" si="0"/>
        <v>14.25</v>
      </c>
      <c r="H14" s="248">
        <f>[2]M10AV!G14</f>
        <v>15.25</v>
      </c>
      <c r="I14" s="248" t="str">
        <f>IF([2]M10AV!H14="","",[2]RatGRH!E14)</f>
        <v/>
      </c>
      <c r="J14" s="248">
        <f t="shared" si="1"/>
        <v>15.25</v>
      </c>
      <c r="K14" s="226">
        <f>[2]M10AV!I14</f>
        <v>13</v>
      </c>
      <c r="L14" s="248" t="str">
        <f>IF([2]M10AV!J14="","",[2]RatDroit!E14)</f>
        <v/>
      </c>
      <c r="M14" s="248">
        <f t="shared" si="2"/>
        <v>13</v>
      </c>
      <c r="N14" s="247">
        <f t="shared" si="4"/>
        <v>14.275</v>
      </c>
      <c r="O14" s="260" t="str">
        <f t="shared" si="3"/>
        <v>V</v>
      </c>
    </row>
    <row r="15" spans="2:15" ht="12.6" customHeight="1">
      <c r="B15" s="53">
        <v>6</v>
      </c>
      <c r="C15" s="216" t="s">
        <v>28</v>
      </c>
      <c r="D15" s="216" t="s">
        <v>31</v>
      </c>
      <c r="E15" s="248">
        <f>[2]M10AV!E15</f>
        <v>13.375</v>
      </c>
      <c r="F15" s="247" t="str">
        <f>IF([2]M10AV!F15="","",'[2] RatStrat'!E15)</f>
        <v/>
      </c>
      <c r="G15" s="248">
        <f t="shared" si="0"/>
        <v>13.375</v>
      </c>
      <c r="H15" s="248">
        <f>[2]M10AV!G15</f>
        <v>14.75</v>
      </c>
      <c r="I15" s="248" t="str">
        <f>IF([2]M10AV!H15="","",[2]RatGRH!E15)</f>
        <v/>
      </c>
      <c r="J15" s="248">
        <f t="shared" si="1"/>
        <v>14.75</v>
      </c>
      <c r="K15" s="226">
        <f>[2]M10AV!I15</f>
        <v>12.5</v>
      </c>
      <c r="L15" s="248" t="str">
        <f>IF([2]M10AV!J15="","",[2]RatDroit!E15)</f>
        <v/>
      </c>
      <c r="M15" s="248">
        <f t="shared" si="2"/>
        <v>12.5</v>
      </c>
      <c r="N15" s="247">
        <f t="shared" si="4"/>
        <v>13.662500000000001</v>
      </c>
      <c r="O15" s="260" t="str">
        <f t="shared" si="3"/>
        <v>V</v>
      </c>
    </row>
    <row r="16" spans="2:15" ht="12.6" customHeight="1">
      <c r="B16" s="53">
        <v>7</v>
      </c>
      <c r="C16" s="216" t="s">
        <v>30</v>
      </c>
      <c r="D16" s="216" t="s">
        <v>33</v>
      </c>
      <c r="E16" s="248">
        <f>[2]M10AV!E16</f>
        <v>12.25</v>
      </c>
      <c r="F16" s="247" t="str">
        <f>IF([2]M10AV!F16="","",'[2] RatStrat'!E16)</f>
        <v/>
      </c>
      <c r="G16" s="248">
        <f t="shared" si="0"/>
        <v>12.25</v>
      </c>
      <c r="H16" s="248">
        <f>[2]M10AV!G16</f>
        <v>10.5</v>
      </c>
      <c r="I16" s="248">
        <f>IF([2]M10AV!H16="","",[2]RatGRH!E16)</f>
        <v>0</v>
      </c>
      <c r="J16" s="248">
        <f t="shared" si="1"/>
        <v>10.5</v>
      </c>
      <c r="K16" s="226">
        <f>[2]M10AV!I16</f>
        <v>10.5</v>
      </c>
      <c r="L16" s="248">
        <f>IF([2]M10AV!J16="","",[2]RatDroit!E16)</f>
        <v>11</v>
      </c>
      <c r="M16" s="248">
        <f t="shared" si="2"/>
        <v>11</v>
      </c>
      <c r="N16" s="247">
        <f t="shared" si="4"/>
        <v>11.175000000000001</v>
      </c>
      <c r="O16" s="260" t="str">
        <f t="shared" si="3"/>
        <v>NV</v>
      </c>
    </row>
    <row r="17" spans="2:15" ht="12.6" customHeight="1">
      <c r="B17" s="53">
        <v>8</v>
      </c>
      <c r="C17" s="216" t="s">
        <v>32</v>
      </c>
      <c r="D17" s="216" t="s">
        <v>35</v>
      </c>
      <c r="E17" s="248">
        <f>[2]M10AV!E17</f>
        <v>12.125</v>
      </c>
      <c r="F17" s="247" t="str">
        <f>IF([2]M10AV!F17="","",'[2] RatStrat'!E17)</f>
        <v/>
      </c>
      <c r="G17" s="248">
        <f t="shared" si="0"/>
        <v>12.125</v>
      </c>
      <c r="H17" s="248">
        <f>[2]M10AV!G17</f>
        <v>10.75</v>
      </c>
      <c r="I17" s="248">
        <f>IF([2]M10AV!H17="","",[2]RatGRH!E17)</f>
        <v>10</v>
      </c>
      <c r="J17" s="248">
        <f t="shared" si="1"/>
        <v>10.75</v>
      </c>
      <c r="K17" s="226">
        <f>[2]M10AV!I17</f>
        <v>12</v>
      </c>
      <c r="L17" s="248" t="str">
        <f>IF([2]M10AV!J17="","",[2]RatDroit!E17)</f>
        <v/>
      </c>
      <c r="M17" s="248">
        <f t="shared" si="2"/>
        <v>12</v>
      </c>
      <c r="N17" s="247">
        <f t="shared" si="4"/>
        <v>11.5375</v>
      </c>
      <c r="O17" s="260" t="str">
        <f t="shared" si="3"/>
        <v>NV</v>
      </c>
    </row>
    <row r="18" spans="2:15" ht="12.6" customHeight="1">
      <c r="B18" s="53">
        <v>9</v>
      </c>
      <c r="C18" s="216" t="s">
        <v>34</v>
      </c>
      <c r="D18" s="216" t="s">
        <v>37</v>
      </c>
      <c r="E18" s="248">
        <f>[2]M10AV!E18</f>
        <v>14.75</v>
      </c>
      <c r="F18" s="247" t="str">
        <f>IF([2]M10AV!F18="","",'[2] RatStrat'!E18)</f>
        <v/>
      </c>
      <c r="G18" s="248">
        <f t="shared" si="0"/>
        <v>14.75</v>
      </c>
      <c r="H18" s="248">
        <f>[2]M10AV!G18</f>
        <v>14.75</v>
      </c>
      <c r="I18" s="248" t="str">
        <f>IF([2]M10AV!H18="","",[2]RatGRH!E18)</f>
        <v/>
      </c>
      <c r="J18" s="248">
        <f t="shared" si="1"/>
        <v>14.75</v>
      </c>
      <c r="K18" s="226">
        <f>[2]M10AV!I18</f>
        <v>12</v>
      </c>
      <c r="L18" s="248" t="str">
        <f>IF([2]M10AV!J18="","",[2]RatDroit!E18)</f>
        <v/>
      </c>
      <c r="M18" s="248">
        <f t="shared" si="2"/>
        <v>12</v>
      </c>
      <c r="N18" s="247">
        <f t="shared" si="4"/>
        <v>13.924999999999999</v>
      </c>
      <c r="O18" s="260" t="str">
        <f t="shared" si="3"/>
        <v>V</v>
      </c>
    </row>
    <row r="19" spans="2:15" ht="12.6" customHeight="1">
      <c r="B19" s="53">
        <v>10</v>
      </c>
      <c r="C19" s="216" t="s">
        <v>36</v>
      </c>
      <c r="D19" s="216" t="s">
        <v>39</v>
      </c>
      <c r="E19" s="248">
        <f>[2]M10AV!E19</f>
        <v>11.25</v>
      </c>
      <c r="F19" s="247">
        <f>IF([2]M10AV!F19="","",'[2] RatStrat'!E19)</f>
        <v>12</v>
      </c>
      <c r="G19" s="248">
        <f t="shared" si="0"/>
        <v>12</v>
      </c>
      <c r="H19" s="248">
        <f>[2]M10AV!G19</f>
        <v>10.25</v>
      </c>
      <c r="I19" s="248">
        <f>IF([2]M10AV!H19="","",[2]RatGRH!E19)</f>
        <v>9.5</v>
      </c>
      <c r="J19" s="248">
        <f t="shared" si="1"/>
        <v>10.25</v>
      </c>
      <c r="K19" s="226">
        <f>[2]M10AV!I19</f>
        <v>14</v>
      </c>
      <c r="L19" s="248" t="str">
        <f>IF([2]M10AV!J19="","",[2]RatDroit!E19)</f>
        <v/>
      </c>
      <c r="M19" s="248">
        <f t="shared" si="2"/>
        <v>14</v>
      </c>
      <c r="N19" s="247">
        <f t="shared" si="4"/>
        <v>11.9</v>
      </c>
      <c r="O19" s="260" t="str">
        <f t="shared" si="3"/>
        <v>NV</v>
      </c>
    </row>
    <row r="20" spans="2:15" ht="12.6" customHeight="1">
      <c r="B20" s="53">
        <v>11</v>
      </c>
      <c r="C20" s="216" t="s">
        <v>38</v>
      </c>
      <c r="D20" s="216" t="s">
        <v>41</v>
      </c>
      <c r="E20" s="248">
        <f>[2]M10AV!E20</f>
        <v>13.875</v>
      </c>
      <c r="F20" s="247" t="str">
        <f>IF([2]M10AV!F20="","",'[2] RatStrat'!E20)</f>
        <v/>
      </c>
      <c r="G20" s="248">
        <f t="shared" si="0"/>
        <v>13.875</v>
      </c>
      <c r="H20" s="248">
        <f>[2]M10AV!G20</f>
        <v>14.75</v>
      </c>
      <c r="I20" s="248" t="str">
        <f>IF([2]M10AV!H20="","",[2]RatGRH!E20)</f>
        <v/>
      </c>
      <c r="J20" s="248">
        <f t="shared" si="1"/>
        <v>14.75</v>
      </c>
      <c r="K20" s="226">
        <f>[2]M10AV!I20</f>
        <v>12.5</v>
      </c>
      <c r="L20" s="248" t="str">
        <f>IF([2]M10AV!J20="","",[2]RatDroit!E20)</f>
        <v/>
      </c>
      <c r="M20" s="248">
        <f t="shared" si="2"/>
        <v>12.5</v>
      </c>
      <c r="N20" s="247">
        <f t="shared" si="4"/>
        <v>13.8125</v>
      </c>
      <c r="O20" s="260" t="str">
        <f t="shared" si="3"/>
        <v>V</v>
      </c>
    </row>
    <row r="21" spans="2:15" ht="12.6" customHeight="1">
      <c r="B21" s="53">
        <v>12</v>
      </c>
      <c r="C21" s="216" t="s">
        <v>40</v>
      </c>
      <c r="D21" s="216" t="s">
        <v>43</v>
      </c>
      <c r="E21" s="248">
        <f>[2]M10AV!E21</f>
        <v>11.5</v>
      </c>
      <c r="F21" s="247">
        <f>IF([2]M10AV!F21="","",'[2] RatStrat'!E21)</f>
        <v>12</v>
      </c>
      <c r="G21" s="248">
        <f t="shared" si="0"/>
        <v>12</v>
      </c>
      <c r="H21" s="248">
        <f>[2]M10AV!G21</f>
        <v>13</v>
      </c>
      <c r="I21" s="248" t="str">
        <f>IF([2]M10AV!H21="","",[2]RatGRH!E21)</f>
        <v/>
      </c>
      <c r="J21" s="248">
        <f t="shared" si="1"/>
        <v>13</v>
      </c>
      <c r="K21" s="226">
        <f>[2]M10AV!I21</f>
        <v>11</v>
      </c>
      <c r="L21" s="248">
        <f>IF([2]M10AV!J21="","",[2]RatDroit!E21)</f>
        <v>13</v>
      </c>
      <c r="M21" s="248">
        <f t="shared" si="2"/>
        <v>12</v>
      </c>
      <c r="N21" s="247">
        <f t="shared" si="4"/>
        <v>12.4</v>
      </c>
      <c r="O21" s="260" t="str">
        <f t="shared" si="3"/>
        <v>VAR</v>
      </c>
    </row>
    <row r="22" spans="2:15" ht="12.6" customHeight="1">
      <c r="B22" s="53">
        <v>13</v>
      </c>
      <c r="C22" s="216" t="s">
        <v>42</v>
      </c>
      <c r="D22" s="216" t="s">
        <v>45</v>
      </c>
      <c r="E22" s="248">
        <f>[2]M10AV!E22</f>
        <v>14.75</v>
      </c>
      <c r="F22" s="247" t="str">
        <f>IF([2]M10AV!F22="","",'[2] RatStrat'!E22)</f>
        <v/>
      </c>
      <c r="G22" s="248">
        <f t="shared" si="0"/>
        <v>14.75</v>
      </c>
      <c r="H22" s="248">
        <f>[2]M10AV!G22</f>
        <v>13</v>
      </c>
      <c r="I22" s="248" t="str">
        <f>IF([2]M10AV!H22="","",[2]RatGRH!E22)</f>
        <v/>
      </c>
      <c r="J22" s="248">
        <f t="shared" si="1"/>
        <v>13</v>
      </c>
      <c r="K22" s="226">
        <f>[2]M10AV!I22</f>
        <v>12.5</v>
      </c>
      <c r="L22" s="248" t="str">
        <f>IF([2]M10AV!J22="","",[2]RatDroit!E22)</f>
        <v/>
      </c>
      <c r="M22" s="248">
        <f t="shared" si="2"/>
        <v>12.5</v>
      </c>
      <c r="N22" s="247">
        <f t="shared" si="4"/>
        <v>13.375</v>
      </c>
      <c r="O22" s="260" t="str">
        <f t="shared" si="3"/>
        <v>V</v>
      </c>
    </row>
    <row r="23" spans="2:15" ht="12.6" customHeight="1">
      <c r="B23" s="53">
        <v>14</v>
      </c>
      <c r="C23" s="216" t="s">
        <v>44</v>
      </c>
      <c r="D23" s="216" t="s">
        <v>47</v>
      </c>
      <c r="E23" s="248">
        <f>[2]M10AV!E23</f>
        <v>11.125</v>
      </c>
      <c r="F23" s="247">
        <f>IF([2]M10AV!F23="","",'[2] RatStrat'!E23)</f>
        <v>12</v>
      </c>
      <c r="G23" s="248">
        <f t="shared" si="0"/>
        <v>12</v>
      </c>
      <c r="H23" s="248">
        <f>[2]M10AV!G23</f>
        <v>9.75</v>
      </c>
      <c r="I23" s="248">
        <f>IF([2]M10AV!H23="","",[2]RatGRH!E23)</f>
        <v>12</v>
      </c>
      <c r="J23" s="248">
        <f t="shared" si="1"/>
        <v>12</v>
      </c>
      <c r="K23" s="226">
        <f>[2]M10AV!I23</f>
        <v>12</v>
      </c>
      <c r="L23" s="248" t="str">
        <f>IF([2]M10AV!J23="","",[2]RatDroit!E23)</f>
        <v/>
      </c>
      <c r="M23" s="248">
        <f t="shared" si="2"/>
        <v>12</v>
      </c>
      <c r="N23" s="247">
        <f t="shared" si="4"/>
        <v>12</v>
      </c>
      <c r="O23" s="260" t="str">
        <f t="shared" si="3"/>
        <v>VAR</v>
      </c>
    </row>
    <row r="24" spans="2:15" ht="12.6" customHeight="1">
      <c r="B24" s="53">
        <v>15</v>
      </c>
      <c r="C24" s="216" t="s">
        <v>46</v>
      </c>
      <c r="D24" s="216" t="s">
        <v>49</v>
      </c>
      <c r="E24" s="248">
        <f>[2]M10AV!E24</f>
        <v>17.875</v>
      </c>
      <c r="F24" s="247" t="str">
        <f>IF([2]M10AV!F24="","",'[2] RatStrat'!E24)</f>
        <v/>
      </c>
      <c r="G24" s="248">
        <f t="shared" si="0"/>
        <v>17.875</v>
      </c>
      <c r="H24" s="248">
        <f>[2]M10AV!G24</f>
        <v>14.5</v>
      </c>
      <c r="I24" s="248" t="str">
        <f>IF([2]M10AV!H24="","",[2]RatGRH!E24)</f>
        <v/>
      </c>
      <c r="J24" s="248">
        <f t="shared" si="1"/>
        <v>14.5</v>
      </c>
      <c r="K24" s="226">
        <f>[2]M10AV!I24</f>
        <v>13.5</v>
      </c>
      <c r="L24" s="248" t="str">
        <f>IF([2]M10AV!J24="","",[2]RatDroit!E24)</f>
        <v/>
      </c>
      <c r="M24" s="248">
        <f t="shared" si="2"/>
        <v>13.5</v>
      </c>
      <c r="N24" s="247">
        <f t="shared" si="4"/>
        <v>15.212500000000002</v>
      </c>
      <c r="O24" s="260" t="str">
        <f t="shared" si="3"/>
        <v>V</v>
      </c>
    </row>
    <row r="25" spans="2:15" ht="12.6" customHeight="1">
      <c r="B25" s="53">
        <v>16</v>
      </c>
      <c r="C25" s="216" t="s">
        <v>48</v>
      </c>
      <c r="D25" s="216" t="s">
        <v>51</v>
      </c>
      <c r="E25" s="248">
        <f>[2]M10AV!E25</f>
        <v>11.125</v>
      </c>
      <c r="F25" s="247">
        <f>IF([2]M10AV!F25="","",'[2] RatStrat'!E25)</f>
        <v>12</v>
      </c>
      <c r="G25" s="248">
        <f t="shared" si="0"/>
        <v>12</v>
      </c>
      <c r="H25" s="248">
        <f>[2]M10AV!G25</f>
        <v>9</v>
      </c>
      <c r="I25" s="248">
        <f>IF([2]M10AV!H25="","",[2]RatGRH!E25)</f>
        <v>12</v>
      </c>
      <c r="J25" s="248">
        <f t="shared" si="1"/>
        <v>12</v>
      </c>
      <c r="K25" s="226">
        <f>[2]M10AV!I25</f>
        <v>12</v>
      </c>
      <c r="L25" s="248" t="str">
        <f>IF([2]M10AV!J25="","",[2]RatDroit!E25)</f>
        <v/>
      </c>
      <c r="M25" s="248">
        <f t="shared" si="2"/>
        <v>12</v>
      </c>
      <c r="N25" s="247">
        <f t="shared" si="4"/>
        <v>12</v>
      </c>
      <c r="O25" s="260" t="str">
        <f t="shared" si="3"/>
        <v>VAR</v>
      </c>
    </row>
    <row r="26" spans="2:15" ht="12.6" customHeight="1">
      <c r="B26" s="53">
        <v>17</v>
      </c>
      <c r="C26" s="216" t="s">
        <v>50</v>
      </c>
      <c r="D26" s="216" t="s">
        <v>53</v>
      </c>
      <c r="E26" s="248">
        <f>[2]M10AV!E26</f>
        <v>14.875</v>
      </c>
      <c r="F26" s="247" t="str">
        <f>IF([2]M10AV!F26="","",'[2] RatStrat'!E26)</f>
        <v/>
      </c>
      <c r="G26" s="248">
        <f t="shared" si="0"/>
        <v>14.875</v>
      </c>
      <c r="H26" s="248">
        <f>[2]M10AV!G26</f>
        <v>15.5</v>
      </c>
      <c r="I26" s="248" t="str">
        <f>IF([2]M10AV!H26="","",[2]RatGRH!E26)</f>
        <v/>
      </c>
      <c r="J26" s="248">
        <f t="shared" si="1"/>
        <v>15.5</v>
      </c>
      <c r="K26" s="226">
        <f>[2]M10AV!I26</f>
        <v>12.5</v>
      </c>
      <c r="L26" s="248" t="str">
        <f>IF([2]M10AV!J26="","",[2]RatDroit!E26)</f>
        <v/>
      </c>
      <c r="M26" s="248">
        <f t="shared" si="2"/>
        <v>12.5</v>
      </c>
      <c r="N26" s="247">
        <f t="shared" si="4"/>
        <v>14.4125</v>
      </c>
      <c r="O26" s="260" t="str">
        <f t="shared" si="3"/>
        <v>V</v>
      </c>
    </row>
    <row r="27" spans="2:15" ht="12.6" customHeight="1">
      <c r="B27" s="53">
        <v>18</v>
      </c>
      <c r="C27" s="216" t="s">
        <v>52</v>
      </c>
      <c r="D27" s="216" t="s">
        <v>247</v>
      </c>
      <c r="E27" s="248">
        <f>[2]M10AV!E27</f>
        <v>11.375</v>
      </c>
      <c r="F27" s="247" t="str">
        <f>IF([2]M10AV!F27="","",'[2] RatStrat'!E27)</f>
        <v/>
      </c>
      <c r="G27" s="248">
        <f t="shared" si="0"/>
        <v>11.375</v>
      </c>
      <c r="H27" s="248">
        <f>[2]M10AV!G27</f>
        <v>12.5</v>
      </c>
      <c r="I27" s="248" t="str">
        <f>IF([2]M10AV!H27="","",[2]RatGRH!E27)</f>
        <v/>
      </c>
      <c r="J27" s="248">
        <f t="shared" si="1"/>
        <v>12.5</v>
      </c>
      <c r="K27" s="226">
        <f>[2]M10AV!I27</f>
        <v>13</v>
      </c>
      <c r="L27" s="248" t="str">
        <f>IF([2]M10AV!J27="","",[2]RatDroit!E27)</f>
        <v/>
      </c>
      <c r="M27" s="248">
        <f t="shared" si="2"/>
        <v>13</v>
      </c>
      <c r="N27" s="247">
        <f t="shared" si="4"/>
        <v>12.3125</v>
      </c>
      <c r="O27" s="260" t="str">
        <f t="shared" si="3"/>
        <v>V</v>
      </c>
    </row>
    <row r="28" spans="2:15" ht="12.6" customHeight="1">
      <c r="B28" s="53">
        <v>19</v>
      </c>
      <c r="C28" s="216" t="s">
        <v>246</v>
      </c>
      <c r="D28" s="216" t="s">
        <v>55</v>
      </c>
      <c r="E28" s="248">
        <f>[2]M10AV!E28</f>
        <v>14.625</v>
      </c>
      <c r="F28" s="247" t="str">
        <f>IF([2]M10AV!F28="","",'[2] RatStrat'!E28)</f>
        <v/>
      </c>
      <c r="G28" s="248">
        <f t="shared" si="0"/>
        <v>14.625</v>
      </c>
      <c r="H28" s="248">
        <f>[2]M10AV!G28</f>
        <v>7</v>
      </c>
      <c r="I28" s="248">
        <f>IF([2]M10AV!H28="","",[2]RatGRH!E28)</f>
        <v>0</v>
      </c>
      <c r="J28" s="248">
        <f t="shared" si="1"/>
        <v>7</v>
      </c>
      <c r="K28" s="226">
        <f>[2]M10AV!I28</f>
        <v>13</v>
      </c>
      <c r="L28" s="248" t="str">
        <f>IF([2]M10AV!J28="","",[2]RatDroit!E28)</f>
        <v/>
      </c>
      <c r="M28" s="248">
        <f t="shared" si="2"/>
        <v>13</v>
      </c>
      <c r="N28" s="247">
        <f t="shared" si="4"/>
        <v>11.0875</v>
      </c>
      <c r="O28" s="260" t="str">
        <f t="shared" si="3"/>
        <v>NV</v>
      </c>
    </row>
    <row r="29" spans="2:15" ht="12.6" customHeight="1">
      <c r="B29" s="53">
        <v>20</v>
      </c>
      <c r="C29" s="216" t="s">
        <v>54</v>
      </c>
      <c r="D29" s="216" t="s">
        <v>57</v>
      </c>
      <c r="E29" s="248">
        <f>[2]M10AV!E29</f>
        <v>11</v>
      </c>
      <c r="F29" s="247">
        <f>IF([2]M10AV!F29="","",'[2] RatStrat'!E29)</f>
        <v>12</v>
      </c>
      <c r="G29" s="248">
        <f t="shared" si="0"/>
        <v>12</v>
      </c>
      <c r="H29" s="248">
        <f>[2]M10AV!G29</f>
        <v>10</v>
      </c>
      <c r="I29" s="248">
        <f>IF([2]M10AV!H29="","",[2]RatGRH!E29)</f>
        <v>0</v>
      </c>
      <c r="J29" s="248">
        <f t="shared" si="1"/>
        <v>10</v>
      </c>
      <c r="K29" s="226">
        <f>[2]M10AV!I29</f>
        <v>10.5</v>
      </c>
      <c r="L29" s="248">
        <f>IF([2]M10AV!J29="","",[2]RatDroit!E29)</f>
        <v>10</v>
      </c>
      <c r="M29" s="248">
        <f t="shared" si="2"/>
        <v>10.5</v>
      </c>
      <c r="N29" s="247">
        <f t="shared" si="4"/>
        <v>10.75</v>
      </c>
      <c r="O29" s="260" t="str">
        <f t="shared" si="3"/>
        <v>NV</v>
      </c>
    </row>
    <row r="30" spans="2:15" ht="12.6" customHeight="1">
      <c r="B30" s="53">
        <v>21</v>
      </c>
      <c r="C30" s="216" t="s">
        <v>56</v>
      </c>
      <c r="D30" s="216" t="s">
        <v>59</v>
      </c>
      <c r="E30" s="248">
        <f>[2]M10AV!E30</f>
        <v>13.125</v>
      </c>
      <c r="F30" s="247" t="str">
        <f>IF([2]M10AV!F30="","",'[2] RatStrat'!E30)</f>
        <v/>
      </c>
      <c r="G30" s="248">
        <f t="shared" si="0"/>
        <v>13.125</v>
      </c>
      <c r="H30" s="248">
        <f>[2]M10AV!G30</f>
        <v>14.25</v>
      </c>
      <c r="I30" s="248" t="str">
        <f>IF([2]M10AV!H30="","",[2]RatGRH!E30)</f>
        <v/>
      </c>
      <c r="J30" s="248">
        <f t="shared" si="1"/>
        <v>14.25</v>
      </c>
      <c r="K30" s="226">
        <f>[2]M10AV!I30</f>
        <v>11</v>
      </c>
      <c r="L30" s="248" t="str">
        <f>IF([2]M10AV!J30="","",[2]RatDroit!E30)</f>
        <v/>
      </c>
      <c r="M30" s="248">
        <f t="shared" si="2"/>
        <v>11</v>
      </c>
      <c r="N30" s="247">
        <f t="shared" si="4"/>
        <v>12.9375</v>
      </c>
      <c r="O30" s="260" t="str">
        <f t="shared" si="3"/>
        <v>V</v>
      </c>
    </row>
    <row r="31" spans="2:15" ht="12.6" customHeight="1">
      <c r="B31" s="53">
        <v>22</v>
      </c>
      <c r="C31" s="216" t="s">
        <v>58</v>
      </c>
      <c r="D31" s="216" t="s">
        <v>61</v>
      </c>
      <c r="E31" s="248">
        <f>[2]M10AV!E31</f>
        <v>15.75</v>
      </c>
      <c r="F31" s="247" t="str">
        <f>IF([2]M10AV!F31="","",'[2] RatStrat'!E31)</f>
        <v/>
      </c>
      <c r="G31" s="248">
        <f t="shared" si="0"/>
        <v>15.75</v>
      </c>
      <c r="H31" s="248">
        <f>[2]M10AV!G31</f>
        <v>15.5</v>
      </c>
      <c r="I31" s="248" t="str">
        <f>IF([2]M10AV!H31="","",[2]RatGRH!E31)</f>
        <v/>
      </c>
      <c r="J31" s="248">
        <f t="shared" si="1"/>
        <v>15.5</v>
      </c>
      <c r="K31" s="226">
        <f>[2]M10AV!I31</f>
        <v>11</v>
      </c>
      <c r="L31" s="248" t="str">
        <f>IF([2]M10AV!J31="","",[2]RatDroit!E31)</f>
        <v/>
      </c>
      <c r="M31" s="248">
        <f t="shared" si="2"/>
        <v>11</v>
      </c>
      <c r="N31" s="247">
        <f t="shared" si="4"/>
        <v>14.225000000000001</v>
      </c>
      <c r="O31" s="260" t="str">
        <f t="shared" si="3"/>
        <v>V</v>
      </c>
    </row>
    <row r="32" spans="2:15" ht="12.6" customHeight="1">
      <c r="B32" s="53">
        <v>23</v>
      </c>
      <c r="C32" s="216" t="s">
        <v>60</v>
      </c>
      <c r="D32" s="216" t="s">
        <v>63</v>
      </c>
      <c r="E32" s="248">
        <f>[2]M10AV!E32</f>
        <v>9.625</v>
      </c>
      <c r="F32" s="247">
        <f>IF([2]M10AV!F32="","",'[2] RatStrat'!E32)</f>
        <v>10.5</v>
      </c>
      <c r="G32" s="248">
        <f t="shared" si="0"/>
        <v>10.5</v>
      </c>
      <c r="H32" s="248">
        <f>[2]M10AV!G32</f>
        <v>9.5</v>
      </c>
      <c r="I32" s="248">
        <f>IF([2]M10AV!H32="","",[2]RatGRH!E32)</f>
        <v>9.5</v>
      </c>
      <c r="J32" s="248">
        <f t="shared" si="1"/>
        <v>9.5</v>
      </c>
      <c r="K32" s="226">
        <f>[2]M10AV!I32</f>
        <v>9.5</v>
      </c>
      <c r="L32" s="248">
        <f>IF([2]M10AV!J32="","",[2]RatDroit!E32)</f>
        <v>10</v>
      </c>
      <c r="M32" s="248">
        <f t="shared" si="2"/>
        <v>10</v>
      </c>
      <c r="N32" s="247">
        <f t="shared" si="4"/>
        <v>9.9499999999999993</v>
      </c>
      <c r="O32" s="260" t="str">
        <f t="shared" si="3"/>
        <v>NV</v>
      </c>
    </row>
    <row r="33" spans="2:15" ht="12.6" customHeight="1">
      <c r="B33" s="53">
        <v>24</v>
      </c>
      <c r="C33" s="216" t="s">
        <v>62</v>
      </c>
      <c r="D33" s="216" t="s">
        <v>65</v>
      </c>
      <c r="E33" s="248">
        <f>[2]M10AV!E33</f>
        <v>11.25</v>
      </c>
      <c r="F33" s="247" t="str">
        <f>IF([2]M10AV!F33="","",'[2] RatStrat'!E33)</f>
        <v/>
      </c>
      <c r="G33" s="248">
        <f t="shared" si="0"/>
        <v>11.25</v>
      </c>
      <c r="H33" s="248">
        <f>[2]M10AV!G33</f>
        <v>13.25</v>
      </c>
      <c r="I33" s="248" t="str">
        <f>IF([2]M10AV!H33="","",[2]RatGRH!E33)</f>
        <v/>
      </c>
      <c r="J33" s="248">
        <f t="shared" si="1"/>
        <v>13.25</v>
      </c>
      <c r="K33" s="226">
        <f>[2]M10AV!I33</f>
        <v>14</v>
      </c>
      <c r="L33" s="248" t="str">
        <f>IF([2]M10AV!J33="","",[2]RatDroit!E33)</f>
        <v/>
      </c>
      <c r="M33" s="248">
        <f t="shared" si="2"/>
        <v>14</v>
      </c>
      <c r="N33" s="247">
        <f t="shared" si="4"/>
        <v>12.875</v>
      </c>
      <c r="O33" s="260" t="str">
        <f t="shared" si="3"/>
        <v>V</v>
      </c>
    </row>
    <row r="34" spans="2:15" ht="12.6" customHeight="1">
      <c r="B34" s="53">
        <v>25</v>
      </c>
      <c r="C34" s="216" t="s">
        <v>64</v>
      </c>
      <c r="D34" s="216" t="s">
        <v>67</v>
      </c>
      <c r="E34" s="248">
        <f>[2]M10AV!E34</f>
        <v>12.875</v>
      </c>
      <c r="F34" s="247" t="str">
        <f>IF([2]M10AV!F34="","",'[2] RatStrat'!E34)</f>
        <v/>
      </c>
      <c r="G34" s="248">
        <f t="shared" si="0"/>
        <v>12.875</v>
      </c>
      <c r="H34" s="248">
        <f>[2]M10AV!G34</f>
        <v>10.75</v>
      </c>
      <c r="I34" s="248" t="str">
        <f>IF([2]M10AV!H34="","",[2]RatGRH!E34)</f>
        <v/>
      </c>
      <c r="J34" s="248">
        <f t="shared" si="1"/>
        <v>10.75</v>
      </c>
      <c r="K34" s="226">
        <f>[2]M10AV!I34</f>
        <v>13</v>
      </c>
      <c r="L34" s="248" t="str">
        <f>IF([2]M10AV!J34="","",[2]RatDroit!E34)</f>
        <v/>
      </c>
      <c r="M34" s="248">
        <f t="shared" si="2"/>
        <v>13</v>
      </c>
      <c r="N34" s="247">
        <f t="shared" si="4"/>
        <v>12.0625</v>
      </c>
      <c r="O34" s="260" t="str">
        <f t="shared" si="3"/>
        <v>V</v>
      </c>
    </row>
    <row r="35" spans="2:15" ht="12.6" customHeight="1">
      <c r="B35" s="53">
        <v>26</v>
      </c>
      <c r="C35" s="216" t="s">
        <v>66</v>
      </c>
      <c r="D35" s="216" t="s">
        <v>69</v>
      </c>
      <c r="E35" s="248">
        <f>[2]M10AV!E35</f>
        <v>14.25</v>
      </c>
      <c r="F35" s="247" t="str">
        <f>IF([2]M10AV!F35="","",'[2] RatStrat'!E35)</f>
        <v/>
      </c>
      <c r="G35" s="248">
        <f t="shared" si="0"/>
        <v>14.25</v>
      </c>
      <c r="H35" s="248">
        <f>[2]M10AV!G35</f>
        <v>12</v>
      </c>
      <c r="I35" s="248" t="str">
        <f>IF([2]M10AV!H35="","",[2]RatGRH!E35)</f>
        <v/>
      </c>
      <c r="J35" s="248">
        <f t="shared" si="1"/>
        <v>12</v>
      </c>
      <c r="K35" s="226">
        <f>[2]M10AV!I35</f>
        <v>13</v>
      </c>
      <c r="L35" s="248" t="str">
        <f>IF([2]M10AV!J35="","",[2]RatDroit!E35)</f>
        <v/>
      </c>
      <c r="M35" s="248">
        <f t="shared" si="2"/>
        <v>13</v>
      </c>
      <c r="N35" s="247">
        <f t="shared" si="4"/>
        <v>12.975</v>
      </c>
      <c r="O35" s="260" t="str">
        <f t="shared" si="3"/>
        <v>V</v>
      </c>
    </row>
    <row r="36" spans="2:15" ht="12.6" customHeight="1">
      <c r="B36" s="53">
        <v>27</v>
      </c>
      <c r="C36" s="216" t="s">
        <v>68</v>
      </c>
      <c r="D36" s="216" t="s">
        <v>51</v>
      </c>
      <c r="E36" s="248">
        <f>[2]M10AV!E36</f>
        <v>10.5</v>
      </c>
      <c r="F36" s="247">
        <f>IF([2]M10AV!F36="","",'[2] RatStrat'!E36)</f>
        <v>11.5</v>
      </c>
      <c r="G36" s="248">
        <f t="shared" si="0"/>
        <v>11.5</v>
      </c>
      <c r="H36" s="248">
        <f>[2]M10AV!G36</f>
        <v>12.25</v>
      </c>
      <c r="I36" s="248" t="str">
        <f>IF([2]M10AV!H36="","",[2]RatGRH!E36)</f>
        <v/>
      </c>
      <c r="J36" s="248">
        <f t="shared" si="1"/>
        <v>12.25</v>
      </c>
      <c r="K36" s="226">
        <f>[2]M10AV!I36</f>
        <v>11.5</v>
      </c>
      <c r="L36" s="248">
        <f>IF([2]M10AV!J36="","",[2]RatDroit!E36)</f>
        <v>10</v>
      </c>
      <c r="M36" s="248">
        <f t="shared" si="2"/>
        <v>11.5</v>
      </c>
      <c r="N36" s="247">
        <f t="shared" si="4"/>
        <v>11.799999999999999</v>
      </c>
      <c r="O36" s="260" t="str">
        <f t="shared" si="3"/>
        <v>NV</v>
      </c>
    </row>
    <row r="37" spans="2:15" ht="12.6" customHeight="1">
      <c r="B37" s="53">
        <v>28</v>
      </c>
      <c r="C37" s="216" t="s">
        <v>70</v>
      </c>
      <c r="D37" s="216" t="s">
        <v>72</v>
      </c>
      <c r="E37" s="248">
        <f>[2]M10AV!E37</f>
        <v>12.5</v>
      </c>
      <c r="F37" s="247" t="str">
        <f>IF([2]M10AV!F37="","",'[2] RatStrat'!E37)</f>
        <v/>
      </c>
      <c r="G37" s="248">
        <f t="shared" si="0"/>
        <v>12.5</v>
      </c>
      <c r="H37" s="248">
        <f>[2]M10AV!G37</f>
        <v>9.25</v>
      </c>
      <c r="I37" s="248">
        <f>IF([2]M10AV!H37="","",[2]RatGRH!E37)</f>
        <v>10.5</v>
      </c>
      <c r="J37" s="248">
        <f t="shared" si="1"/>
        <v>10.5</v>
      </c>
      <c r="K37" s="226">
        <f>[2]M10AV!I37</f>
        <v>12</v>
      </c>
      <c r="L37" s="248" t="str">
        <f>IF([2]M10AV!J37="","",[2]RatDroit!E37)</f>
        <v/>
      </c>
      <c r="M37" s="248">
        <f t="shared" si="2"/>
        <v>12</v>
      </c>
      <c r="N37" s="247">
        <f t="shared" si="4"/>
        <v>11.55</v>
      </c>
      <c r="O37" s="260" t="str">
        <f t="shared" si="3"/>
        <v>NV</v>
      </c>
    </row>
    <row r="38" spans="2:15" ht="12.6" customHeight="1">
      <c r="B38" s="53">
        <v>29</v>
      </c>
      <c r="C38" s="216" t="s">
        <v>71</v>
      </c>
      <c r="D38" s="216" t="s">
        <v>74</v>
      </c>
      <c r="E38" s="248">
        <f>[2]M10AV!E38</f>
        <v>10</v>
      </c>
      <c r="F38" s="247">
        <f>IF([2]M10AV!F38="","",'[2] RatStrat'!E38)</f>
        <v>8</v>
      </c>
      <c r="G38" s="248">
        <f t="shared" si="0"/>
        <v>10</v>
      </c>
      <c r="H38" s="248">
        <f>[2]M10AV!G38</f>
        <v>9.5</v>
      </c>
      <c r="I38" s="248">
        <f>IF([2]M10AV!H38="","",[2]RatGRH!E38)</f>
        <v>7.5</v>
      </c>
      <c r="J38" s="248">
        <f t="shared" si="1"/>
        <v>9.5</v>
      </c>
      <c r="K38" s="226">
        <f>[2]M10AV!I38</f>
        <v>11</v>
      </c>
      <c r="L38" s="248">
        <f>IF([2]M10AV!J38="","",[2]RatDroit!E38)</f>
        <v>10</v>
      </c>
      <c r="M38" s="248">
        <f t="shared" si="2"/>
        <v>11</v>
      </c>
      <c r="N38" s="247">
        <f t="shared" si="4"/>
        <v>10.100000000000001</v>
      </c>
      <c r="O38" s="260" t="str">
        <f t="shared" si="3"/>
        <v>NV</v>
      </c>
    </row>
    <row r="39" spans="2:15" ht="12.6" customHeight="1">
      <c r="B39" s="53">
        <v>30</v>
      </c>
      <c r="C39" s="216" t="s">
        <v>73</v>
      </c>
      <c r="D39" s="216" t="s">
        <v>51</v>
      </c>
      <c r="E39" s="248">
        <f>[2]M10AV!E39</f>
        <v>11.375</v>
      </c>
      <c r="F39" s="247">
        <f>IF([2]M10AV!F39="","",'[2] RatStrat'!E39)</f>
        <v>12</v>
      </c>
      <c r="G39" s="248">
        <f t="shared" si="0"/>
        <v>12</v>
      </c>
      <c r="H39" s="248">
        <f>[2]M10AV!G39</f>
        <v>12.25</v>
      </c>
      <c r="I39" s="248" t="str">
        <f>IF([2]M10AV!H39="","",[2]RatGRH!E39)</f>
        <v/>
      </c>
      <c r="J39" s="248">
        <f t="shared" si="1"/>
        <v>12.25</v>
      </c>
      <c r="K39" s="226">
        <f>[2]M10AV!I39</f>
        <v>11.5</v>
      </c>
      <c r="L39" s="248">
        <f>IF([2]M10AV!J39="","",[2]RatDroit!E39)</f>
        <v>15</v>
      </c>
      <c r="M39" s="248">
        <f t="shared" si="2"/>
        <v>12</v>
      </c>
      <c r="N39" s="247">
        <f t="shared" si="4"/>
        <v>12.1</v>
      </c>
      <c r="O39" s="260" t="str">
        <f t="shared" si="3"/>
        <v>VAR</v>
      </c>
    </row>
    <row r="40" spans="2:15" ht="12.6" customHeight="1">
      <c r="B40" s="53">
        <v>31</v>
      </c>
      <c r="C40" s="216" t="s">
        <v>75</v>
      </c>
      <c r="D40" s="216" t="s">
        <v>77</v>
      </c>
      <c r="E40" s="248">
        <f>[2]M10AV!E40</f>
        <v>12.125</v>
      </c>
      <c r="F40" s="247" t="str">
        <f>IF([2]M10AV!F40="","",'[2] RatStrat'!E40)</f>
        <v/>
      </c>
      <c r="G40" s="248">
        <f t="shared" si="0"/>
        <v>12.125</v>
      </c>
      <c r="H40" s="248">
        <f>[2]M10AV!G40</f>
        <v>13.25</v>
      </c>
      <c r="I40" s="248" t="str">
        <f>IF([2]M10AV!H40="","",[2]RatGRH!E40)</f>
        <v/>
      </c>
      <c r="J40" s="248">
        <f t="shared" si="1"/>
        <v>13.25</v>
      </c>
      <c r="K40" s="226">
        <f>[2]M10AV!I40</f>
        <v>14.5</v>
      </c>
      <c r="L40" s="248" t="str">
        <f>IF([2]M10AV!J40="","",[2]RatDroit!E40)</f>
        <v/>
      </c>
      <c r="M40" s="248">
        <f t="shared" si="2"/>
        <v>14.5</v>
      </c>
      <c r="N40" s="247">
        <f t="shared" si="4"/>
        <v>13.2875</v>
      </c>
      <c r="O40" s="260" t="str">
        <f t="shared" si="3"/>
        <v>V</v>
      </c>
    </row>
    <row r="41" spans="2:15" ht="12.6" customHeight="1">
      <c r="B41" s="53">
        <v>32</v>
      </c>
      <c r="C41" s="216" t="s">
        <v>76</v>
      </c>
      <c r="D41" s="216" t="s">
        <v>79</v>
      </c>
      <c r="E41" s="248">
        <f>[2]M10AV!E41</f>
        <v>10.5</v>
      </c>
      <c r="F41" s="247">
        <f>IF([2]M10AV!F41="","",'[2] RatStrat'!E41)</f>
        <v>12</v>
      </c>
      <c r="G41" s="248">
        <f t="shared" si="0"/>
        <v>12</v>
      </c>
      <c r="H41" s="248">
        <f>[2]M10AV!G41</f>
        <v>10.25</v>
      </c>
      <c r="I41" s="248">
        <f>IF([2]M10AV!H41="","",[2]RatGRH!E41)</f>
        <v>8.5</v>
      </c>
      <c r="J41" s="248">
        <f t="shared" si="1"/>
        <v>10.25</v>
      </c>
      <c r="K41" s="226">
        <f>[2]M10AV!I41</f>
        <v>13</v>
      </c>
      <c r="L41" s="248" t="str">
        <f>IF([2]M10AV!J41="","",[2]RatDroit!E41)</f>
        <v/>
      </c>
      <c r="M41" s="248">
        <f t="shared" si="2"/>
        <v>13</v>
      </c>
      <c r="N41" s="247">
        <f t="shared" si="4"/>
        <v>11.6</v>
      </c>
      <c r="O41" s="260" t="str">
        <f t="shared" si="3"/>
        <v>NV</v>
      </c>
    </row>
    <row r="42" spans="2:15" ht="12.6" customHeight="1">
      <c r="B42" s="53">
        <v>33</v>
      </c>
      <c r="C42" s="216" t="s">
        <v>78</v>
      </c>
      <c r="D42" s="216" t="s">
        <v>81</v>
      </c>
      <c r="E42" s="248">
        <f>[2]M10AV!E42</f>
        <v>13.5</v>
      </c>
      <c r="F42" s="247" t="str">
        <f>IF([2]M10AV!F42="","",'[2] RatStrat'!E42)</f>
        <v/>
      </c>
      <c r="G42" s="248">
        <f t="shared" si="0"/>
        <v>13.5</v>
      </c>
      <c r="H42" s="248">
        <f>[2]M10AV!G42</f>
        <v>15.5</v>
      </c>
      <c r="I42" s="248" t="str">
        <f>IF([2]M10AV!H42="","",[2]RatGRH!E42)</f>
        <v/>
      </c>
      <c r="J42" s="248">
        <f t="shared" si="1"/>
        <v>15.5</v>
      </c>
      <c r="K42" s="226">
        <f>[2]M10AV!I42</f>
        <v>14.5</v>
      </c>
      <c r="L42" s="248" t="str">
        <f>IF([2]M10AV!J42="","",[2]RatDroit!E42)</f>
        <v/>
      </c>
      <c r="M42" s="248">
        <f t="shared" si="2"/>
        <v>14.5</v>
      </c>
      <c r="N42" s="247">
        <f t="shared" si="4"/>
        <v>14.6</v>
      </c>
      <c r="O42" s="260" t="str">
        <f t="shared" si="3"/>
        <v>V</v>
      </c>
    </row>
    <row r="43" spans="2:15" ht="12.6" customHeight="1">
      <c r="B43" s="53">
        <v>34</v>
      </c>
      <c r="C43" s="216" t="s">
        <v>80</v>
      </c>
      <c r="D43" s="216" t="s">
        <v>83</v>
      </c>
      <c r="E43" s="248">
        <f>[2]M10AV!E43</f>
        <v>15.375</v>
      </c>
      <c r="F43" s="247" t="str">
        <f>IF([2]M10AV!F43="","",'[2] RatStrat'!E43)</f>
        <v/>
      </c>
      <c r="G43" s="248">
        <f t="shared" si="0"/>
        <v>15.375</v>
      </c>
      <c r="H43" s="248">
        <f>[2]M10AV!G43</f>
        <v>16.75</v>
      </c>
      <c r="I43" s="248" t="str">
        <f>IF([2]M10AV!H43="","",[2]RatGRH!E43)</f>
        <v/>
      </c>
      <c r="J43" s="248">
        <f t="shared" si="1"/>
        <v>16.75</v>
      </c>
      <c r="K43" s="226">
        <f>[2]M10AV!I43</f>
        <v>14</v>
      </c>
      <c r="L43" s="248" t="str">
        <f>IF([2]M10AV!J43="","",[2]RatDroit!E43)</f>
        <v/>
      </c>
      <c r="M43" s="248">
        <f t="shared" si="2"/>
        <v>14</v>
      </c>
      <c r="N43" s="247">
        <f t="shared" si="4"/>
        <v>15.512499999999999</v>
      </c>
      <c r="O43" s="260" t="str">
        <f t="shared" si="3"/>
        <v>V</v>
      </c>
    </row>
    <row r="44" spans="2:15" ht="12.6" customHeight="1">
      <c r="B44" s="53">
        <v>35</v>
      </c>
      <c r="C44" s="216" t="s">
        <v>82</v>
      </c>
      <c r="D44" s="216" t="s">
        <v>85</v>
      </c>
      <c r="E44" s="248">
        <f>[2]M10AV!E44</f>
        <v>9.5</v>
      </c>
      <c r="F44" s="247" t="str">
        <f>IF([2]M10AV!F44="","",'[2] RatStrat'!E44)</f>
        <v/>
      </c>
      <c r="G44" s="248">
        <f t="shared" si="0"/>
        <v>9.5</v>
      </c>
      <c r="H44" s="248">
        <f>[2]M10AV!G44</f>
        <v>14.25</v>
      </c>
      <c r="I44" s="248" t="str">
        <f>IF([2]M10AV!H44="","",[2]RatGRH!E44)</f>
        <v/>
      </c>
      <c r="J44" s="248">
        <f t="shared" si="1"/>
        <v>14.25</v>
      </c>
      <c r="K44" s="226">
        <f>[2]M10AV!I44</f>
        <v>12.5</v>
      </c>
      <c r="L44" s="248" t="str">
        <f>IF([2]M10AV!J44="","",[2]RatDroit!E44)</f>
        <v/>
      </c>
      <c r="M44" s="248">
        <f t="shared" si="2"/>
        <v>12.5</v>
      </c>
      <c r="N44" s="247">
        <f t="shared" si="4"/>
        <v>12.3</v>
      </c>
      <c r="O44" s="260" t="str">
        <f t="shared" si="3"/>
        <v>V</v>
      </c>
    </row>
    <row r="45" spans="2:15" ht="12.6" customHeight="1">
      <c r="B45" s="53">
        <v>36</v>
      </c>
      <c r="C45" s="216" t="s">
        <v>84</v>
      </c>
      <c r="D45" s="216" t="s">
        <v>87</v>
      </c>
      <c r="E45" s="248">
        <f>[2]M10AV!E45</f>
        <v>14.5</v>
      </c>
      <c r="F45" s="247" t="str">
        <f>IF([2]M10AV!F45="","",'[2] RatStrat'!E45)</f>
        <v/>
      </c>
      <c r="G45" s="248">
        <f t="shared" si="0"/>
        <v>14.5</v>
      </c>
      <c r="H45" s="248">
        <f>[2]M10AV!G45</f>
        <v>13</v>
      </c>
      <c r="I45" s="248" t="str">
        <f>IF([2]M10AV!H45="","",[2]RatGRH!E45)</f>
        <v/>
      </c>
      <c r="J45" s="248">
        <f t="shared" si="1"/>
        <v>13</v>
      </c>
      <c r="K45" s="226">
        <f>[2]M10AV!I45</f>
        <v>13.5</v>
      </c>
      <c r="L45" s="248" t="str">
        <f>IF([2]M10AV!J45="","",[2]RatDroit!E45)</f>
        <v/>
      </c>
      <c r="M45" s="248">
        <f t="shared" si="2"/>
        <v>13.5</v>
      </c>
      <c r="N45" s="247">
        <f t="shared" si="4"/>
        <v>13.600000000000001</v>
      </c>
      <c r="O45" s="260" t="str">
        <f t="shared" si="3"/>
        <v>V</v>
      </c>
    </row>
    <row r="46" spans="2:15" ht="12.6" customHeight="1">
      <c r="B46" s="53">
        <v>37</v>
      </c>
      <c r="C46" s="216" t="s">
        <v>86</v>
      </c>
      <c r="D46" s="216" t="s">
        <v>89</v>
      </c>
      <c r="E46" s="248">
        <f>[2]M10AV!E46</f>
        <v>16.75</v>
      </c>
      <c r="F46" s="247" t="str">
        <f>IF([2]M10AV!F46="","",'[2] RatStrat'!E46)</f>
        <v/>
      </c>
      <c r="G46" s="248">
        <f t="shared" si="0"/>
        <v>16.75</v>
      </c>
      <c r="H46" s="248">
        <f>[2]M10AV!G46</f>
        <v>14.5</v>
      </c>
      <c r="I46" s="248" t="str">
        <f>IF([2]M10AV!H46="","",[2]RatGRH!E46)</f>
        <v/>
      </c>
      <c r="J46" s="248">
        <f t="shared" si="1"/>
        <v>14.5</v>
      </c>
      <c r="K46" s="226">
        <f>[2]M10AV!I46</f>
        <v>13.5</v>
      </c>
      <c r="L46" s="248" t="str">
        <f>IF([2]M10AV!J46="","",[2]RatDroit!E46)</f>
        <v/>
      </c>
      <c r="M46" s="248">
        <f t="shared" si="2"/>
        <v>13.5</v>
      </c>
      <c r="N46" s="247">
        <f t="shared" si="4"/>
        <v>14.875</v>
      </c>
      <c r="O46" s="260" t="str">
        <f t="shared" si="3"/>
        <v>V</v>
      </c>
    </row>
    <row r="47" spans="2:15" ht="12.6" customHeight="1">
      <c r="B47" s="53">
        <v>38</v>
      </c>
      <c r="C47" s="216" t="s">
        <v>88</v>
      </c>
      <c r="D47" s="216" t="s">
        <v>51</v>
      </c>
      <c r="E47" s="248">
        <f>[2]M10AV!E47</f>
        <v>12.375</v>
      </c>
      <c r="F47" s="247" t="str">
        <f>IF([2]M10AV!F47="","",'[2] RatStrat'!E47)</f>
        <v/>
      </c>
      <c r="G47" s="248">
        <f t="shared" si="0"/>
        <v>12.375</v>
      </c>
      <c r="H47" s="248">
        <f>[2]M10AV!G47</f>
        <v>12.75</v>
      </c>
      <c r="I47" s="248" t="str">
        <f>IF([2]M10AV!H47="","",[2]RatGRH!E47)</f>
        <v/>
      </c>
      <c r="J47" s="248">
        <f t="shared" si="1"/>
        <v>12.75</v>
      </c>
      <c r="K47" s="226">
        <f>[2]M10AV!I47</f>
        <v>13.5</v>
      </c>
      <c r="L47" s="248" t="str">
        <f>IF([2]M10AV!J47="","",[2]RatDroit!E47)</f>
        <v/>
      </c>
      <c r="M47" s="248">
        <f t="shared" si="2"/>
        <v>13.5</v>
      </c>
      <c r="N47" s="247">
        <f t="shared" si="4"/>
        <v>12.862500000000001</v>
      </c>
      <c r="O47" s="260" t="str">
        <f t="shared" si="3"/>
        <v>V</v>
      </c>
    </row>
    <row r="48" spans="2:15" ht="12.6" customHeight="1">
      <c r="B48" s="53">
        <v>39</v>
      </c>
      <c r="C48" s="216" t="s">
        <v>90</v>
      </c>
      <c r="D48" s="216" t="s">
        <v>92</v>
      </c>
      <c r="E48" s="248">
        <f>[2]M10AV!E48</f>
        <v>13.875</v>
      </c>
      <c r="F48" s="247" t="str">
        <f>IF([2]M10AV!F48="","",'[2] RatStrat'!E48)</f>
        <v/>
      </c>
      <c r="G48" s="248">
        <f t="shared" si="0"/>
        <v>13.875</v>
      </c>
      <c r="H48" s="248">
        <f>[2]M10AV!G48</f>
        <v>12.5</v>
      </c>
      <c r="I48" s="248" t="str">
        <f>IF([2]M10AV!H48="","",[2]RatGRH!E48)</f>
        <v/>
      </c>
      <c r="J48" s="248">
        <f t="shared" si="1"/>
        <v>12.5</v>
      </c>
      <c r="K48" s="226">
        <f>[2]M10AV!I48</f>
        <v>12.5</v>
      </c>
      <c r="L48" s="248" t="str">
        <f>IF([2]M10AV!J48="","",[2]RatDroit!E48)</f>
        <v/>
      </c>
      <c r="M48" s="248">
        <f t="shared" si="2"/>
        <v>12.5</v>
      </c>
      <c r="N48" s="247">
        <f t="shared" si="4"/>
        <v>12.9125</v>
      </c>
      <c r="O48" s="260" t="str">
        <f t="shared" si="3"/>
        <v>V</v>
      </c>
    </row>
    <row r="49" spans="2:15" ht="12.6" customHeight="1">
      <c r="B49" s="53">
        <v>40</v>
      </c>
      <c r="C49" s="216" t="s">
        <v>91</v>
      </c>
      <c r="D49" s="216" t="s">
        <v>53</v>
      </c>
      <c r="E49" s="248">
        <f>[2]M10AV!E49</f>
        <v>11.625</v>
      </c>
      <c r="F49" s="247">
        <f>IF([2]M10AV!F49="","",'[2] RatStrat'!E49)</f>
        <v>12</v>
      </c>
      <c r="G49" s="248">
        <f t="shared" si="0"/>
        <v>12</v>
      </c>
      <c r="H49" s="248">
        <f>[2]M10AV!G49</f>
        <v>10.25</v>
      </c>
      <c r="I49" s="248">
        <f>IF([2]M10AV!H49="","",[2]RatGRH!E49)</f>
        <v>10.5</v>
      </c>
      <c r="J49" s="248">
        <f t="shared" si="1"/>
        <v>10.5</v>
      </c>
      <c r="K49" s="226">
        <f>[2]M10AV!I49</f>
        <v>13</v>
      </c>
      <c r="L49" s="248" t="str">
        <f>IF([2]M10AV!J49="","",[2]RatDroit!E49)</f>
        <v/>
      </c>
      <c r="M49" s="248">
        <f t="shared" si="2"/>
        <v>13</v>
      </c>
      <c r="N49" s="247">
        <f t="shared" si="4"/>
        <v>11.7</v>
      </c>
      <c r="O49" s="260" t="str">
        <f t="shared" si="3"/>
        <v>NV</v>
      </c>
    </row>
    <row r="50" spans="2:15" ht="12.6" customHeight="1">
      <c r="B50" s="53">
        <v>41</v>
      </c>
      <c r="C50" s="216" t="s">
        <v>93</v>
      </c>
      <c r="D50" s="216" t="s">
        <v>95</v>
      </c>
      <c r="E50" s="248">
        <f>[2]M10AV!E50</f>
        <v>11.75</v>
      </c>
      <c r="F50" s="247">
        <f>IF([2]M10AV!F50="","",'[2] RatStrat'!E50)</f>
        <v>12</v>
      </c>
      <c r="G50" s="248">
        <f t="shared" si="0"/>
        <v>12</v>
      </c>
      <c r="H50" s="248">
        <f>[2]M10AV!G50</f>
        <v>7.75</v>
      </c>
      <c r="I50" s="248">
        <f>IF([2]M10AV!H50="","",[2]RatGRH!E50)</f>
        <v>5.5</v>
      </c>
      <c r="J50" s="248">
        <f t="shared" si="1"/>
        <v>7.75</v>
      </c>
      <c r="K50" s="226">
        <f>[2]M10AV!I50</f>
        <v>12.5</v>
      </c>
      <c r="L50" s="248" t="str">
        <f>IF([2]M10AV!J50="","",[2]RatDroit!E50)</f>
        <v/>
      </c>
      <c r="M50" s="248">
        <f t="shared" si="2"/>
        <v>12.5</v>
      </c>
      <c r="N50" s="247">
        <f t="shared" si="4"/>
        <v>10.45</v>
      </c>
      <c r="O50" s="260" t="str">
        <f t="shared" si="3"/>
        <v>NV</v>
      </c>
    </row>
    <row r="51" spans="2:15" ht="12.6" customHeight="1">
      <c r="B51" s="53">
        <v>42</v>
      </c>
      <c r="C51" s="216" t="s">
        <v>94</v>
      </c>
      <c r="D51" s="216" t="s">
        <v>97</v>
      </c>
      <c r="E51" s="248">
        <f>[2]M10AV!E51</f>
        <v>13.75</v>
      </c>
      <c r="F51" s="247" t="str">
        <f>IF([2]M10AV!F51="","",'[2] RatStrat'!E51)</f>
        <v/>
      </c>
      <c r="G51" s="248">
        <f t="shared" si="0"/>
        <v>13.75</v>
      </c>
      <c r="H51" s="248">
        <f>[2]M10AV!G51</f>
        <v>15</v>
      </c>
      <c r="I51" s="248" t="str">
        <f>IF([2]M10AV!H51="","",[2]RatGRH!E51)</f>
        <v/>
      </c>
      <c r="J51" s="248">
        <f t="shared" si="1"/>
        <v>15</v>
      </c>
      <c r="K51" s="226">
        <f>[2]M10AV!I51</f>
        <v>13</v>
      </c>
      <c r="L51" s="248" t="str">
        <f>IF([2]M10AV!J51="","",[2]RatDroit!E51)</f>
        <v/>
      </c>
      <c r="M51" s="248">
        <f t="shared" si="2"/>
        <v>13</v>
      </c>
      <c r="N51" s="247">
        <f t="shared" si="4"/>
        <v>14.025</v>
      </c>
      <c r="O51" s="260" t="str">
        <f t="shared" si="3"/>
        <v>V</v>
      </c>
    </row>
    <row r="52" spans="2:15" ht="12.6" customHeight="1">
      <c r="B52" s="53">
        <v>43</v>
      </c>
      <c r="C52" s="216" t="s">
        <v>96</v>
      </c>
      <c r="D52" s="216" t="s">
        <v>99</v>
      </c>
      <c r="E52" s="248">
        <f>[2]M10AV!E52</f>
        <v>13.625</v>
      </c>
      <c r="F52" s="247" t="str">
        <f>IF([2]M10AV!F52="","",'[2] RatStrat'!E52)</f>
        <v/>
      </c>
      <c r="G52" s="248">
        <f t="shared" si="0"/>
        <v>13.625</v>
      </c>
      <c r="H52" s="248">
        <f>[2]M10AV!G52</f>
        <v>14.75</v>
      </c>
      <c r="I52" s="248" t="str">
        <f>IF([2]M10AV!H52="","",[2]RatGRH!E52)</f>
        <v/>
      </c>
      <c r="J52" s="248">
        <f t="shared" si="1"/>
        <v>14.75</v>
      </c>
      <c r="K52" s="226">
        <f>[2]M10AV!I52</f>
        <v>12.5</v>
      </c>
      <c r="L52" s="248" t="str">
        <f>IF([2]M10AV!J52="","",[2]RatDroit!E52)</f>
        <v/>
      </c>
      <c r="M52" s="248">
        <f t="shared" si="2"/>
        <v>12.5</v>
      </c>
      <c r="N52" s="247">
        <f t="shared" si="4"/>
        <v>13.737500000000001</v>
      </c>
      <c r="O52" s="260" t="str">
        <f t="shared" si="3"/>
        <v>V</v>
      </c>
    </row>
    <row r="53" spans="2:15" ht="12.6" customHeight="1">
      <c r="B53" s="53">
        <v>44</v>
      </c>
      <c r="C53" s="216" t="s">
        <v>98</v>
      </c>
      <c r="D53" s="216" t="s">
        <v>101</v>
      </c>
      <c r="E53" s="248">
        <f>[2]M10AV!E53</f>
        <v>13.75</v>
      </c>
      <c r="F53" s="247" t="str">
        <f>IF([2]M10AV!F53="","",'[2] RatStrat'!E53)</f>
        <v/>
      </c>
      <c r="G53" s="248">
        <f t="shared" si="0"/>
        <v>13.75</v>
      </c>
      <c r="H53" s="248">
        <f>[2]M10AV!G53</f>
        <v>14</v>
      </c>
      <c r="I53" s="248" t="str">
        <f>IF([2]M10AV!H53="","",[2]RatGRH!E53)</f>
        <v/>
      </c>
      <c r="J53" s="248">
        <f t="shared" si="1"/>
        <v>14</v>
      </c>
      <c r="K53" s="226">
        <f>[2]M10AV!I53</f>
        <v>13</v>
      </c>
      <c r="L53" s="248" t="str">
        <f>IF([2]M10AV!J53="","",[2]RatDroit!E53)</f>
        <v/>
      </c>
      <c r="M53" s="248">
        <f t="shared" si="2"/>
        <v>13</v>
      </c>
      <c r="N53" s="247">
        <f t="shared" si="4"/>
        <v>13.625000000000002</v>
      </c>
      <c r="O53" s="260" t="str">
        <f t="shared" si="3"/>
        <v>V</v>
      </c>
    </row>
    <row r="54" spans="2:15" ht="12.6" customHeight="1">
      <c r="B54" s="53">
        <v>45</v>
      </c>
      <c r="C54" s="216" t="s">
        <v>100</v>
      </c>
      <c r="D54" s="216" t="s">
        <v>103</v>
      </c>
      <c r="E54" s="248">
        <f>[2]M10AV!E54</f>
        <v>13.875</v>
      </c>
      <c r="F54" s="247" t="str">
        <f>IF([2]M10AV!F54="","",'[2] RatStrat'!E54)</f>
        <v/>
      </c>
      <c r="G54" s="248">
        <f t="shared" si="0"/>
        <v>13.875</v>
      </c>
      <c r="H54" s="248">
        <f>[2]M10AV!G54</f>
        <v>14</v>
      </c>
      <c r="I54" s="248" t="str">
        <f>IF([2]M10AV!H54="","",[2]RatGRH!E54)</f>
        <v/>
      </c>
      <c r="J54" s="248">
        <f t="shared" si="1"/>
        <v>14</v>
      </c>
      <c r="K54" s="226">
        <f>[2]M10AV!I54</f>
        <v>12.5</v>
      </c>
      <c r="L54" s="248" t="str">
        <f>IF([2]M10AV!J54="","",[2]RatDroit!E54)</f>
        <v/>
      </c>
      <c r="M54" s="248">
        <f t="shared" si="2"/>
        <v>12.5</v>
      </c>
      <c r="N54" s="247">
        <f t="shared" si="4"/>
        <v>13.512499999999999</v>
      </c>
      <c r="O54" s="260" t="str">
        <f t="shared" si="3"/>
        <v>V</v>
      </c>
    </row>
    <row r="55" spans="2:15" ht="12.6" customHeight="1">
      <c r="B55" s="53">
        <v>46</v>
      </c>
      <c r="C55" s="216" t="s">
        <v>102</v>
      </c>
      <c r="D55" s="216" t="s">
        <v>105</v>
      </c>
      <c r="E55" s="248">
        <f>[2]M10AV!E55</f>
        <v>12.5</v>
      </c>
      <c r="F55" s="247" t="str">
        <f>IF([2]M10AV!F55="","",'[2] RatStrat'!E55)</f>
        <v/>
      </c>
      <c r="G55" s="248">
        <f t="shared" si="0"/>
        <v>12.5</v>
      </c>
      <c r="H55" s="248">
        <f>[2]M10AV!G55</f>
        <v>14</v>
      </c>
      <c r="I55" s="248" t="str">
        <f>IF([2]M10AV!H55="","",[2]RatGRH!E55)</f>
        <v/>
      </c>
      <c r="J55" s="248">
        <f t="shared" si="1"/>
        <v>14</v>
      </c>
      <c r="K55" s="226">
        <f>[2]M10AV!I55</f>
        <v>10.5</v>
      </c>
      <c r="L55" s="248" t="str">
        <f>IF([2]M10AV!J55="","",[2]RatDroit!E55)</f>
        <v/>
      </c>
      <c r="M55" s="248">
        <f t="shared" si="2"/>
        <v>10.5</v>
      </c>
      <c r="N55" s="247">
        <f t="shared" si="4"/>
        <v>12.500000000000002</v>
      </c>
      <c r="O55" s="260" t="str">
        <f t="shared" si="3"/>
        <v>V</v>
      </c>
    </row>
    <row r="56" spans="2:15" ht="12.6" customHeight="1">
      <c r="B56" s="53">
        <v>47</v>
      </c>
      <c r="C56" s="216" t="s">
        <v>104</v>
      </c>
      <c r="D56" s="216" t="s">
        <v>107</v>
      </c>
      <c r="E56" s="248">
        <f>[2]M10AV!E56</f>
        <v>12.375</v>
      </c>
      <c r="F56" s="247" t="str">
        <f>IF([2]M10AV!F56="","",'[2] RatStrat'!E56)</f>
        <v/>
      </c>
      <c r="G56" s="248">
        <f t="shared" si="0"/>
        <v>12.375</v>
      </c>
      <c r="H56" s="248">
        <f>[2]M10AV!G56</f>
        <v>13.75</v>
      </c>
      <c r="I56" s="248" t="str">
        <f>IF([2]M10AV!H56="","",[2]RatGRH!E56)</f>
        <v/>
      </c>
      <c r="J56" s="248">
        <f t="shared" si="1"/>
        <v>13.75</v>
      </c>
      <c r="K56" s="226">
        <f>[2]M10AV!I56</f>
        <v>13.5</v>
      </c>
      <c r="L56" s="248" t="str">
        <f>IF([2]M10AV!J56="","",[2]RatDroit!E56)</f>
        <v/>
      </c>
      <c r="M56" s="248">
        <f t="shared" si="2"/>
        <v>13.5</v>
      </c>
      <c r="N56" s="247">
        <f t="shared" si="4"/>
        <v>13.262499999999999</v>
      </c>
      <c r="O56" s="260" t="str">
        <f t="shared" si="3"/>
        <v>V</v>
      </c>
    </row>
    <row r="57" spans="2:15" ht="12.6" customHeight="1">
      <c r="B57" s="53">
        <v>48</v>
      </c>
      <c r="C57" s="216" t="s">
        <v>106</v>
      </c>
      <c r="D57" s="216" t="s">
        <v>109</v>
      </c>
      <c r="E57" s="248">
        <f>[2]M10AV!E57</f>
        <v>12.25</v>
      </c>
      <c r="F57" s="247" t="str">
        <f>IF([2]M10AV!F57="","",'[2] RatStrat'!E57)</f>
        <v/>
      </c>
      <c r="G57" s="248">
        <f t="shared" si="0"/>
        <v>12.25</v>
      </c>
      <c r="H57" s="248">
        <f>[2]M10AV!G57</f>
        <v>14.5</v>
      </c>
      <c r="I57" s="248" t="str">
        <f>IF([2]M10AV!H57="","",[2]RatGRH!E57)</f>
        <v/>
      </c>
      <c r="J57" s="248">
        <f t="shared" si="1"/>
        <v>14.5</v>
      </c>
      <c r="K57" s="226">
        <f>[2]M10AV!I57</f>
        <v>11.5</v>
      </c>
      <c r="L57" s="248" t="str">
        <f>IF([2]M10AV!J57="","",[2]RatDroit!E57)</f>
        <v/>
      </c>
      <c r="M57" s="248">
        <f t="shared" si="2"/>
        <v>11.5</v>
      </c>
      <c r="N57" s="247">
        <f t="shared" si="4"/>
        <v>12.925000000000001</v>
      </c>
      <c r="O57" s="260" t="str">
        <f t="shared" si="3"/>
        <v>V</v>
      </c>
    </row>
    <row r="58" spans="2:15" ht="12.6" customHeight="1">
      <c r="B58" s="53">
        <v>49</v>
      </c>
      <c r="C58" s="216" t="s">
        <v>108</v>
      </c>
      <c r="D58" s="216" t="s">
        <v>51</v>
      </c>
      <c r="E58" s="248">
        <f>[2]M10AV!E58</f>
        <v>15.5</v>
      </c>
      <c r="F58" s="247" t="str">
        <f>IF([2]M10AV!F58="","",'[2] RatStrat'!E58)</f>
        <v/>
      </c>
      <c r="G58" s="248">
        <f t="shared" si="0"/>
        <v>15.5</v>
      </c>
      <c r="H58" s="248">
        <f>[2]M10AV!G58</f>
        <v>12.5</v>
      </c>
      <c r="I58" s="248" t="str">
        <f>IF([2]M10AV!H58="","",[2]RatGRH!E58)</f>
        <v/>
      </c>
      <c r="J58" s="248">
        <f t="shared" si="1"/>
        <v>12.5</v>
      </c>
      <c r="K58" s="226">
        <f>[2]M10AV!I58</f>
        <v>12.5</v>
      </c>
      <c r="L58" s="248" t="str">
        <f>IF([2]M10AV!J58="","",[2]RatDroit!E58)</f>
        <v/>
      </c>
      <c r="M58" s="248">
        <f t="shared" si="2"/>
        <v>12.5</v>
      </c>
      <c r="N58" s="247">
        <f t="shared" si="4"/>
        <v>13.399999999999999</v>
      </c>
      <c r="O58" s="260" t="str">
        <f t="shared" si="3"/>
        <v>V</v>
      </c>
    </row>
    <row r="59" spans="2:15" ht="12.6" customHeight="1">
      <c r="B59" s="53">
        <v>50</v>
      </c>
      <c r="C59" s="216" t="s">
        <v>110</v>
      </c>
      <c r="D59" s="216" t="s">
        <v>112</v>
      </c>
      <c r="E59" s="248">
        <f>[2]M10AV!E59</f>
        <v>11.75</v>
      </c>
      <c r="F59" s="247">
        <f>IF([2]M10AV!F59="","",'[2] RatStrat'!E59)</f>
        <v>0</v>
      </c>
      <c r="G59" s="248">
        <f t="shared" si="0"/>
        <v>11.75</v>
      </c>
      <c r="H59" s="248">
        <f>[2]M10AV!G59</f>
        <v>6.5</v>
      </c>
      <c r="I59" s="248">
        <f>IF([2]M10AV!H59="","",[2]RatGRH!E59)</f>
        <v>12</v>
      </c>
      <c r="J59" s="248">
        <f t="shared" si="1"/>
        <v>12</v>
      </c>
      <c r="K59" s="226">
        <f>[2]M10AV!I59</f>
        <v>10.5</v>
      </c>
      <c r="L59" s="248">
        <f>IF([2]M10AV!J59="","",[2]RatDroit!E59)</f>
        <v>15</v>
      </c>
      <c r="M59" s="248">
        <f t="shared" si="2"/>
        <v>12</v>
      </c>
      <c r="N59" s="247">
        <f t="shared" si="4"/>
        <v>11.925000000000001</v>
      </c>
      <c r="O59" s="260" t="str">
        <f t="shared" si="3"/>
        <v>NV</v>
      </c>
    </row>
    <row r="60" spans="2:15" ht="12.6" customHeight="1">
      <c r="B60" s="53">
        <v>51</v>
      </c>
      <c r="C60" s="216" t="s">
        <v>111</v>
      </c>
      <c r="D60" s="216" t="s">
        <v>114</v>
      </c>
      <c r="E60" s="248">
        <f>[2]M10AV!E60</f>
        <v>12.375</v>
      </c>
      <c r="F60" s="247" t="str">
        <f>IF([2]M10AV!F60="","",'[2] RatStrat'!E60)</f>
        <v/>
      </c>
      <c r="G60" s="248">
        <f t="shared" si="0"/>
        <v>12.375</v>
      </c>
      <c r="H60" s="248">
        <f>[2]M10AV!G60</f>
        <v>11.25</v>
      </c>
      <c r="I60" s="248">
        <f>IF([2]M10AV!H60="","",[2]RatGRH!E60)</f>
        <v>12</v>
      </c>
      <c r="J60" s="248">
        <f t="shared" si="1"/>
        <v>12</v>
      </c>
      <c r="K60" s="226">
        <f>[2]M10AV!I60</f>
        <v>12</v>
      </c>
      <c r="L60" s="248" t="str">
        <f>IF([2]M10AV!J60="","",[2]RatDroit!E60)</f>
        <v/>
      </c>
      <c r="M60" s="248">
        <f t="shared" si="2"/>
        <v>12</v>
      </c>
      <c r="N60" s="247">
        <f t="shared" si="4"/>
        <v>12.112500000000001</v>
      </c>
      <c r="O60" s="260" t="str">
        <f t="shared" si="3"/>
        <v>VAR</v>
      </c>
    </row>
    <row r="61" spans="2:15" ht="12.6" customHeight="1">
      <c r="B61" s="53">
        <v>52</v>
      </c>
      <c r="C61" s="216" t="s">
        <v>113</v>
      </c>
      <c r="D61" s="216" t="s">
        <v>116</v>
      </c>
      <c r="E61" s="248">
        <f>[2]M10AV!E61</f>
        <v>14</v>
      </c>
      <c r="F61" s="247" t="str">
        <f>IF([2]M10AV!F61="","",'[2] RatStrat'!E61)</f>
        <v/>
      </c>
      <c r="G61" s="248">
        <f t="shared" si="0"/>
        <v>14</v>
      </c>
      <c r="H61" s="248">
        <f>[2]M10AV!G61</f>
        <v>12.75</v>
      </c>
      <c r="I61" s="248" t="str">
        <f>IF([2]M10AV!H61="","",[2]RatGRH!E61)</f>
        <v/>
      </c>
      <c r="J61" s="248">
        <f t="shared" si="1"/>
        <v>12.75</v>
      </c>
      <c r="K61" s="226">
        <f>[2]M10AV!I61</f>
        <v>11</v>
      </c>
      <c r="L61" s="248" t="str">
        <f>IF([2]M10AV!J61="","",[2]RatDroit!E61)</f>
        <v/>
      </c>
      <c r="M61" s="248">
        <f t="shared" si="2"/>
        <v>11</v>
      </c>
      <c r="N61" s="247">
        <f t="shared" si="4"/>
        <v>12.600000000000001</v>
      </c>
      <c r="O61" s="260" t="str">
        <f t="shared" si="3"/>
        <v>V</v>
      </c>
    </row>
    <row r="62" spans="2:15" ht="12.6" customHeight="1">
      <c r="B62" s="53">
        <v>53</v>
      </c>
      <c r="C62" s="216" t="s">
        <v>115</v>
      </c>
      <c r="D62" s="216" t="s">
        <v>118</v>
      </c>
      <c r="E62" s="248">
        <f>[2]M10AV!E62</f>
        <v>15.125</v>
      </c>
      <c r="F62" s="247" t="str">
        <f>IF([2]M10AV!F62="","",'[2] RatStrat'!E62)</f>
        <v/>
      </c>
      <c r="G62" s="248">
        <f t="shared" si="0"/>
        <v>15.125</v>
      </c>
      <c r="H62" s="248">
        <f>[2]M10AV!G62</f>
        <v>15</v>
      </c>
      <c r="I62" s="248" t="str">
        <f>IF([2]M10AV!H62="","",[2]RatGRH!E62)</f>
        <v/>
      </c>
      <c r="J62" s="248">
        <f t="shared" si="1"/>
        <v>15</v>
      </c>
      <c r="K62" s="226">
        <f>[2]M10AV!I62</f>
        <v>13</v>
      </c>
      <c r="L62" s="248" t="str">
        <f>IF([2]M10AV!J62="","",[2]RatDroit!E62)</f>
        <v/>
      </c>
      <c r="M62" s="248">
        <f t="shared" si="2"/>
        <v>13</v>
      </c>
      <c r="N62" s="247">
        <f t="shared" si="4"/>
        <v>14.4375</v>
      </c>
      <c r="O62" s="260" t="str">
        <f t="shared" si="3"/>
        <v>V</v>
      </c>
    </row>
    <row r="63" spans="2:15" ht="12.6" customHeight="1">
      <c r="B63" s="53">
        <v>54</v>
      </c>
      <c r="C63" s="216" t="s">
        <v>117</v>
      </c>
      <c r="D63" s="216" t="s">
        <v>120</v>
      </c>
      <c r="E63" s="248">
        <f>[2]M10AV!E63</f>
        <v>13.75</v>
      </c>
      <c r="F63" s="247" t="str">
        <f>IF([2]M10AV!F63="","",'[2] RatStrat'!E63)</f>
        <v/>
      </c>
      <c r="G63" s="248">
        <f t="shared" si="0"/>
        <v>13.75</v>
      </c>
      <c r="H63" s="248">
        <f>[2]M10AV!G63</f>
        <v>14.25</v>
      </c>
      <c r="I63" s="248" t="str">
        <f>IF([2]M10AV!H63="","",[2]RatGRH!E63)</f>
        <v/>
      </c>
      <c r="J63" s="248">
        <f t="shared" si="1"/>
        <v>14.25</v>
      </c>
      <c r="K63" s="226">
        <f>[2]M10AV!I63</f>
        <v>12</v>
      </c>
      <c r="L63" s="248" t="str">
        <f>IF([2]M10AV!J63="","",[2]RatDroit!E63)</f>
        <v/>
      </c>
      <c r="M63" s="248">
        <f t="shared" si="2"/>
        <v>12</v>
      </c>
      <c r="N63" s="247">
        <f t="shared" si="4"/>
        <v>13.424999999999999</v>
      </c>
      <c r="O63" s="260" t="str">
        <f t="shared" si="3"/>
        <v>V</v>
      </c>
    </row>
    <row r="64" spans="2:15" ht="12.6" customHeight="1">
      <c r="B64" s="53">
        <v>55</v>
      </c>
      <c r="C64" s="216" t="s">
        <v>119</v>
      </c>
      <c r="D64" s="216" t="s">
        <v>122</v>
      </c>
      <c r="E64" s="248">
        <f>[2]M10AV!E64</f>
        <v>12.75</v>
      </c>
      <c r="F64" s="247" t="str">
        <f>IF([2]M10AV!F64="","",'[2] RatStrat'!E64)</f>
        <v/>
      </c>
      <c r="G64" s="248">
        <f t="shared" si="0"/>
        <v>12.75</v>
      </c>
      <c r="H64" s="248">
        <f>[2]M10AV!G64</f>
        <v>14.5</v>
      </c>
      <c r="I64" s="248" t="str">
        <f>IF([2]M10AV!H64="","",[2]RatGRH!E64)</f>
        <v/>
      </c>
      <c r="J64" s="248">
        <f t="shared" si="1"/>
        <v>14.5</v>
      </c>
      <c r="K64" s="226">
        <f>[2]M10AV!I64</f>
        <v>12</v>
      </c>
      <c r="L64" s="248" t="str">
        <f>IF([2]M10AV!J64="","",[2]RatDroit!E64)</f>
        <v/>
      </c>
      <c r="M64" s="248">
        <f t="shared" si="2"/>
        <v>12</v>
      </c>
      <c r="N64" s="247">
        <f t="shared" si="4"/>
        <v>13.225</v>
      </c>
      <c r="O64" s="260" t="str">
        <f t="shared" si="3"/>
        <v>V</v>
      </c>
    </row>
    <row r="65" spans="2:15" ht="12.6" customHeight="1">
      <c r="B65" s="53">
        <v>56</v>
      </c>
      <c r="C65" s="216" t="s">
        <v>121</v>
      </c>
      <c r="D65" s="216" t="s">
        <v>124</v>
      </c>
      <c r="E65" s="248">
        <f>[2]M10AV!E65</f>
        <v>16.25</v>
      </c>
      <c r="F65" s="247" t="str">
        <f>IF([2]M10AV!F65="","",'[2] RatStrat'!E65)</f>
        <v/>
      </c>
      <c r="G65" s="248">
        <f t="shared" si="0"/>
        <v>16.25</v>
      </c>
      <c r="H65" s="248">
        <f>[2]M10AV!G65</f>
        <v>14.5</v>
      </c>
      <c r="I65" s="248" t="str">
        <f>IF([2]M10AV!H65="","",[2]RatGRH!E65)</f>
        <v/>
      </c>
      <c r="J65" s="248">
        <f t="shared" si="1"/>
        <v>14.5</v>
      </c>
      <c r="K65" s="226">
        <f>[2]M10AV!I65</f>
        <v>14</v>
      </c>
      <c r="L65" s="248" t="str">
        <f>IF([2]M10AV!J65="","",[2]RatDroit!E65)</f>
        <v/>
      </c>
      <c r="M65" s="248">
        <f t="shared" si="2"/>
        <v>14</v>
      </c>
      <c r="N65" s="247">
        <f t="shared" si="4"/>
        <v>14.875</v>
      </c>
      <c r="O65" s="260" t="str">
        <f t="shared" si="3"/>
        <v>V</v>
      </c>
    </row>
    <row r="66" spans="2:15" ht="12.6" customHeight="1">
      <c r="B66" s="53">
        <v>57</v>
      </c>
      <c r="C66" s="216" t="s">
        <v>123</v>
      </c>
      <c r="D66" s="263"/>
      <c r="E66" s="248">
        <f>[2]M10AV!E66</f>
        <v>13.25</v>
      </c>
      <c r="F66" s="247" t="str">
        <f>IF([2]M10AV!F66="","",'[2] RatStrat'!E66)</f>
        <v/>
      </c>
      <c r="G66" s="248">
        <f t="shared" si="0"/>
        <v>13.25</v>
      </c>
      <c r="H66" s="248">
        <f>[2]M10AV!G66</f>
        <v>8.75</v>
      </c>
      <c r="I66" s="248">
        <f>IF([2]M10AV!H66="","",[2]RatGRH!E66)</f>
        <v>10.5</v>
      </c>
      <c r="J66" s="248">
        <f t="shared" si="1"/>
        <v>10.5</v>
      </c>
      <c r="K66" s="226">
        <f>[2]M10AV!I66</f>
        <v>12.5</v>
      </c>
      <c r="L66" s="248" t="str">
        <f>IF([2]M10AV!J66="","",[2]RatDroit!E66)</f>
        <v/>
      </c>
      <c r="M66" s="248">
        <f t="shared" si="2"/>
        <v>12.5</v>
      </c>
      <c r="N66" s="247">
        <f t="shared" si="4"/>
        <v>11.925000000000001</v>
      </c>
      <c r="O66" s="260" t="str">
        <f t="shared" si="3"/>
        <v>NV</v>
      </c>
    </row>
    <row r="67" spans="2:15" ht="12.6" customHeight="1">
      <c r="B67" s="53">
        <v>58</v>
      </c>
      <c r="C67" s="216" t="s">
        <v>125</v>
      </c>
      <c r="D67" s="216" t="s">
        <v>126</v>
      </c>
      <c r="E67" s="248">
        <f>[2]M10AV!E67</f>
        <v>16.375</v>
      </c>
      <c r="F67" s="247" t="str">
        <f>IF([2]M10AV!F67="","",'[2] RatStrat'!E67)</f>
        <v/>
      </c>
      <c r="G67" s="248">
        <f t="shared" si="0"/>
        <v>16.375</v>
      </c>
      <c r="H67" s="248">
        <f>[2]M10AV!G67</f>
        <v>15</v>
      </c>
      <c r="I67" s="248" t="str">
        <f>IF([2]M10AV!H67="","",[2]RatGRH!E67)</f>
        <v/>
      </c>
      <c r="J67" s="248">
        <f t="shared" si="1"/>
        <v>15</v>
      </c>
      <c r="K67" s="226">
        <f>[2]M10AV!I67</f>
        <v>12.5</v>
      </c>
      <c r="L67" s="248" t="str">
        <f>IF([2]M10AV!J67="","",[2]RatDroit!E67)</f>
        <v/>
      </c>
      <c r="M67" s="248">
        <f t="shared" si="2"/>
        <v>12.5</v>
      </c>
      <c r="N67" s="247">
        <f t="shared" si="4"/>
        <v>14.6625</v>
      </c>
      <c r="O67" s="260" t="str">
        <f t="shared" si="3"/>
        <v>V</v>
      </c>
    </row>
    <row r="68" spans="2:15" ht="12.6" customHeight="1">
      <c r="B68" s="53">
        <v>59</v>
      </c>
      <c r="C68" s="216" t="s">
        <v>127</v>
      </c>
      <c r="D68" s="216" t="s">
        <v>128</v>
      </c>
      <c r="E68" s="248">
        <f>[2]M10AV!E68</f>
        <v>14.625</v>
      </c>
      <c r="F68" s="247" t="str">
        <f>IF([2]M10AV!F68="","",'[2] RatStrat'!E68)</f>
        <v/>
      </c>
      <c r="G68" s="248">
        <f t="shared" si="0"/>
        <v>14.625</v>
      </c>
      <c r="H68" s="248">
        <f>[2]M10AV!G68</f>
        <v>15.75</v>
      </c>
      <c r="I68" s="248" t="str">
        <f>IF([2]M10AV!H68="","",[2]RatGRH!E68)</f>
        <v/>
      </c>
      <c r="J68" s="248">
        <f t="shared" si="1"/>
        <v>15.75</v>
      </c>
      <c r="K68" s="226">
        <f>[2]M10AV!I68</f>
        <v>13.5</v>
      </c>
      <c r="L68" s="248" t="str">
        <f>IF([2]M10AV!J68="","",[2]RatDroit!E68)</f>
        <v/>
      </c>
      <c r="M68" s="248">
        <f t="shared" si="2"/>
        <v>13.5</v>
      </c>
      <c r="N68" s="247">
        <f t="shared" si="4"/>
        <v>14.737500000000001</v>
      </c>
      <c r="O68" s="260" t="str">
        <f t="shared" si="3"/>
        <v>V</v>
      </c>
    </row>
    <row r="69" spans="2:15" ht="12.6" customHeight="1">
      <c r="B69" s="53">
        <v>60</v>
      </c>
      <c r="C69" s="216" t="s">
        <v>129</v>
      </c>
      <c r="D69" s="216" t="s">
        <v>130</v>
      </c>
      <c r="E69" s="248">
        <f>[2]M10AV!E69</f>
        <v>12.375</v>
      </c>
      <c r="F69" s="247" t="str">
        <f>IF([2]M10AV!F69="","",'[2] RatStrat'!E69)</f>
        <v/>
      </c>
      <c r="G69" s="248">
        <f t="shared" si="0"/>
        <v>12.375</v>
      </c>
      <c r="H69" s="248">
        <f>[2]M10AV!G69</f>
        <v>15.75</v>
      </c>
      <c r="I69" s="248" t="str">
        <f>IF([2]M10AV!H69="","",[2]RatGRH!E69)</f>
        <v/>
      </c>
      <c r="J69" s="248">
        <f t="shared" si="1"/>
        <v>15.75</v>
      </c>
      <c r="K69" s="226">
        <f>[2]M10AV!I69</f>
        <v>12.5</v>
      </c>
      <c r="L69" s="248" t="str">
        <f>IF([2]M10AV!J69="","",[2]RatDroit!E69)</f>
        <v/>
      </c>
      <c r="M69" s="248">
        <f t="shared" si="2"/>
        <v>12.5</v>
      </c>
      <c r="N69" s="247">
        <f t="shared" si="4"/>
        <v>13.762500000000001</v>
      </c>
      <c r="O69" s="260" t="str">
        <f t="shared" si="3"/>
        <v>V</v>
      </c>
    </row>
    <row r="70" spans="2:15" ht="12.6" customHeight="1">
      <c r="B70" s="53">
        <v>61</v>
      </c>
      <c r="C70" s="216" t="s">
        <v>131</v>
      </c>
      <c r="D70" s="216" t="s">
        <v>132</v>
      </c>
      <c r="E70" s="248">
        <f>[2]M10AV!E70</f>
        <v>12.25</v>
      </c>
      <c r="F70" s="247" t="str">
        <f>IF([2]M10AV!F70="","",'[2] RatStrat'!E70)</f>
        <v/>
      </c>
      <c r="G70" s="248">
        <f t="shared" si="0"/>
        <v>12.25</v>
      </c>
      <c r="H70" s="248">
        <f>[2]M10AV!G70</f>
        <v>12.75</v>
      </c>
      <c r="I70" s="248" t="str">
        <f>IF([2]M10AV!H70="","",[2]RatGRH!E70)</f>
        <v/>
      </c>
      <c r="J70" s="248">
        <f t="shared" si="1"/>
        <v>12.75</v>
      </c>
      <c r="K70" s="226">
        <f>[2]M10AV!I70</f>
        <v>12.5</v>
      </c>
      <c r="L70" s="248" t="str">
        <f>IF([2]M10AV!J70="","",[2]RatDroit!E70)</f>
        <v/>
      </c>
      <c r="M70" s="248">
        <f t="shared" si="2"/>
        <v>12.5</v>
      </c>
      <c r="N70" s="247">
        <f t="shared" si="4"/>
        <v>12.525</v>
      </c>
      <c r="O70" s="260" t="str">
        <f t="shared" si="3"/>
        <v>V</v>
      </c>
    </row>
    <row r="71" spans="2:15" ht="12.6" customHeight="1">
      <c r="B71" s="61">
        <v>62</v>
      </c>
      <c r="C71" s="216" t="s">
        <v>133</v>
      </c>
      <c r="D71" s="216" t="s">
        <v>134</v>
      </c>
      <c r="E71" s="248">
        <f>[2]M10AV!E71</f>
        <v>12.5</v>
      </c>
      <c r="F71" s="247" t="str">
        <f>IF([2]M10AV!F71="","",'[2] RatStrat'!E71)</f>
        <v/>
      </c>
      <c r="G71" s="248">
        <f t="shared" si="0"/>
        <v>12.5</v>
      </c>
      <c r="H71" s="248">
        <f>[2]M10AV!G71</f>
        <v>10.25</v>
      </c>
      <c r="I71" s="248">
        <f>IF([2]M10AV!H71="","",[2]RatGRH!E71)</f>
        <v>10</v>
      </c>
      <c r="J71" s="248">
        <f t="shared" si="1"/>
        <v>10.25</v>
      </c>
      <c r="K71" s="226">
        <f>[2]M10AV!I71</f>
        <v>11.5</v>
      </c>
      <c r="L71" s="248">
        <f>IF([2]M10AV!J71="","",[2]RatDroit!E71)</f>
        <v>12</v>
      </c>
      <c r="M71" s="248">
        <f t="shared" si="2"/>
        <v>12</v>
      </c>
      <c r="N71" s="247">
        <f t="shared" si="4"/>
        <v>11.45</v>
      </c>
      <c r="O71" s="260" t="str">
        <f t="shared" si="3"/>
        <v>NV</v>
      </c>
    </row>
    <row r="72" spans="2:15" ht="12.6" customHeight="1">
      <c r="B72" s="53">
        <v>63</v>
      </c>
      <c r="C72" s="216" t="s">
        <v>135</v>
      </c>
      <c r="D72" s="216" t="s">
        <v>136</v>
      </c>
      <c r="E72" s="248">
        <f>[2]M10AV!E72</f>
        <v>15.125</v>
      </c>
      <c r="F72" s="247" t="str">
        <f>IF([2]M10AV!F72="","",'[2] RatStrat'!E72)</f>
        <v/>
      </c>
      <c r="G72" s="248">
        <f t="shared" si="0"/>
        <v>15.125</v>
      </c>
      <c r="H72" s="248">
        <f>[2]M10AV!G72</f>
        <v>15.5</v>
      </c>
      <c r="I72" s="248" t="str">
        <f>IF([2]M10AV!H72="","",[2]RatGRH!E72)</f>
        <v/>
      </c>
      <c r="J72" s="248">
        <f t="shared" si="1"/>
        <v>15.5</v>
      </c>
      <c r="K72" s="226">
        <f>[2]M10AV!I72</f>
        <v>14</v>
      </c>
      <c r="L72" s="248" t="str">
        <f>IF([2]M10AV!J72="","",[2]RatDroit!E72)</f>
        <v/>
      </c>
      <c r="M72" s="248">
        <f t="shared" si="2"/>
        <v>14</v>
      </c>
      <c r="N72" s="247">
        <f t="shared" si="4"/>
        <v>14.9375</v>
      </c>
      <c r="O72" s="260" t="str">
        <f t="shared" si="3"/>
        <v>V</v>
      </c>
    </row>
    <row r="73" spans="2:15" ht="12.6" customHeight="1">
      <c r="B73" s="61">
        <v>64</v>
      </c>
      <c r="C73" s="216" t="s">
        <v>137</v>
      </c>
      <c r="D73" s="216" t="s">
        <v>138</v>
      </c>
      <c r="E73" s="248">
        <f>[2]M10AV!E73</f>
        <v>13.5</v>
      </c>
      <c r="F73" s="247" t="str">
        <f>IF([2]M10AV!F73="","",'[2] RatStrat'!E73)</f>
        <v/>
      </c>
      <c r="G73" s="248">
        <f t="shared" si="0"/>
        <v>13.5</v>
      </c>
      <c r="H73" s="248">
        <f>[2]M10AV!G73</f>
        <v>12.25</v>
      </c>
      <c r="I73" s="248" t="str">
        <f>IF([2]M10AV!H73="","",[2]RatGRH!E73)</f>
        <v/>
      </c>
      <c r="J73" s="248">
        <f t="shared" si="1"/>
        <v>12.25</v>
      </c>
      <c r="K73" s="226">
        <f>[2]M10AV!I73</f>
        <v>11</v>
      </c>
      <c r="L73" s="248" t="str">
        <f>IF([2]M10AV!J73="","",[2]RatDroit!E73)</f>
        <v/>
      </c>
      <c r="M73" s="248">
        <f t="shared" si="2"/>
        <v>11</v>
      </c>
      <c r="N73" s="247">
        <f t="shared" si="4"/>
        <v>12.25</v>
      </c>
      <c r="O73" s="260" t="str">
        <f t="shared" si="3"/>
        <v>V</v>
      </c>
    </row>
    <row r="74" spans="2:15" ht="12.6" customHeight="1">
      <c r="B74" s="53">
        <v>65</v>
      </c>
      <c r="C74" s="216" t="s">
        <v>139</v>
      </c>
      <c r="D74" s="216" t="s">
        <v>140</v>
      </c>
      <c r="E74" s="248">
        <f>[2]M10AV!E74</f>
        <v>13.75</v>
      </c>
      <c r="F74" s="247" t="str">
        <f>IF([2]M10AV!F74="","",'[2] RatStrat'!E74)</f>
        <v/>
      </c>
      <c r="G74" s="248">
        <f t="shared" si="0"/>
        <v>13.75</v>
      </c>
      <c r="H74" s="248">
        <f>[2]M10AV!G74</f>
        <v>12</v>
      </c>
      <c r="I74" s="248" t="str">
        <f>IF([2]M10AV!H74="","",[2]RatGRH!E74)</f>
        <v/>
      </c>
      <c r="J74" s="248">
        <f t="shared" si="1"/>
        <v>12</v>
      </c>
      <c r="K74" s="226">
        <f>[2]M10AV!I74</f>
        <v>11.5</v>
      </c>
      <c r="L74" s="248" t="str">
        <f>IF([2]M10AV!J74="","",[2]RatDroit!E74)</f>
        <v/>
      </c>
      <c r="M74" s="248">
        <f t="shared" si="2"/>
        <v>11.5</v>
      </c>
      <c r="N74" s="247">
        <f t="shared" si="4"/>
        <v>12.375</v>
      </c>
      <c r="O74" s="260" t="str">
        <f t="shared" si="3"/>
        <v>V</v>
      </c>
    </row>
    <row r="75" spans="2:15" ht="12.6" customHeight="1">
      <c r="B75" s="61">
        <v>66</v>
      </c>
      <c r="C75" s="216" t="s">
        <v>141</v>
      </c>
      <c r="D75" s="216" t="s">
        <v>51</v>
      </c>
      <c r="E75" s="248">
        <f>[2]M10AV!E75</f>
        <v>13.375</v>
      </c>
      <c r="F75" s="247" t="str">
        <f>IF([2]M10AV!F75="","",'[2] RatStrat'!E75)</f>
        <v/>
      </c>
      <c r="G75" s="248">
        <f t="shared" ref="G75:G130" si="5">IF(F75="",E75,MIN(12, MAX(E75,F75)))</f>
        <v>13.375</v>
      </c>
      <c r="H75" s="248">
        <f>[2]M10AV!G75</f>
        <v>14.75</v>
      </c>
      <c r="I75" s="248" t="str">
        <f>IF([2]M10AV!H75="","",[2]RatGRH!E75)</f>
        <v/>
      </c>
      <c r="J75" s="248">
        <f t="shared" ref="J75:J130" si="6">IF(I75="",H75,MIN(12, MAX(H75,I75)))</f>
        <v>14.75</v>
      </c>
      <c r="K75" s="226">
        <f>[2]M10AV!I75</f>
        <v>10</v>
      </c>
      <c r="L75" s="248" t="str">
        <f>IF([2]M10AV!J75="","",[2]RatDroit!E75)</f>
        <v/>
      </c>
      <c r="M75" s="248">
        <f t="shared" ref="M75:M130" si="7">IF(L75="",K75,MIN(12, MAX(K75,L75)))</f>
        <v>10</v>
      </c>
      <c r="N75" s="247">
        <f t="shared" si="4"/>
        <v>12.912500000000001</v>
      </c>
      <c r="O75" s="260" t="str">
        <f t="shared" ref="O75:O130" si="8">IF(N75&lt;6,"AR", IF(N75&gt;=12,IF(AND(F75="",I75="",L75=""),"V","VAR"),"NV"))</f>
        <v>V</v>
      </c>
    </row>
    <row r="76" spans="2:15" ht="12.6" customHeight="1">
      <c r="B76" s="53">
        <v>67</v>
      </c>
      <c r="C76" s="216" t="s">
        <v>142</v>
      </c>
      <c r="D76" s="216" t="s">
        <v>143</v>
      </c>
      <c r="E76" s="248">
        <f>[2]M10AV!E76</f>
        <v>8.5</v>
      </c>
      <c r="F76" s="247">
        <f>IF([2]M10AV!F76="","",'[2] RatStrat'!E76)</f>
        <v>10</v>
      </c>
      <c r="G76" s="248">
        <f t="shared" si="5"/>
        <v>10</v>
      </c>
      <c r="H76" s="248">
        <f>[2]M10AV!G76</f>
        <v>6.25</v>
      </c>
      <c r="I76" s="248">
        <f>IF([2]M10AV!H76="","",[2]RatGRH!E76)</f>
        <v>6</v>
      </c>
      <c r="J76" s="248">
        <f t="shared" si="6"/>
        <v>6.25</v>
      </c>
      <c r="K76" s="226">
        <f>[2]M10AV!I76</f>
        <v>12</v>
      </c>
      <c r="L76" s="248" t="str">
        <f>IF([2]M10AV!J76="","",[2]RatDroit!E76)</f>
        <v/>
      </c>
      <c r="M76" s="248">
        <f t="shared" si="7"/>
        <v>12</v>
      </c>
      <c r="N76" s="247">
        <f t="shared" ref="N76:N130" si="9">G76*0.3+J76*0.4+M76*0.3</f>
        <v>9.1</v>
      </c>
      <c r="O76" s="260" t="str">
        <f t="shared" si="8"/>
        <v>NV</v>
      </c>
    </row>
    <row r="77" spans="2:15" ht="12.6" customHeight="1">
      <c r="B77" s="61">
        <v>68</v>
      </c>
      <c r="C77" s="216" t="s">
        <v>144</v>
      </c>
      <c r="D77" s="216" t="s">
        <v>145</v>
      </c>
      <c r="E77" s="248">
        <f>[2]M10AV!E77</f>
        <v>13.75</v>
      </c>
      <c r="F77" s="247" t="str">
        <f>IF([2]M10AV!F77="","",'[2] RatStrat'!E77)</f>
        <v/>
      </c>
      <c r="G77" s="248">
        <f t="shared" si="5"/>
        <v>13.75</v>
      </c>
      <c r="H77" s="248">
        <f>[2]M10AV!G77</f>
        <v>11.5</v>
      </c>
      <c r="I77" s="248" t="str">
        <f>IF([2]M10AV!H77="","",[2]RatGRH!E77)</f>
        <v/>
      </c>
      <c r="J77" s="248">
        <f t="shared" si="6"/>
        <v>11.5</v>
      </c>
      <c r="K77" s="226">
        <f>[2]M10AV!I77</f>
        <v>11.5</v>
      </c>
      <c r="L77" s="248" t="str">
        <f>IF([2]M10AV!J77="","",[2]RatDroit!E77)</f>
        <v/>
      </c>
      <c r="M77" s="248">
        <f t="shared" si="7"/>
        <v>11.5</v>
      </c>
      <c r="N77" s="247">
        <f t="shared" si="9"/>
        <v>12.175000000000001</v>
      </c>
      <c r="O77" s="260" t="str">
        <f t="shared" si="8"/>
        <v>V</v>
      </c>
    </row>
    <row r="78" spans="2:15" ht="12.6" customHeight="1">
      <c r="B78" s="53">
        <v>69</v>
      </c>
      <c r="C78" s="216" t="s">
        <v>146</v>
      </c>
      <c r="D78" s="216" t="s">
        <v>147</v>
      </c>
      <c r="E78" s="248">
        <f>[2]M10AV!E78</f>
        <v>11.25</v>
      </c>
      <c r="F78" s="247">
        <f>IF([2]M10AV!F78="","",'[2] RatStrat'!E78)</f>
        <v>0</v>
      </c>
      <c r="G78" s="248">
        <f t="shared" si="5"/>
        <v>11.25</v>
      </c>
      <c r="H78" s="248">
        <f>[2]M10AV!G78</f>
        <v>9.5</v>
      </c>
      <c r="I78" s="248">
        <f>IF([2]M10AV!H78="","",[2]RatGRH!E78)</f>
        <v>0</v>
      </c>
      <c r="J78" s="248">
        <f t="shared" si="6"/>
        <v>9.5</v>
      </c>
      <c r="K78" s="226">
        <f>[2]M10AV!I78</f>
        <v>10.5</v>
      </c>
      <c r="L78" s="248">
        <f>IF([2]M10AV!J78="","",[2]RatDroit!E78)</f>
        <v>10</v>
      </c>
      <c r="M78" s="248">
        <f t="shared" si="7"/>
        <v>10.5</v>
      </c>
      <c r="N78" s="247">
        <f t="shared" si="9"/>
        <v>10.325000000000001</v>
      </c>
      <c r="O78" s="260" t="str">
        <f t="shared" si="8"/>
        <v>NV</v>
      </c>
    </row>
    <row r="79" spans="2:15" ht="12.6" customHeight="1">
      <c r="B79" s="61">
        <v>70</v>
      </c>
      <c r="C79" s="216" t="s">
        <v>148</v>
      </c>
      <c r="D79" s="216" t="s">
        <v>149</v>
      </c>
      <c r="E79" s="248">
        <f>[2]M10AV!E79</f>
        <v>10.25</v>
      </c>
      <c r="F79" s="247">
        <f>IF([2]M10AV!F79="","",'[2] RatStrat'!E79)</f>
        <v>10.5</v>
      </c>
      <c r="G79" s="248">
        <f t="shared" si="5"/>
        <v>10.5</v>
      </c>
      <c r="H79" s="248">
        <f>[2]M10AV!G79</f>
        <v>12</v>
      </c>
      <c r="I79" s="248" t="str">
        <f>IF([2]M10AV!H79="","",[2]RatGRH!E79)</f>
        <v/>
      </c>
      <c r="J79" s="248">
        <f t="shared" si="6"/>
        <v>12</v>
      </c>
      <c r="K79" s="226">
        <f>[2]M10AV!I79</f>
        <v>10</v>
      </c>
      <c r="L79" s="248">
        <f>IF([2]M10AV!J79="","",[2]RatDroit!E79)</f>
        <v>14</v>
      </c>
      <c r="M79" s="248">
        <f t="shared" si="7"/>
        <v>12</v>
      </c>
      <c r="N79" s="247">
        <f t="shared" si="9"/>
        <v>11.55</v>
      </c>
      <c r="O79" s="260" t="str">
        <f t="shared" si="8"/>
        <v>NV</v>
      </c>
    </row>
    <row r="80" spans="2:15" ht="12.6" customHeight="1">
      <c r="B80" s="53">
        <v>71</v>
      </c>
      <c r="C80" s="216" t="s">
        <v>150</v>
      </c>
      <c r="D80" s="216" t="s">
        <v>151</v>
      </c>
      <c r="E80" s="248">
        <f>[2]M10AV!E80</f>
        <v>11.5</v>
      </c>
      <c r="F80" s="247" t="str">
        <f>IF([2]M10AV!F80="","",'[2] RatStrat'!E80)</f>
        <v/>
      </c>
      <c r="G80" s="248">
        <f t="shared" si="5"/>
        <v>11.5</v>
      </c>
      <c r="H80" s="248">
        <f>[2]M10AV!G80</f>
        <v>13.25</v>
      </c>
      <c r="I80" s="248" t="str">
        <f>IF([2]M10AV!H80="","",[2]RatGRH!E80)</f>
        <v/>
      </c>
      <c r="J80" s="248">
        <f t="shared" si="6"/>
        <v>13.25</v>
      </c>
      <c r="K80" s="226">
        <f>[2]M10AV!I80</f>
        <v>13</v>
      </c>
      <c r="L80" s="248" t="str">
        <f>IF([2]M10AV!J80="","",[2]RatDroit!E80)</f>
        <v/>
      </c>
      <c r="M80" s="248">
        <f t="shared" si="7"/>
        <v>13</v>
      </c>
      <c r="N80" s="247">
        <f t="shared" si="9"/>
        <v>12.65</v>
      </c>
      <c r="O80" s="260" t="str">
        <f t="shared" si="8"/>
        <v>V</v>
      </c>
    </row>
    <row r="81" spans="2:15" ht="12.6" customHeight="1">
      <c r="B81" s="61">
        <v>72</v>
      </c>
      <c r="C81" s="216" t="s">
        <v>152</v>
      </c>
      <c r="D81" s="216" t="s">
        <v>153</v>
      </c>
      <c r="E81" s="248">
        <f>[2]M10AV!E81</f>
        <v>15.125</v>
      </c>
      <c r="F81" s="247" t="str">
        <f>IF([2]M10AV!F81="","",'[2] RatStrat'!E81)</f>
        <v/>
      </c>
      <c r="G81" s="248">
        <f t="shared" si="5"/>
        <v>15.125</v>
      </c>
      <c r="H81" s="248">
        <f>[2]M10AV!G81</f>
        <v>14</v>
      </c>
      <c r="I81" s="248" t="str">
        <f>IF([2]M10AV!H81="","",[2]RatGRH!E81)</f>
        <v/>
      </c>
      <c r="J81" s="248">
        <f t="shared" si="6"/>
        <v>14</v>
      </c>
      <c r="K81" s="226">
        <f>[2]M10AV!I81</f>
        <v>12</v>
      </c>
      <c r="L81" s="248" t="str">
        <f>IF([2]M10AV!J81="","",[2]RatDroit!E81)</f>
        <v/>
      </c>
      <c r="M81" s="248">
        <f t="shared" si="7"/>
        <v>12</v>
      </c>
      <c r="N81" s="247">
        <f t="shared" si="9"/>
        <v>13.737499999999999</v>
      </c>
      <c r="O81" s="260" t="str">
        <f t="shared" si="8"/>
        <v>V</v>
      </c>
    </row>
    <row r="82" spans="2:15" ht="12.6" customHeight="1">
      <c r="B82" s="53">
        <v>73</v>
      </c>
      <c r="C82" s="216" t="s">
        <v>154</v>
      </c>
      <c r="D82" s="216" t="s">
        <v>155</v>
      </c>
      <c r="E82" s="248">
        <f>[2]M10AV!E82</f>
        <v>14.25</v>
      </c>
      <c r="F82" s="247" t="str">
        <f>IF([2]M10AV!F82="","",'[2] RatStrat'!E82)</f>
        <v/>
      </c>
      <c r="G82" s="248">
        <f t="shared" si="5"/>
        <v>14.25</v>
      </c>
      <c r="H82" s="248">
        <f>[2]M10AV!G82</f>
        <v>14.75</v>
      </c>
      <c r="I82" s="248" t="str">
        <f>IF([2]M10AV!H82="","",[2]RatGRH!E82)</f>
        <v/>
      </c>
      <c r="J82" s="248">
        <f t="shared" si="6"/>
        <v>14.75</v>
      </c>
      <c r="K82" s="226">
        <f>[2]M10AV!I82</f>
        <v>11.5</v>
      </c>
      <c r="L82" s="248" t="str">
        <f>IF([2]M10AV!J82="","",[2]RatDroit!E82)</f>
        <v/>
      </c>
      <c r="M82" s="248">
        <f t="shared" si="7"/>
        <v>11.5</v>
      </c>
      <c r="N82" s="247">
        <f t="shared" si="9"/>
        <v>13.625</v>
      </c>
      <c r="O82" s="260" t="str">
        <f t="shared" si="8"/>
        <v>V</v>
      </c>
    </row>
    <row r="83" spans="2:15" ht="12.6" customHeight="1">
      <c r="B83" s="61">
        <v>74</v>
      </c>
      <c r="C83" s="216" t="s">
        <v>156</v>
      </c>
      <c r="D83" s="216" t="s">
        <v>157</v>
      </c>
      <c r="E83" s="248">
        <f>[2]M10AV!E83</f>
        <v>13.625</v>
      </c>
      <c r="F83" s="247" t="str">
        <f>IF([2]M10AV!F83="","",'[2] RatStrat'!E83)</f>
        <v/>
      </c>
      <c r="G83" s="248">
        <f t="shared" si="5"/>
        <v>13.625</v>
      </c>
      <c r="H83" s="248">
        <f>[2]M10AV!G83</f>
        <v>16.25</v>
      </c>
      <c r="I83" s="248" t="str">
        <f>IF([2]M10AV!H83="","",[2]RatGRH!E83)</f>
        <v/>
      </c>
      <c r="J83" s="248">
        <f t="shared" si="6"/>
        <v>16.25</v>
      </c>
      <c r="K83" s="226">
        <f>[2]M10AV!I83</f>
        <v>13.5</v>
      </c>
      <c r="L83" s="248" t="str">
        <f>IF([2]M10AV!J83="","",[2]RatDroit!E83)</f>
        <v/>
      </c>
      <c r="M83" s="248">
        <f t="shared" si="7"/>
        <v>13.5</v>
      </c>
      <c r="N83" s="247">
        <f t="shared" si="9"/>
        <v>14.637499999999999</v>
      </c>
      <c r="O83" s="260" t="str">
        <f t="shared" si="8"/>
        <v>V</v>
      </c>
    </row>
    <row r="84" spans="2:15" ht="12.6" customHeight="1">
      <c r="B84" s="53">
        <v>75</v>
      </c>
      <c r="C84" s="216" t="s">
        <v>158</v>
      </c>
      <c r="D84" s="216" t="s">
        <v>159</v>
      </c>
      <c r="E84" s="248">
        <f>[2]M10AV!E84</f>
        <v>14.25</v>
      </c>
      <c r="F84" s="247" t="str">
        <f>IF([2]M10AV!F84="","",'[2] RatStrat'!E84)</f>
        <v/>
      </c>
      <c r="G84" s="248">
        <f t="shared" si="5"/>
        <v>14.25</v>
      </c>
      <c r="H84" s="248">
        <f>[2]M10AV!G84</f>
        <v>15.75</v>
      </c>
      <c r="I84" s="248" t="str">
        <f>IF([2]M10AV!H84="","",[2]RatGRH!E84)</f>
        <v/>
      </c>
      <c r="J84" s="248">
        <f t="shared" si="6"/>
        <v>15.75</v>
      </c>
      <c r="K84" s="226">
        <f>[2]M10AV!I84</f>
        <v>12</v>
      </c>
      <c r="L84" s="248" t="str">
        <f>IF([2]M10AV!J84="","",[2]RatDroit!E84)</f>
        <v/>
      </c>
      <c r="M84" s="248">
        <f t="shared" si="7"/>
        <v>12</v>
      </c>
      <c r="N84" s="247">
        <f t="shared" si="9"/>
        <v>14.174999999999999</v>
      </c>
      <c r="O84" s="260" t="str">
        <f t="shared" si="8"/>
        <v>V</v>
      </c>
    </row>
    <row r="85" spans="2:15" ht="12.6" customHeight="1">
      <c r="B85" s="61">
        <v>76</v>
      </c>
      <c r="C85" s="216" t="s">
        <v>160</v>
      </c>
      <c r="D85" s="216" t="s">
        <v>159</v>
      </c>
      <c r="E85" s="248">
        <f>[2]M10AV!E85</f>
        <v>14</v>
      </c>
      <c r="F85" s="247" t="str">
        <f>IF([2]M10AV!F85="","",'[2] RatStrat'!E85)</f>
        <v/>
      </c>
      <c r="G85" s="248">
        <f t="shared" si="5"/>
        <v>14</v>
      </c>
      <c r="H85" s="248">
        <f>[2]M10AV!G85</f>
        <v>13.5</v>
      </c>
      <c r="I85" s="248" t="str">
        <f>IF([2]M10AV!H85="","",[2]RatGRH!E85)</f>
        <v/>
      </c>
      <c r="J85" s="248">
        <f t="shared" si="6"/>
        <v>13.5</v>
      </c>
      <c r="K85" s="226">
        <f>[2]M10AV!I85</f>
        <v>12.5</v>
      </c>
      <c r="L85" s="248" t="str">
        <f>IF([2]M10AV!J85="","",[2]RatDroit!E85)</f>
        <v/>
      </c>
      <c r="M85" s="248">
        <f t="shared" si="7"/>
        <v>12.5</v>
      </c>
      <c r="N85" s="247">
        <f t="shared" si="9"/>
        <v>13.350000000000001</v>
      </c>
      <c r="O85" s="260" t="str">
        <f t="shared" si="8"/>
        <v>V</v>
      </c>
    </row>
    <row r="86" spans="2:15" ht="12.6" customHeight="1">
      <c r="B86" s="53">
        <v>77</v>
      </c>
      <c r="C86" s="216" t="s">
        <v>161</v>
      </c>
      <c r="D86" s="216" t="s">
        <v>162</v>
      </c>
      <c r="E86" s="248">
        <f>[2]M10AV!E86</f>
        <v>12.5</v>
      </c>
      <c r="F86" s="247" t="str">
        <f>IF([2]M10AV!F86="","",'[2] RatStrat'!E86)</f>
        <v/>
      </c>
      <c r="G86" s="248">
        <f t="shared" si="5"/>
        <v>12.5</v>
      </c>
      <c r="H86" s="248">
        <f>[2]M10AV!G86</f>
        <v>13</v>
      </c>
      <c r="I86" s="248" t="str">
        <f>IF([2]M10AV!H86="","",[2]RatGRH!E86)</f>
        <v/>
      </c>
      <c r="J86" s="248">
        <f t="shared" si="6"/>
        <v>13</v>
      </c>
      <c r="K86" s="226">
        <f>[2]M10AV!I86</f>
        <v>12.5</v>
      </c>
      <c r="L86" s="248" t="str">
        <f>IF([2]M10AV!J86="","",[2]RatDroit!E86)</f>
        <v/>
      </c>
      <c r="M86" s="248">
        <f t="shared" si="7"/>
        <v>12.5</v>
      </c>
      <c r="N86" s="247">
        <f t="shared" si="9"/>
        <v>12.7</v>
      </c>
      <c r="O86" s="260" t="str">
        <f t="shared" si="8"/>
        <v>V</v>
      </c>
    </row>
    <row r="87" spans="2:15" ht="12.6" customHeight="1">
      <c r="B87" s="61">
        <v>78</v>
      </c>
      <c r="C87" s="216" t="s">
        <v>163</v>
      </c>
      <c r="D87" s="216" t="s">
        <v>164</v>
      </c>
      <c r="E87" s="248">
        <f>[2]M10AV!E87</f>
        <v>11.875</v>
      </c>
      <c r="F87" s="247">
        <f>IF([2]M10AV!F87="","",'[2] RatStrat'!E87)</f>
        <v>12</v>
      </c>
      <c r="G87" s="248">
        <f t="shared" si="5"/>
        <v>12</v>
      </c>
      <c r="H87" s="248">
        <f>[2]M10AV!G87</f>
        <v>10</v>
      </c>
      <c r="I87" s="248">
        <f>IF([2]M10AV!H87="","",[2]RatGRH!E87)</f>
        <v>12</v>
      </c>
      <c r="J87" s="248">
        <f t="shared" si="6"/>
        <v>12</v>
      </c>
      <c r="K87" s="226">
        <f>[2]M10AV!I87</f>
        <v>12</v>
      </c>
      <c r="L87" s="248" t="str">
        <f>IF([2]M10AV!J87="","",[2]RatDroit!E87)</f>
        <v/>
      </c>
      <c r="M87" s="248">
        <f t="shared" si="7"/>
        <v>12</v>
      </c>
      <c r="N87" s="247">
        <f t="shared" si="9"/>
        <v>12</v>
      </c>
      <c r="O87" s="260" t="str">
        <f t="shared" si="8"/>
        <v>VAR</v>
      </c>
    </row>
    <row r="88" spans="2:15" ht="12.6" customHeight="1">
      <c r="B88" s="53">
        <v>79</v>
      </c>
      <c r="C88" s="216" t="s">
        <v>165</v>
      </c>
      <c r="D88" s="216" t="s">
        <v>166</v>
      </c>
      <c r="E88" s="248">
        <f>[2]M10AV!E88</f>
        <v>12.5</v>
      </c>
      <c r="F88" s="247" t="str">
        <f>IF([2]M10AV!F88="","",'[2] RatStrat'!E88)</f>
        <v/>
      </c>
      <c r="G88" s="248">
        <f t="shared" si="5"/>
        <v>12.5</v>
      </c>
      <c r="H88" s="248">
        <f>[2]M10AV!G88</f>
        <v>11.25</v>
      </c>
      <c r="I88" s="248">
        <f>IF([2]M10AV!H88="","",[2]RatGRH!E88)</f>
        <v>0</v>
      </c>
      <c r="J88" s="248">
        <f t="shared" si="6"/>
        <v>11.25</v>
      </c>
      <c r="K88" s="226">
        <f>[2]M10AV!I88</f>
        <v>10.5</v>
      </c>
      <c r="L88" s="248">
        <f>IF([2]M10AV!J88="","",[2]RatDroit!E88)</f>
        <v>10</v>
      </c>
      <c r="M88" s="248">
        <f t="shared" si="7"/>
        <v>10.5</v>
      </c>
      <c r="N88" s="247">
        <f t="shared" si="9"/>
        <v>11.4</v>
      </c>
      <c r="O88" s="260" t="str">
        <f t="shared" si="8"/>
        <v>NV</v>
      </c>
    </row>
    <row r="89" spans="2:15" ht="12.6" customHeight="1">
      <c r="B89" s="61">
        <v>80</v>
      </c>
      <c r="C89" s="216" t="s">
        <v>167</v>
      </c>
      <c r="D89" s="216" t="s">
        <v>168</v>
      </c>
      <c r="E89" s="248">
        <f>[2]M10AV!E89</f>
        <v>12</v>
      </c>
      <c r="F89" s="247" t="str">
        <f>IF([2]M10AV!F89="","",'[2] RatStrat'!E89)</f>
        <v/>
      </c>
      <c r="G89" s="248">
        <f t="shared" si="5"/>
        <v>12</v>
      </c>
      <c r="H89" s="248">
        <f>[2]M10AV!G89</f>
        <v>12.75</v>
      </c>
      <c r="I89" s="248" t="str">
        <f>IF([2]M10AV!H89="","",[2]RatGRH!E89)</f>
        <v/>
      </c>
      <c r="J89" s="248">
        <f t="shared" si="6"/>
        <v>12.75</v>
      </c>
      <c r="K89" s="226">
        <f>[2]M10AV!I89</f>
        <v>11.5</v>
      </c>
      <c r="L89" s="248" t="str">
        <f>IF([2]M10AV!J89="","",[2]RatDroit!E89)</f>
        <v/>
      </c>
      <c r="M89" s="248">
        <f t="shared" si="7"/>
        <v>11.5</v>
      </c>
      <c r="N89" s="247">
        <f t="shared" si="9"/>
        <v>12.149999999999999</v>
      </c>
      <c r="O89" s="260" t="str">
        <f t="shared" si="8"/>
        <v>V</v>
      </c>
    </row>
    <row r="90" spans="2:15" ht="12.6" customHeight="1">
      <c r="B90" s="53">
        <v>81</v>
      </c>
      <c r="C90" s="216" t="s">
        <v>169</v>
      </c>
      <c r="D90" s="216" t="s">
        <v>170</v>
      </c>
      <c r="E90" s="248">
        <f>[2]M10AV!E90</f>
        <v>13.25</v>
      </c>
      <c r="F90" s="247" t="str">
        <f>IF([2]M10AV!F90="","",'[2] RatStrat'!E90)</f>
        <v/>
      </c>
      <c r="G90" s="248">
        <f t="shared" si="5"/>
        <v>13.25</v>
      </c>
      <c r="H90" s="248">
        <f>[2]M10AV!G90</f>
        <v>15.5</v>
      </c>
      <c r="I90" s="248" t="str">
        <f>IF([2]M10AV!H90="","",[2]RatGRH!E90)</f>
        <v/>
      </c>
      <c r="J90" s="248">
        <f t="shared" si="6"/>
        <v>15.5</v>
      </c>
      <c r="K90" s="226">
        <f>[2]M10AV!I90</f>
        <v>12.5</v>
      </c>
      <c r="L90" s="248" t="str">
        <f>IF([2]M10AV!J90="","",[2]RatDroit!E90)</f>
        <v/>
      </c>
      <c r="M90" s="248">
        <f t="shared" si="7"/>
        <v>12.5</v>
      </c>
      <c r="N90" s="247">
        <f t="shared" si="9"/>
        <v>13.925000000000001</v>
      </c>
      <c r="O90" s="260" t="str">
        <f t="shared" si="8"/>
        <v>V</v>
      </c>
    </row>
    <row r="91" spans="2:15" ht="12.6" customHeight="1">
      <c r="B91" s="61">
        <v>82</v>
      </c>
      <c r="C91" s="216" t="s">
        <v>171</v>
      </c>
      <c r="D91" s="216" t="s">
        <v>172</v>
      </c>
      <c r="E91" s="248">
        <f>[2]M10AV!E91</f>
        <v>11.375</v>
      </c>
      <c r="F91" s="247">
        <f>IF([2]M10AV!F91="","",'[2] RatStrat'!E91)</f>
        <v>0</v>
      </c>
      <c r="G91" s="248">
        <f t="shared" si="5"/>
        <v>11.375</v>
      </c>
      <c r="H91" s="248">
        <f>[2]M10AV!G91</f>
        <v>8.75</v>
      </c>
      <c r="I91" s="248">
        <f>IF([2]M10AV!H91="","",[2]RatGRH!E91)</f>
        <v>6.5</v>
      </c>
      <c r="J91" s="248">
        <f t="shared" si="6"/>
        <v>8.75</v>
      </c>
      <c r="K91" s="226">
        <f>[2]M10AV!I91</f>
        <v>11</v>
      </c>
      <c r="L91" s="248">
        <f>IF([2]M10AV!J91="","",[2]RatDroit!E91)</f>
        <v>10</v>
      </c>
      <c r="M91" s="248">
        <f t="shared" si="7"/>
        <v>11</v>
      </c>
      <c r="N91" s="247">
        <f t="shared" si="9"/>
        <v>10.212499999999999</v>
      </c>
      <c r="O91" s="260" t="str">
        <f t="shared" si="8"/>
        <v>NV</v>
      </c>
    </row>
    <row r="92" spans="2:15" ht="12.6" customHeight="1">
      <c r="B92" s="53">
        <v>83</v>
      </c>
      <c r="C92" s="216" t="s">
        <v>173</v>
      </c>
      <c r="D92" s="216" t="s">
        <v>174</v>
      </c>
      <c r="E92" s="248">
        <f>[2]M10AV!E92</f>
        <v>13.75</v>
      </c>
      <c r="F92" s="247" t="str">
        <f>IF([2]M10AV!F92="","",'[2] RatStrat'!E92)</f>
        <v/>
      </c>
      <c r="G92" s="248">
        <f t="shared" si="5"/>
        <v>13.75</v>
      </c>
      <c r="H92" s="248">
        <f>[2]M10AV!G92</f>
        <v>12.75</v>
      </c>
      <c r="I92" s="248" t="str">
        <f>IF([2]M10AV!H92="","",[2]RatGRH!E92)</f>
        <v/>
      </c>
      <c r="J92" s="248">
        <f t="shared" si="6"/>
        <v>12.75</v>
      </c>
      <c r="K92" s="226">
        <f>[2]M10AV!I92</f>
        <v>10.5</v>
      </c>
      <c r="L92" s="248" t="str">
        <f>IF([2]M10AV!J92="","",[2]RatDroit!E92)</f>
        <v/>
      </c>
      <c r="M92" s="248">
        <f t="shared" si="7"/>
        <v>10.5</v>
      </c>
      <c r="N92" s="247">
        <f t="shared" si="9"/>
        <v>12.375000000000002</v>
      </c>
      <c r="O92" s="260" t="str">
        <f t="shared" si="8"/>
        <v>V</v>
      </c>
    </row>
    <row r="93" spans="2:15" ht="12.6" customHeight="1">
      <c r="B93" s="61">
        <v>84</v>
      </c>
      <c r="C93" s="216" t="s">
        <v>175</v>
      </c>
      <c r="D93" s="216" t="s">
        <v>176</v>
      </c>
      <c r="E93" s="248">
        <f>[2]M10AV!E93</f>
        <v>11.75</v>
      </c>
      <c r="F93" s="247">
        <f>IF([2]M10AV!F93="","",'[2] RatStrat'!E93)</f>
        <v>12</v>
      </c>
      <c r="G93" s="248">
        <f t="shared" si="5"/>
        <v>12</v>
      </c>
      <c r="H93" s="248">
        <f>[2]M10AV!G93</f>
        <v>11.5</v>
      </c>
      <c r="I93" s="248">
        <f>IF([2]M10AV!H93="","",[2]RatGRH!E93)</f>
        <v>12</v>
      </c>
      <c r="J93" s="248">
        <f t="shared" si="6"/>
        <v>12</v>
      </c>
      <c r="K93" s="226">
        <f>[2]M10AV!I93</f>
        <v>11.5</v>
      </c>
      <c r="L93" s="248">
        <f>IF([2]M10AV!J93="","",[2]RatDroit!E93)</f>
        <v>10</v>
      </c>
      <c r="M93" s="248">
        <f t="shared" si="7"/>
        <v>11.5</v>
      </c>
      <c r="N93" s="247">
        <f t="shared" si="9"/>
        <v>11.85</v>
      </c>
      <c r="O93" s="260" t="str">
        <f t="shared" si="8"/>
        <v>NV</v>
      </c>
    </row>
    <row r="94" spans="2:15" ht="12.6" customHeight="1">
      <c r="B94" s="53">
        <v>85</v>
      </c>
      <c r="C94" s="216" t="s">
        <v>177</v>
      </c>
      <c r="D94" s="216" t="s">
        <v>12</v>
      </c>
      <c r="E94" s="248">
        <f>[2]M10AV!E94</f>
        <v>14</v>
      </c>
      <c r="F94" s="247" t="str">
        <f>IF([2]M10AV!F94="","",'[2] RatStrat'!E94)</f>
        <v/>
      </c>
      <c r="G94" s="248">
        <f t="shared" si="5"/>
        <v>14</v>
      </c>
      <c r="H94" s="248">
        <f>[2]M10AV!G94</f>
        <v>18.5</v>
      </c>
      <c r="I94" s="248" t="str">
        <f>IF([2]M10AV!H94="","",[2]RatGRH!E94)</f>
        <v/>
      </c>
      <c r="J94" s="248">
        <f t="shared" si="6"/>
        <v>18.5</v>
      </c>
      <c r="K94" s="226">
        <f>[2]M10AV!I94</f>
        <v>12</v>
      </c>
      <c r="L94" s="248" t="str">
        <f>IF([2]M10AV!J94="","",[2]RatDroit!E94)</f>
        <v/>
      </c>
      <c r="M94" s="248">
        <f t="shared" si="7"/>
        <v>12</v>
      </c>
      <c r="N94" s="247">
        <f t="shared" si="9"/>
        <v>15.200000000000001</v>
      </c>
      <c r="O94" s="260" t="str">
        <f t="shared" si="8"/>
        <v>V</v>
      </c>
    </row>
    <row r="95" spans="2:15" ht="12.6" customHeight="1">
      <c r="B95" s="61">
        <v>86</v>
      </c>
      <c r="C95" s="216" t="s">
        <v>178</v>
      </c>
      <c r="D95" s="216" t="s">
        <v>179</v>
      </c>
      <c r="E95" s="248">
        <f>[2]M10AV!E95</f>
        <v>14.125</v>
      </c>
      <c r="F95" s="247" t="str">
        <f>IF([2]M10AV!F95="","",'[2] RatStrat'!E95)</f>
        <v/>
      </c>
      <c r="G95" s="248">
        <f t="shared" si="5"/>
        <v>14.125</v>
      </c>
      <c r="H95" s="248">
        <f>[2]M10AV!G95</f>
        <v>14.75</v>
      </c>
      <c r="I95" s="248" t="str">
        <f>IF([2]M10AV!H95="","",[2]RatGRH!E95)</f>
        <v/>
      </c>
      <c r="J95" s="248">
        <f t="shared" si="6"/>
        <v>14.75</v>
      </c>
      <c r="K95" s="226">
        <f>[2]M10AV!I95</f>
        <v>11.5</v>
      </c>
      <c r="L95" s="248" t="str">
        <f>IF([2]M10AV!J95="","",[2]RatDroit!E95)</f>
        <v/>
      </c>
      <c r="M95" s="248">
        <f t="shared" si="7"/>
        <v>11.5</v>
      </c>
      <c r="N95" s="247">
        <f t="shared" si="9"/>
        <v>13.587499999999999</v>
      </c>
      <c r="O95" s="260" t="str">
        <f t="shared" si="8"/>
        <v>V</v>
      </c>
    </row>
    <row r="96" spans="2:15" ht="12.6" customHeight="1">
      <c r="B96" s="53">
        <v>87</v>
      </c>
      <c r="C96" s="216" t="s">
        <v>180</v>
      </c>
      <c r="D96" s="216" t="s">
        <v>181</v>
      </c>
      <c r="E96" s="248">
        <f>[2]M10AV!E96</f>
        <v>14.75</v>
      </c>
      <c r="F96" s="247" t="str">
        <f>IF([2]M10AV!F96="","",'[2] RatStrat'!E96)</f>
        <v/>
      </c>
      <c r="G96" s="248">
        <f t="shared" si="5"/>
        <v>14.75</v>
      </c>
      <c r="H96" s="248">
        <f>[2]M10AV!G96</f>
        <v>14.5</v>
      </c>
      <c r="I96" s="248" t="str">
        <f>IF([2]M10AV!H96="","",[2]RatGRH!E96)</f>
        <v/>
      </c>
      <c r="J96" s="248">
        <f t="shared" si="6"/>
        <v>14.5</v>
      </c>
      <c r="K96" s="226">
        <f>[2]M10AV!I96</f>
        <v>12.5</v>
      </c>
      <c r="L96" s="248" t="str">
        <f>IF([2]M10AV!J96="","",[2]RatDroit!E96)</f>
        <v/>
      </c>
      <c r="M96" s="248">
        <f t="shared" si="7"/>
        <v>12.5</v>
      </c>
      <c r="N96" s="247">
        <f t="shared" si="9"/>
        <v>13.975000000000001</v>
      </c>
      <c r="O96" s="260" t="str">
        <f t="shared" si="8"/>
        <v>V</v>
      </c>
    </row>
    <row r="97" spans="2:15" ht="12.6" customHeight="1">
      <c r="B97" s="61">
        <v>88</v>
      </c>
      <c r="C97" s="216" t="s">
        <v>182</v>
      </c>
      <c r="D97" s="216" t="s">
        <v>183</v>
      </c>
      <c r="E97" s="248">
        <f>[2]M10AV!E97</f>
        <v>10.625</v>
      </c>
      <c r="F97" s="247">
        <f>IF([2]M10AV!F97="","",'[2] RatStrat'!E97)</f>
        <v>11</v>
      </c>
      <c r="G97" s="248">
        <f t="shared" si="5"/>
        <v>11</v>
      </c>
      <c r="H97" s="248">
        <f>[2]M10AV!G97</f>
        <v>8</v>
      </c>
      <c r="I97" s="248">
        <f>IF([2]M10AV!H97="","",[2]RatGRH!E97)</f>
        <v>0</v>
      </c>
      <c r="J97" s="248">
        <f t="shared" si="6"/>
        <v>8</v>
      </c>
      <c r="K97" s="226">
        <f>[2]M10AV!I97</f>
        <v>11.5</v>
      </c>
      <c r="L97" s="248">
        <f>IF([2]M10AV!J97="","",[2]RatDroit!E97)</f>
        <v>10</v>
      </c>
      <c r="M97" s="248">
        <f t="shared" si="7"/>
        <v>11.5</v>
      </c>
      <c r="N97" s="247">
        <f t="shared" si="9"/>
        <v>9.9499999999999993</v>
      </c>
      <c r="O97" s="260" t="str">
        <f t="shared" si="8"/>
        <v>NV</v>
      </c>
    </row>
    <row r="98" spans="2:15" ht="12.6" customHeight="1">
      <c r="B98" s="53">
        <v>89</v>
      </c>
      <c r="C98" s="216" t="s">
        <v>184</v>
      </c>
      <c r="D98" s="216" t="s">
        <v>13</v>
      </c>
      <c r="E98" s="248">
        <f>[2]M10AV!E98</f>
        <v>12.25</v>
      </c>
      <c r="F98" s="247" t="str">
        <f>IF([2]M10AV!F98="","",'[2] RatStrat'!E98)</f>
        <v/>
      </c>
      <c r="G98" s="248">
        <f t="shared" si="5"/>
        <v>12.25</v>
      </c>
      <c r="H98" s="248">
        <f>[2]M10AV!G98</f>
        <v>10.5</v>
      </c>
      <c r="I98" s="248">
        <f>IF([2]M10AV!H98="","",[2]RatGRH!E98)</f>
        <v>0</v>
      </c>
      <c r="J98" s="248">
        <f t="shared" si="6"/>
        <v>10.5</v>
      </c>
      <c r="K98" s="226">
        <f>[2]M10AV!I98</f>
        <v>12.5</v>
      </c>
      <c r="L98" s="248" t="str">
        <f>IF([2]M10AV!J98="","",[2]RatDroit!E98)</f>
        <v/>
      </c>
      <c r="M98" s="248">
        <f t="shared" si="7"/>
        <v>12.5</v>
      </c>
      <c r="N98" s="247">
        <f t="shared" si="9"/>
        <v>11.625</v>
      </c>
      <c r="O98" s="260" t="str">
        <f t="shared" si="8"/>
        <v>NV</v>
      </c>
    </row>
    <row r="99" spans="2:15" ht="12.6" customHeight="1">
      <c r="B99" s="61">
        <v>90</v>
      </c>
      <c r="C99" s="216" t="s">
        <v>185</v>
      </c>
      <c r="D99" s="216" t="s">
        <v>186</v>
      </c>
      <c r="E99" s="248">
        <f>[2]M10AV!E99</f>
        <v>14</v>
      </c>
      <c r="F99" s="247" t="str">
        <f>IF([2]M10AV!F99="","",'[2] RatStrat'!E99)</f>
        <v/>
      </c>
      <c r="G99" s="248">
        <f t="shared" si="5"/>
        <v>14</v>
      </c>
      <c r="H99" s="248">
        <f>[2]M10AV!G99</f>
        <v>14.25</v>
      </c>
      <c r="I99" s="248" t="str">
        <f>IF([2]M10AV!H99="","",[2]RatGRH!E99)</f>
        <v/>
      </c>
      <c r="J99" s="248">
        <f t="shared" si="6"/>
        <v>14.25</v>
      </c>
      <c r="K99" s="226">
        <f>[2]M10AV!I99</f>
        <v>12.5</v>
      </c>
      <c r="L99" s="248" t="str">
        <f>IF([2]M10AV!J99="","",[2]RatDroit!E99)</f>
        <v/>
      </c>
      <c r="M99" s="248">
        <f t="shared" si="7"/>
        <v>12.5</v>
      </c>
      <c r="N99" s="247">
        <f t="shared" si="9"/>
        <v>13.65</v>
      </c>
      <c r="O99" s="260" t="str">
        <f t="shared" si="8"/>
        <v>V</v>
      </c>
    </row>
    <row r="100" spans="2:15" ht="12.6" customHeight="1">
      <c r="B100" s="53">
        <v>91</v>
      </c>
      <c r="C100" s="216" t="s">
        <v>187</v>
      </c>
      <c r="D100" s="216" t="s">
        <v>188</v>
      </c>
      <c r="E100" s="248">
        <f>[2]M10AV!E100</f>
        <v>12</v>
      </c>
      <c r="F100" s="247" t="str">
        <f>IF([2]M10AV!F100="","",'[2] RatStrat'!E100)</f>
        <v/>
      </c>
      <c r="G100" s="248">
        <f t="shared" si="5"/>
        <v>12</v>
      </c>
      <c r="H100" s="248">
        <f>[2]M10AV!G100</f>
        <v>13</v>
      </c>
      <c r="I100" s="248" t="str">
        <f>IF([2]M10AV!H100="","",[2]RatGRH!E100)</f>
        <v/>
      </c>
      <c r="J100" s="248">
        <f t="shared" si="6"/>
        <v>13</v>
      </c>
      <c r="K100" s="226">
        <f>[2]M10AV!I100</f>
        <v>12</v>
      </c>
      <c r="L100" s="248" t="str">
        <f>IF([2]M10AV!J100="","",[2]RatDroit!E100)</f>
        <v/>
      </c>
      <c r="M100" s="248">
        <f t="shared" si="7"/>
        <v>12</v>
      </c>
      <c r="N100" s="247">
        <f t="shared" si="9"/>
        <v>12.4</v>
      </c>
      <c r="O100" s="260" t="str">
        <f t="shared" si="8"/>
        <v>V</v>
      </c>
    </row>
    <row r="101" spans="2:15" ht="12.6" customHeight="1">
      <c r="B101" s="61">
        <v>92</v>
      </c>
      <c r="C101" s="216" t="s">
        <v>189</v>
      </c>
      <c r="D101" s="216" t="s">
        <v>190</v>
      </c>
      <c r="E101" s="248">
        <f>[2]M10AV!E101</f>
        <v>14.375</v>
      </c>
      <c r="F101" s="247" t="str">
        <f>IF([2]M10AV!F101="","",'[2] RatStrat'!E101)</f>
        <v/>
      </c>
      <c r="G101" s="248">
        <f t="shared" si="5"/>
        <v>14.375</v>
      </c>
      <c r="H101" s="248">
        <f>[2]M10AV!G101</f>
        <v>12.75</v>
      </c>
      <c r="I101" s="248" t="str">
        <f>IF([2]M10AV!H101="","",[2]RatGRH!E101)</f>
        <v/>
      </c>
      <c r="J101" s="248">
        <f t="shared" si="6"/>
        <v>12.75</v>
      </c>
      <c r="K101" s="226">
        <f>[2]M10AV!I101</f>
        <v>12</v>
      </c>
      <c r="L101" s="248" t="str">
        <f>IF([2]M10AV!J101="","",[2]RatDroit!E101)</f>
        <v/>
      </c>
      <c r="M101" s="248">
        <f t="shared" si="7"/>
        <v>12</v>
      </c>
      <c r="N101" s="247">
        <f t="shared" si="9"/>
        <v>13.012500000000001</v>
      </c>
      <c r="O101" s="260" t="str">
        <f t="shared" si="8"/>
        <v>V</v>
      </c>
    </row>
    <row r="102" spans="2:15" ht="12.6" customHeight="1">
      <c r="B102" s="53">
        <v>93</v>
      </c>
      <c r="C102" s="216" t="s">
        <v>191</v>
      </c>
      <c r="D102" s="216" t="s">
        <v>192</v>
      </c>
      <c r="E102" s="248">
        <f>[2]M10AV!E102</f>
        <v>12.25</v>
      </c>
      <c r="F102" s="247" t="str">
        <f>IF([2]M10AV!F102="","",'[2] RatStrat'!E102)</f>
        <v/>
      </c>
      <c r="G102" s="248">
        <f t="shared" si="5"/>
        <v>12.25</v>
      </c>
      <c r="H102" s="248">
        <f>[2]M10AV!G102</f>
        <v>13</v>
      </c>
      <c r="I102" s="248" t="str">
        <f>IF([2]M10AV!H102="","",[2]RatGRH!E102)</f>
        <v/>
      </c>
      <c r="J102" s="248">
        <f t="shared" si="6"/>
        <v>13</v>
      </c>
      <c r="K102" s="226">
        <f>[2]M10AV!I102</f>
        <v>12.5</v>
      </c>
      <c r="L102" s="248" t="str">
        <f>IF([2]M10AV!J102="","",[2]RatDroit!E102)</f>
        <v/>
      </c>
      <c r="M102" s="248">
        <f t="shared" si="7"/>
        <v>12.5</v>
      </c>
      <c r="N102" s="247">
        <f t="shared" si="9"/>
        <v>12.625</v>
      </c>
      <c r="O102" s="260" t="str">
        <f t="shared" si="8"/>
        <v>V</v>
      </c>
    </row>
    <row r="103" spans="2:15" ht="12.6" customHeight="1">
      <c r="B103" s="61">
        <v>94</v>
      </c>
      <c r="C103" s="216" t="s">
        <v>193</v>
      </c>
      <c r="D103" s="216" t="s">
        <v>194</v>
      </c>
      <c r="E103" s="248">
        <f>[2]M10AV!E103</f>
        <v>13.375</v>
      </c>
      <c r="F103" s="247" t="str">
        <f>IF([2]M10AV!F103="","",'[2] RatStrat'!E103)</f>
        <v/>
      </c>
      <c r="G103" s="248">
        <f t="shared" si="5"/>
        <v>13.375</v>
      </c>
      <c r="H103" s="248">
        <f>[2]M10AV!G103</f>
        <v>17.25</v>
      </c>
      <c r="I103" s="248" t="str">
        <f>IF([2]M10AV!H103="","",[2]RatGRH!E103)</f>
        <v/>
      </c>
      <c r="J103" s="248">
        <f t="shared" si="6"/>
        <v>17.25</v>
      </c>
      <c r="K103" s="226">
        <f>[2]M10AV!I103</f>
        <v>12.5</v>
      </c>
      <c r="L103" s="248" t="str">
        <f>IF([2]M10AV!J103="","",[2]RatDroit!E103)</f>
        <v/>
      </c>
      <c r="M103" s="248">
        <f t="shared" si="7"/>
        <v>12.5</v>
      </c>
      <c r="N103" s="247">
        <f t="shared" si="9"/>
        <v>14.662500000000001</v>
      </c>
      <c r="O103" s="260" t="str">
        <f t="shared" si="8"/>
        <v>V</v>
      </c>
    </row>
    <row r="104" spans="2:15" ht="12.6" customHeight="1">
      <c r="B104" s="53">
        <v>95</v>
      </c>
      <c r="C104" s="216" t="s">
        <v>195</v>
      </c>
      <c r="D104" s="216" t="s">
        <v>196</v>
      </c>
      <c r="E104" s="248">
        <f>[2]M10AV!E104</f>
        <v>13.5</v>
      </c>
      <c r="F104" s="247" t="str">
        <f>IF([2]M10AV!F104="","",'[2] RatStrat'!E104)</f>
        <v/>
      </c>
      <c r="G104" s="248">
        <f t="shared" si="5"/>
        <v>13.5</v>
      </c>
      <c r="H104" s="248">
        <f>[2]M10AV!G104</f>
        <v>15.75</v>
      </c>
      <c r="I104" s="248" t="str">
        <f>IF([2]M10AV!H104="","",[2]RatGRH!E104)</f>
        <v/>
      </c>
      <c r="J104" s="248">
        <f t="shared" si="6"/>
        <v>15.75</v>
      </c>
      <c r="K104" s="226">
        <f>[2]M10AV!I104</f>
        <v>13.5</v>
      </c>
      <c r="L104" s="248" t="str">
        <f>IF([2]M10AV!J104="","",[2]RatDroit!E104)</f>
        <v/>
      </c>
      <c r="M104" s="248">
        <f t="shared" si="7"/>
        <v>13.5</v>
      </c>
      <c r="N104" s="247">
        <f t="shared" si="9"/>
        <v>14.400000000000002</v>
      </c>
      <c r="O104" s="260" t="str">
        <f t="shared" si="8"/>
        <v>V</v>
      </c>
    </row>
    <row r="105" spans="2:15" ht="12.6" customHeight="1">
      <c r="B105" s="61">
        <v>96</v>
      </c>
      <c r="C105" s="216" t="s">
        <v>197</v>
      </c>
      <c r="D105" s="216" t="s">
        <v>198</v>
      </c>
      <c r="E105" s="248">
        <f>[2]M10AV!E105</f>
        <v>13.25</v>
      </c>
      <c r="F105" s="247" t="str">
        <f>IF([2]M10AV!F105="","",'[2] RatStrat'!E105)</f>
        <v/>
      </c>
      <c r="G105" s="248">
        <f t="shared" si="5"/>
        <v>13.25</v>
      </c>
      <c r="H105" s="248">
        <f>[2]M10AV!G105</f>
        <v>16.75</v>
      </c>
      <c r="I105" s="248" t="str">
        <f>IF([2]M10AV!H105="","",[2]RatGRH!E105)</f>
        <v/>
      </c>
      <c r="J105" s="248">
        <f t="shared" si="6"/>
        <v>16.75</v>
      </c>
      <c r="K105" s="226">
        <f>[2]M10AV!I105</f>
        <v>12.5</v>
      </c>
      <c r="L105" s="248" t="str">
        <f>IF([2]M10AV!J105="","",[2]RatDroit!E105)</f>
        <v/>
      </c>
      <c r="M105" s="248">
        <f t="shared" si="7"/>
        <v>12.5</v>
      </c>
      <c r="N105" s="247">
        <f t="shared" si="9"/>
        <v>14.425000000000001</v>
      </c>
      <c r="O105" s="260" t="str">
        <f t="shared" si="8"/>
        <v>V</v>
      </c>
    </row>
    <row r="106" spans="2:15" ht="12.6" customHeight="1">
      <c r="B106" s="53">
        <v>97</v>
      </c>
      <c r="C106" s="216" t="s">
        <v>199</v>
      </c>
      <c r="D106" s="216" t="s">
        <v>200</v>
      </c>
      <c r="E106" s="248">
        <f>[2]M10AV!E106</f>
        <v>11.125</v>
      </c>
      <c r="F106" s="247">
        <f>IF([2]M10AV!F106="","",'[2] RatStrat'!E106)</f>
        <v>12</v>
      </c>
      <c r="G106" s="248">
        <f t="shared" si="5"/>
        <v>12</v>
      </c>
      <c r="H106" s="248">
        <f>[2]M10AV!G106</f>
        <v>11.5</v>
      </c>
      <c r="I106" s="248">
        <f>IF([2]M10AV!H106="","",[2]RatGRH!E106)</f>
        <v>12</v>
      </c>
      <c r="J106" s="248">
        <f t="shared" si="6"/>
        <v>12</v>
      </c>
      <c r="K106" s="226">
        <f>[2]M10AV!I106</f>
        <v>11</v>
      </c>
      <c r="L106" s="248">
        <f>IF([2]M10AV!J106="","",[2]RatDroit!E106)</f>
        <v>11</v>
      </c>
      <c r="M106" s="248">
        <f t="shared" si="7"/>
        <v>11</v>
      </c>
      <c r="N106" s="247">
        <f t="shared" si="9"/>
        <v>11.7</v>
      </c>
      <c r="O106" s="260" t="str">
        <f t="shared" si="8"/>
        <v>NV</v>
      </c>
    </row>
    <row r="107" spans="2:15" ht="12.6" customHeight="1">
      <c r="B107" s="61">
        <v>98</v>
      </c>
      <c r="C107" s="216" t="s">
        <v>201</v>
      </c>
      <c r="D107" s="216" t="s">
        <v>95</v>
      </c>
      <c r="E107" s="248">
        <f>[2]M10AV!E107</f>
        <v>13.25</v>
      </c>
      <c r="F107" s="247" t="str">
        <f>IF([2]M10AV!F107="","",'[2] RatStrat'!E107)</f>
        <v/>
      </c>
      <c r="G107" s="248">
        <f t="shared" si="5"/>
        <v>13.25</v>
      </c>
      <c r="H107" s="248">
        <f>[2]M10AV!G107</f>
        <v>16.75</v>
      </c>
      <c r="I107" s="248" t="str">
        <f>IF([2]M10AV!H107="","",[2]RatGRH!E107)</f>
        <v/>
      </c>
      <c r="J107" s="248">
        <f t="shared" si="6"/>
        <v>16.75</v>
      </c>
      <c r="K107" s="226">
        <f>[2]M10AV!I107</f>
        <v>10.5</v>
      </c>
      <c r="L107" s="248" t="str">
        <f>IF([2]M10AV!J107="","",[2]RatDroit!E107)</f>
        <v/>
      </c>
      <c r="M107" s="248">
        <f t="shared" si="7"/>
        <v>10.5</v>
      </c>
      <c r="N107" s="247">
        <f t="shared" si="9"/>
        <v>13.825000000000001</v>
      </c>
      <c r="O107" s="260" t="str">
        <f t="shared" si="8"/>
        <v>V</v>
      </c>
    </row>
    <row r="108" spans="2:15" ht="12.6" customHeight="1">
      <c r="B108" s="53">
        <v>99</v>
      </c>
      <c r="C108" s="216" t="s">
        <v>202</v>
      </c>
      <c r="D108" s="216" t="s">
        <v>203</v>
      </c>
      <c r="E108" s="248">
        <f>[2]M10AV!E108</f>
        <v>17.375</v>
      </c>
      <c r="F108" s="247" t="str">
        <f>IF([2]M10AV!F108="","",'[2] RatStrat'!E108)</f>
        <v/>
      </c>
      <c r="G108" s="248">
        <f t="shared" si="5"/>
        <v>17.375</v>
      </c>
      <c r="H108" s="248">
        <f>[2]M10AV!G108</f>
        <v>16.75</v>
      </c>
      <c r="I108" s="248" t="str">
        <f>IF([2]M10AV!H108="","",[2]RatGRH!E108)</f>
        <v/>
      </c>
      <c r="J108" s="248">
        <f t="shared" si="6"/>
        <v>16.75</v>
      </c>
      <c r="K108" s="226">
        <f>[2]M10AV!I108</f>
        <v>15.5</v>
      </c>
      <c r="L108" s="248" t="str">
        <f>IF([2]M10AV!J108="","",[2]RatDroit!E108)</f>
        <v/>
      </c>
      <c r="M108" s="248">
        <f t="shared" si="7"/>
        <v>15.5</v>
      </c>
      <c r="N108" s="247">
        <f t="shared" si="9"/>
        <v>16.5625</v>
      </c>
      <c r="O108" s="260" t="str">
        <f t="shared" si="8"/>
        <v>V</v>
      </c>
    </row>
    <row r="109" spans="2:15" ht="12.6" customHeight="1">
      <c r="B109" s="61">
        <v>100</v>
      </c>
      <c r="C109" s="216" t="s">
        <v>204</v>
      </c>
      <c r="D109" s="216" t="s">
        <v>205</v>
      </c>
      <c r="E109" s="248">
        <f>[2]M10AV!E109</f>
        <v>12.75</v>
      </c>
      <c r="F109" s="247" t="str">
        <f>IF([2]M10AV!F109="","",'[2] RatStrat'!E109)</f>
        <v/>
      </c>
      <c r="G109" s="248">
        <f t="shared" si="5"/>
        <v>12.75</v>
      </c>
      <c r="H109" s="248">
        <f>[2]M10AV!G109</f>
        <v>11</v>
      </c>
      <c r="I109" s="248">
        <f>IF([2]M10AV!H109="","",[2]RatGRH!E109)</f>
        <v>0</v>
      </c>
      <c r="J109" s="248">
        <f t="shared" si="6"/>
        <v>11</v>
      </c>
      <c r="K109" s="226">
        <f>[2]M10AV!I109</f>
        <v>12</v>
      </c>
      <c r="L109" s="248" t="str">
        <f>IF([2]M10AV!J109="","",[2]RatDroit!E109)</f>
        <v/>
      </c>
      <c r="M109" s="248">
        <f t="shared" si="7"/>
        <v>12</v>
      </c>
      <c r="N109" s="247">
        <f t="shared" si="9"/>
        <v>11.824999999999999</v>
      </c>
      <c r="O109" s="260" t="str">
        <f t="shared" si="8"/>
        <v>NV</v>
      </c>
    </row>
    <row r="110" spans="2:15" ht="12.6" customHeight="1">
      <c r="B110" s="53">
        <v>101</v>
      </c>
      <c r="C110" s="216" t="s">
        <v>206</v>
      </c>
      <c r="D110" s="216" t="s">
        <v>207</v>
      </c>
      <c r="E110" s="248">
        <f>[2]M10AV!E110</f>
        <v>14.75</v>
      </c>
      <c r="F110" s="247" t="str">
        <f>IF([2]M10AV!F110="","",'[2] RatStrat'!E110)</f>
        <v/>
      </c>
      <c r="G110" s="248">
        <f t="shared" si="5"/>
        <v>14.75</v>
      </c>
      <c r="H110" s="248">
        <f>[2]M10AV!G110</f>
        <v>14.25</v>
      </c>
      <c r="I110" s="248" t="str">
        <f>IF([2]M10AV!H110="","",[2]RatGRH!E110)</f>
        <v/>
      </c>
      <c r="J110" s="248">
        <f t="shared" si="6"/>
        <v>14.25</v>
      </c>
      <c r="K110" s="226">
        <f>[2]M10AV!I110</f>
        <v>12</v>
      </c>
      <c r="L110" s="248" t="str">
        <f>IF([2]M10AV!J110="","",[2]RatDroit!E110)</f>
        <v/>
      </c>
      <c r="M110" s="248">
        <f t="shared" si="7"/>
        <v>12</v>
      </c>
      <c r="N110" s="247">
        <f t="shared" si="9"/>
        <v>13.725</v>
      </c>
      <c r="O110" s="260" t="str">
        <f t="shared" si="8"/>
        <v>V</v>
      </c>
    </row>
    <row r="111" spans="2:15" ht="12.6" customHeight="1">
      <c r="B111" s="61">
        <v>102</v>
      </c>
      <c r="C111" s="216" t="s">
        <v>208</v>
      </c>
      <c r="D111" s="216" t="s">
        <v>209</v>
      </c>
      <c r="E111" s="248">
        <f>[2]M10AV!E111</f>
        <v>11.25</v>
      </c>
      <c r="F111" s="247">
        <f>IF([2]M10AV!F111="","",'[2] RatStrat'!E111)</f>
        <v>0</v>
      </c>
      <c r="G111" s="248">
        <f t="shared" si="5"/>
        <v>11.25</v>
      </c>
      <c r="H111" s="248">
        <f>[2]M10AV!G111</f>
        <v>12.5</v>
      </c>
      <c r="I111" s="248" t="str">
        <f>IF([2]M10AV!H111="","",[2]RatGRH!E111)</f>
        <v/>
      </c>
      <c r="J111" s="248">
        <f t="shared" si="6"/>
        <v>12.5</v>
      </c>
      <c r="K111" s="226">
        <f>[2]M10AV!I111</f>
        <v>11.5</v>
      </c>
      <c r="L111" s="248">
        <f>IF([2]M10AV!J111="","",[2]RatDroit!E111)</f>
        <v>0</v>
      </c>
      <c r="M111" s="248">
        <f t="shared" si="7"/>
        <v>11.5</v>
      </c>
      <c r="N111" s="247">
        <f t="shared" si="9"/>
        <v>11.824999999999999</v>
      </c>
      <c r="O111" s="260" t="str">
        <f t="shared" si="8"/>
        <v>NV</v>
      </c>
    </row>
    <row r="112" spans="2:15" ht="12.6" customHeight="1">
      <c r="B112" s="53">
        <v>103</v>
      </c>
      <c r="C112" s="216" t="s">
        <v>210</v>
      </c>
      <c r="D112" s="216" t="s">
        <v>211</v>
      </c>
      <c r="E112" s="248">
        <f>[2]M10AV!E112</f>
        <v>14.875</v>
      </c>
      <c r="F112" s="247" t="str">
        <f>IF([2]M10AV!F112="","",'[2] RatStrat'!E112)</f>
        <v/>
      </c>
      <c r="G112" s="248">
        <f t="shared" si="5"/>
        <v>14.875</v>
      </c>
      <c r="H112" s="248">
        <f>[2]M10AV!G112</f>
        <v>14.75</v>
      </c>
      <c r="I112" s="248" t="str">
        <f>IF([2]M10AV!H112="","",[2]RatGRH!E112)</f>
        <v/>
      </c>
      <c r="J112" s="248">
        <f t="shared" si="6"/>
        <v>14.75</v>
      </c>
      <c r="K112" s="226">
        <f>[2]M10AV!I112</f>
        <v>12.5</v>
      </c>
      <c r="L112" s="248" t="str">
        <f>IF([2]M10AV!J112="","",[2]RatDroit!E112)</f>
        <v/>
      </c>
      <c r="M112" s="248">
        <f t="shared" si="7"/>
        <v>12.5</v>
      </c>
      <c r="N112" s="247">
        <f t="shared" si="9"/>
        <v>14.112500000000001</v>
      </c>
      <c r="O112" s="260" t="str">
        <f t="shared" si="8"/>
        <v>V</v>
      </c>
    </row>
    <row r="113" spans="2:15" ht="12.6" customHeight="1">
      <c r="B113" s="61">
        <v>104</v>
      </c>
      <c r="C113" s="216" t="s">
        <v>212</v>
      </c>
      <c r="D113" s="216" t="s">
        <v>213</v>
      </c>
      <c r="E113" s="248">
        <f>[2]M10AV!E113</f>
        <v>12.375</v>
      </c>
      <c r="F113" s="247" t="str">
        <f>IF([2]M10AV!F113="","",'[2] RatStrat'!E113)</f>
        <v/>
      </c>
      <c r="G113" s="248">
        <f t="shared" si="5"/>
        <v>12.375</v>
      </c>
      <c r="H113" s="248">
        <f>[2]M10AV!G113</f>
        <v>5.75</v>
      </c>
      <c r="I113" s="248">
        <f>IF([2]M10AV!H113="","",[2]RatGRH!E113)</f>
        <v>8</v>
      </c>
      <c r="J113" s="248">
        <f t="shared" si="6"/>
        <v>8</v>
      </c>
      <c r="K113" s="226">
        <f>[2]M10AV!I113</f>
        <v>10</v>
      </c>
      <c r="L113" s="248">
        <f>IF([2]M10AV!J113="","",[2]RatDroit!E113)</f>
        <v>12</v>
      </c>
      <c r="M113" s="248">
        <f t="shared" si="7"/>
        <v>12</v>
      </c>
      <c r="N113" s="247">
        <f t="shared" si="9"/>
        <v>10.512499999999999</v>
      </c>
      <c r="O113" s="260" t="str">
        <f t="shared" si="8"/>
        <v>NV</v>
      </c>
    </row>
    <row r="114" spans="2:15" ht="12.6" customHeight="1">
      <c r="B114" s="53">
        <v>105</v>
      </c>
      <c r="C114" s="262" t="s">
        <v>214</v>
      </c>
      <c r="D114" s="262" t="s">
        <v>215</v>
      </c>
      <c r="E114" s="248">
        <f>[2]M10AV!E114</f>
        <v>14</v>
      </c>
      <c r="F114" s="247" t="str">
        <f>IF([2]M10AV!F114="","",'[2] RatStrat'!E114)</f>
        <v/>
      </c>
      <c r="G114" s="248">
        <f t="shared" si="5"/>
        <v>14</v>
      </c>
      <c r="H114" s="248">
        <f>[2]M10AV!G114</f>
        <v>10.5</v>
      </c>
      <c r="I114" s="248" t="str">
        <f>IF([2]M10AV!H114="","",[2]RatGRH!E114)</f>
        <v/>
      </c>
      <c r="J114" s="248">
        <f t="shared" si="6"/>
        <v>10.5</v>
      </c>
      <c r="K114" s="226">
        <f>[2]M10AV!I114</f>
        <v>12.5</v>
      </c>
      <c r="L114" s="248" t="str">
        <f>IF([2]M10AV!J114="","",[2]RatDroit!E114)</f>
        <v/>
      </c>
      <c r="M114" s="248">
        <f t="shared" si="7"/>
        <v>12.5</v>
      </c>
      <c r="N114" s="247">
        <f t="shared" si="9"/>
        <v>12.15</v>
      </c>
      <c r="O114" s="260" t="str">
        <f t="shared" si="8"/>
        <v>V</v>
      </c>
    </row>
    <row r="115" spans="2:15" ht="12.6" customHeight="1">
      <c r="B115" s="61">
        <v>106</v>
      </c>
      <c r="C115" s="216" t="s">
        <v>216</v>
      </c>
      <c r="D115" s="216" t="s">
        <v>217</v>
      </c>
      <c r="E115" s="248">
        <f>[2]M10AV!E115</f>
        <v>14.375</v>
      </c>
      <c r="F115" s="247" t="str">
        <f>IF([2]M10AV!F115="","",'[2] RatStrat'!E115)</f>
        <v/>
      </c>
      <c r="G115" s="248">
        <f t="shared" si="5"/>
        <v>14.375</v>
      </c>
      <c r="H115" s="248">
        <f>[2]M10AV!G115</f>
        <v>13.5</v>
      </c>
      <c r="I115" s="248" t="str">
        <f>IF([2]M10AV!H115="","",[2]RatGRH!E115)</f>
        <v/>
      </c>
      <c r="J115" s="248">
        <f t="shared" si="6"/>
        <v>13.5</v>
      </c>
      <c r="K115" s="226">
        <f>[2]M10AV!I115</f>
        <v>12</v>
      </c>
      <c r="L115" s="248" t="str">
        <f>IF([2]M10AV!J115="","",[2]RatDroit!E115)</f>
        <v/>
      </c>
      <c r="M115" s="248">
        <f t="shared" si="7"/>
        <v>12</v>
      </c>
      <c r="N115" s="247">
        <f t="shared" si="9"/>
        <v>13.3125</v>
      </c>
      <c r="O115" s="260" t="str">
        <f t="shared" si="8"/>
        <v>V</v>
      </c>
    </row>
    <row r="116" spans="2:15" ht="12.6" customHeight="1">
      <c r="B116" s="53">
        <v>107</v>
      </c>
      <c r="C116" s="216" t="s">
        <v>218</v>
      </c>
      <c r="D116" s="216" t="s">
        <v>219</v>
      </c>
      <c r="E116" s="248">
        <f>[2]M10AV!E116</f>
        <v>15.75</v>
      </c>
      <c r="F116" s="247" t="str">
        <f>IF([2]M10AV!F116="","",'[2] RatStrat'!E116)</f>
        <v/>
      </c>
      <c r="G116" s="248">
        <f t="shared" si="5"/>
        <v>15.75</v>
      </c>
      <c r="H116" s="248">
        <f>[2]M10AV!G116</f>
        <v>11.5</v>
      </c>
      <c r="I116" s="248" t="str">
        <f>IF([2]M10AV!H116="","",[2]RatGRH!E116)</f>
        <v/>
      </c>
      <c r="J116" s="248">
        <f t="shared" si="6"/>
        <v>11.5</v>
      </c>
      <c r="K116" s="226">
        <f>[2]M10AV!I116</f>
        <v>12.5</v>
      </c>
      <c r="L116" s="248" t="str">
        <f>IF([2]M10AV!J116="","",[2]RatDroit!E116)</f>
        <v/>
      </c>
      <c r="M116" s="248">
        <f t="shared" si="7"/>
        <v>12.5</v>
      </c>
      <c r="N116" s="247">
        <f t="shared" si="9"/>
        <v>13.074999999999999</v>
      </c>
      <c r="O116" s="260" t="str">
        <f t="shared" si="8"/>
        <v>V</v>
      </c>
    </row>
    <row r="117" spans="2:15" ht="12.6" customHeight="1">
      <c r="B117" s="61">
        <v>108</v>
      </c>
      <c r="C117" s="216" t="s">
        <v>220</v>
      </c>
      <c r="D117" s="216" t="s">
        <v>221</v>
      </c>
      <c r="E117" s="248">
        <f>[2]M10AV!E117</f>
        <v>14.75</v>
      </c>
      <c r="F117" s="247" t="str">
        <f>IF([2]M10AV!F117="","",'[2] RatStrat'!E117)</f>
        <v/>
      </c>
      <c r="G117" s="248">
        <f t="shared" si="5"/>
        <v>14.75</v>
      </c>
      <c r="H117" s="248">
        <f>[2]M10AV!G117</f>
        <v>16.5</v>
      </c>
      <c r="I117" s="248" t="str">
        <f>IF([2]M10AV!H117="","",[2]RatGRH!E117)</f>
        <v/>
      </c>
      <c r="J117" s="248">
        <f t="shared" si="6"/>
        <v>16.5</v>
      </c>
      <c r="K117" s="226">
        <f>[2]M10AV!I117</f>
        <v>12.5</v>
      </c>
      <c r="L117" s="248" t="str">
        <f>IF([2]M10AV!J117="","",[2]RatDroit!E117)</f>
        <v/>
      </c>
      <c r="M117" s="248">
        <f t="shared" si="7"/>
        <v>12.5</v>
      </c>
      <c r="N117" s="247">
        <f t="shared" si="9"/>
        <v>14.775</v>
      </c>
      <c r="O117" s="260" t="str">
        <f t="shared" si="8"/>
        <v>V</v>
      </c>
    </row>
    <row r="118" spans="2:15" ht="12.6" customHeight="1">
      <c r="B118" s="53">
        <v>109</v>
      </c>
      <c r="C118" s="216" t="s">
        <v>222</v>
      </c>
      <c r="D118" s="216" t="s">
        <v>223</v>
      </c>
      <c r="E118" s="248">
        <f>[2]M10AV!E118</f>
        <v>11.875</v>
      </c>
      <c r="F118" s="247">
        <f>IF([2]M10AV!F118="","",'[2] RatStrat'!E118)</f>
        <v>12</v>
      </c>
      <c r="G118" s="248">
        <f t="shared" si="5"/>
        <v>12</v>
      </c>
      <c r="H118" s="248">
        <f>[2]M10AV!G118</f>
        <v>12.25</v>
      </c>
      <c r="I118" s="248" t="str">
        <f>IF([2]M10AV!H118="","",[2]RatGRH!E118)</f>
        <v/>
      </c>
      <c r="J118" s="248">
        <f t="shared" si="6"/>
        <v>12.25</v>
      </c>
      <c r="K118" s="226">
        <f>[2]M10AV!I118</f>
        <v>10.5</v>
      </c>
      <c r="L118" s="248">
        <f>IF([2]M10AV!J118="","",[2]RatDroit!E118)</f>
        <v>10</v>
      </c>
      <c r="M118" s="248">
        <f t="shared" si="7"/>
        <v>10.5</v>
      </c>
      <c r="N118" s="247">
        <f t="shared" si="9"/>
        <v>11.65</v>
      </c>
      <c r="O118" s="260" t="str">
        <f t="shared" si="8"/>
        <v>NV</v>
      </c>
    </row>
    <row r="119" spans="2:15" ht="12.6" customHeight="1">
      <c r="B119" s="61">
        <v>110</v>
      </c>
      <c r="C119" s="216" t="s">
        <v>224</v>
      </c>
      <c r="D119" s="216" t="s">
        <v>14</v>
      </c>
      <c r="E119" s="248">
        <f>[2]M10AV!E119</f>
        <v>12.125</v>
      </c>
      <c r="F119" s="247" t="str">
        <f>IF([2]M10AV!F119="","",'[2] RatStrat'!E119)</f>
        <v/>
      </c>
      <c r="G119" s="248">
        <f t="shared" si="5"/>
        <v>12.125</v>
      </c>
      <c r="H119" s="248">
        <f>[2]M10AV!G119</f>
        <v>13.25</v>
      </c>
      <c r="I119" s="248" t="str">
        <f>IF([2]M10AV!H119="","",[2]RatGRH!E119)</f>
        <v/>
      </c>
      <c r="J119" s="248">
        <f t="shared" si="6"/>
        <v>13.25</v>
      </c>
      <c r="K119" s="226">
        <f>[2]M10AV!I119</f>
        <v>10.5</v>
      </c>
      <c r="L119" s="248" t="str">
        <f>IF([2]M10AV!J119="","",[2]RatDroit!E119)</f>
        <v/>
      </c>
      <c r="M119" s="248">
        <f t="shared" si="7"/>
        <v>10.5</v>
      </c>
      <c r="N119" s="247">
        <f t="shared" si="9"/>
        <v>12.0875</v>
      </c>
      <c r="O119" s="260" t="str">
        <f t="shared" si="8"/>
        <v>V</v>
      </c>
    </row>
    <row r="120" spans="2:15" ht="12.6" customHeight="1">
      <c r="B120" s="53">
        <v>111</v>
      </c>
      <c r="C120" s="216" t="s">
        <v>225</v>
      </c>
      <c r="D120" s="216" t="s">
        <v>226</v>
      </c>
      <c r="E120" s="248">
        <f>[2]M10AV!E120</f>
        <v>10</v>
      </c>
      <c r="F120" s="247">
        <f>IF([2]M10AV!F120="","",'[2] RatStrat'!E120)</f>
        <v>12</v>
      </c>
      <c r="G120" s="248">
        <f t="shared" si="5"/>
        <v>12</v>
      </c>
      <c r="H120" s="248">
        <f>[2]M10AV!G120</f>
        <v>8.25</v>
      </c>
      <c r="I120" s="248">
        <f>IF([2]M10AV!H120="","",[2]RatGRH!E120)</f>
        <v>10.5</v>
      </c>
      <c r="J120" s="248">
        <f t="shared" si="6"/>
        <v>10.5</v>
      </c>
      <c r="K120" s="226">
        <f>[2]M10AV!I120</f>
        <v>10.5</v>
      </c>
      <c r="L120" s="248">
        <f>IF([2]M10AV!J120="","",[2]RatDroit!E120)</f>
        <v>13</v>
      </c>
      <c r="M120" s="248">
        <f t="shared" si="7"/>
        <v>12</v>
      </c>
      <c r="N120" s="247">
        <f t="shared" si="9"/>
        <v>11.399999999999999</v>
      </c>
      <c r="O120" s="260" t="str">
        <f t="shared" si="8"/>
        <v>NV</v>
      </c>
    </row>
    <row r="121" spans="2:15" ht="12.6" customHeight="1">
      <c r="B121" s="61">
        <v>112</v>
      </c>
      <c r="C121" s="216" t="s">
        <v>227</v>
      </c>
      <c r="D121" s="216" t="s">
        <v>228</v>
      </c>
      <c r="E121" s="248">
        <f>[2]M10AV!E121</f>
        <v>15.625</v>
      </c>
      <c r="F121" s="247" t="str">
        <f>IF([2]M10AV!F121="","",'[2] RatStrat'!E121)</f>
        <v/>
      </c>
      <c r="G121" s="248">
        <f t="shared" si="5"/>
        <v>15.625</v>
      </c>
      <c r="H121" s="248">
        <f>[2]M10AV!G121</f>
        <v>16.25</v>
      </c>
      <c r="I121" s="248" t="str">
        <f>IF([2]M10AV!H121="","",[2]RatGRH!E121)</f>
        <v/>
      </c>
      <c r="J121" s="248">
        <f t="shared" si="6"/>
        <v>16.25</v>
      </c>
      <c r="K121" s="226">
        <f>[2]M10AV!I121</f>
        <v>13</v>
      </c>
      <c r="L121" s="248" t="str">
        <f>IF([2]M10AV!J121="","",[2]RatDroit!E121)</f>
        <v/>
      </c>
      <c r="M121" s="248">
        <f t="shared" si="7"/>
        <v>13</v>
      </c>
      <c r="N121" s="247">
        <f t="shared" si="9"/>
        <v>15.0875</v>
      </c>
      <c r="O121" s="260" t="str">
        <f t="shared" si="8"/>
        <v>V</v>
      </c>
    </row>
    <row r="122" spans="2:15" ht="12.6" customHeight="1">
      <c r="B122" s="53">
        <v>113</v>
      </c>
      <c r="C122" s="216" t="s">
        <v>229</v>
      </c>
      <c r="D122" s="216" t="s">
        <v>230</v>
      </c>
      <c r="E122" s="248">
        <f>[2]M10AV!E122</f>
        <v>12.25</v>
      </c>
      <c r="F122" s="247" t="str">
        <f>IF([2]M10AV!F122="","",'[2] RatStrat'!E122)</f>
        <v/>
      </c>
      <c r="G122" s="248">
        <f t="shared" si="5"/>
        <v>12.25</v>
      </c>
      <c r="H122" s="248">
        <f>[2]M10AV!G122</f>
        <v>12.75</v>
      </c>
      <c r="I122" s="248" t="str">
        <f>IF([2]M10AV!H122="","",[2]RatGRH!E122)</f>
        <v/>
      </c>
      <c r="J122" s="248">
        <f t="shared" si="6"/>
        <v>12.75</v>
      </c>
      <c r="K122" s="226">
        <f>[2]M10AV!I122</f>
        <v>13</v>
      </c>
      <c r="L122" s="248" t="str">
        <f>IF([2]M10AV!J122="","",[2]RatDroit!E122)</f>
        <v/>
      </c>
      <c r="M122" s="248">
        <f t="shared" si="7"/>
        <v>13</v>
      </c>
      <c r="N122" s="247">
        <f t="shared" si="9"/>
        <v>12.675000000000001</v>
      </c>
      <c r="O122" s="260" t="str">
        <f t="shared" si="8"/>
        <v>V</v>
      </c>
    </row>
    <row r="123" spans="2:15" ht="12.6" customHeight="1">
      <c r="B123" s="61">
        <v>114</v>
      </c>
      <c r="C123" s="216" t="s">
        <v>231</v>
      </c>
      <c r="D123" s="216" t="s">
        <v>232</v>
      </c>
      <c r="E123" s="248">
        <f>[2]M10AV!E123</f>
        <v>13.25</v>
      </c>
      <c r="F123" s="247" t="str">
        <f>IF([2]M10AV!F123="","",'[2] RatStrat'!E123)</f>
        <v/>
      </c>
      <c r="G123" s="248">
        <f t="shared" si="5"/>
        <v>13.25</v>
      </c>
      <c r="H123" s="248">
        <f>[2]M10AV!G123</f>
        <v>9.75</v>
      </c>
      <c r="I123" s="248">
        <f>IF([2]M10AV!H123="","",[2]RatGRH!E123)</f>
        <v>0</v>
      </c>
      <c r="J123" s="248">
        <f t="shared" si="6"/>
        <v>9.75</v>
      </c>
      <c r="K123" s="226">
        <f>[2]M10AV!I123</f>
        <v>13</v>
      </c>
      <c r="L123" s="248" t="str">
        <f>IF([2]M10AV!J123="","",[2]RatDroit!E123)</f>
        <v/>
      </c>
      <c r="M123" s="248">
        <f t="shared" si="7"/>
        <v>13</v>
      </c>
      <c r="N123" s="247">
        <f t="shared" si="9"/>
        <v>11.775</v>
      </c>
      <c r="O123" s="260" t="str">
        <f t="shared" si="8"/>
        <v>NV</v>
      </c>
    </row>
    <row r="124" spans="2:15" ht="12.6" customHeight="1">
      <c r="B124" s="53">
        <v>115</v>
      </c>
      <c r="C124" s="216" t="s">
        <v>233</v>
      </c>
      <c r="D124" s="216" t="s">
        <v>234</v>
      </c>
      <c r="E124" s="248">
        <f>[2]M10AV!E124</f>
        <v>14.25</v>
      </c>
      <c r="F124" s="247" t="str">
        <f>IF([2]M10AV!F124="","",'[2] RatStrat'!E124)</f>
        <v/>
      </c>
      <c r="G124" s="248">
        <f t="shared" si="5"/>
        <v>14.25</v>
      </c>
      <c r="H124" s="248">
        <f>[2]M10AV!G124</f>
        <v>11</v>
      </c>
      <c r="I124" s="248" t="str">
        <f>IF([2]M10AV!H124="","",[2]RatGRH!E124)</f>
        <v/>
      </c>
      <c r="J124" s="248">
        <f t="shared" si="6"/>
        <v>11</v>
      </c>
      <c r="K124" s="226">
        <f>[2]M10AV!I124</f>
        <v>13</v>
      </c>
      <c r="L124" s="248" t="str">
        <f>IF([2]M10AV!J124="","",[2]RatDroit!E124)</f>
        <v/>
      </c>
      <c r="M124" s="248">
        <f t="shared" si="7"/>
        <v>13</v>
      </c>
      <c r="N124" s="247">
        <f t="shared" si="9"/>
        <v>12.575000000000001</v>
      </c>
      <c r="O124" s="260" t="str">
        <f t="shared" si="8"/>
        <v>V</v>
      </c>
    </row>
    <row r="125" spans="2:15" ht="12.6" customHeight="1">
      <c r="B125" s="61">
        <v>116</v>
      </c>
      <c r="C125" s="216" t="s">
        <v>235</v>
      </c>
      <c r="D125" s="216" t="s">
        <v>236</v>
      </c>
      <c r="E125" s="248">
        <f>[2]M10AV!E125</f>
        <v>10.5</v>
      </c>
      <c r="F125" s="247">
        <f>IF([2]M10AV!F125="","",'[2] RatStrat'!E125)</f>
        <v>10</v>
      </c>
      <c r="G125" s="248">
        <f t="shared" si="5"/>
        <v>10.5</v>
      </c>
      <c r="H125" s="248">
        <f>[2]M10AV!G125</f>
        <v>13.25</v>
      </c>
      <c r="I125" s="248" t="str">
        <f>IF([2]M10AV!H125="","",[2]RatGRH!E125)</f>
        <v/>
      </c>
      <c r="J125" s="248">
        <f t="shared" si="6"/>
        <v>13.25</v>
      </c>
      <c r="K125" s="226">
        <f>[2]M10AV!I125</f>
        <v>10.5</v>
      </c>
      <c r="L125" s="248">
        <f>IF([2]M10AV!J125="","",[2]RatDroit!E125)</f>
        <v>13</v>
      </c>
      <c r="M125" s="248">
        <f t="shared" si="7"/>
        <v>12</v>
      </c>
      <c r="N125" s="247">
        <f t="shared" si="9"/>
        <v>12.05</v>
      </c>
      <c r="O125" s="260" t="str">
        <f t="shared" si="8"/>
        <v>VAR</v>
      </c>
    </row>
    <row r="126" spans="2:15" ht="12.6" customHeight="1">
      <c r="B126" s="53">
        <v>117</v>
      </c>
      <c r="C126" s="216" t="s">
        <v>237</v>
      </c>
      <c r="D126" s="216" t="s">
        <v>238</v>
      </c>
      <c r="E126" s="248">
        <f>[2]M10AV!E126</f>
        <v>11.875</v>
      </c>
      <c r="F126" s="247" t="str">
        <f>IF([2]M10AV!F126="","",'[2] RatStrat'!E126)</f>
        <v/>
      </c>
      <c r="G126" s="248">
        <f t="shared" si="5"/>
        <v>11.875</v>
      </c>
      <c r="H126" s="248">
        <f>[2]M10AV!G126</f>
        <v>14.75</v>
      </c>
      <c r="I126" s="248" t="str">
        <f>IF([2]M10AV!H126="","",[2]RatGRH!E126)</f>
        <v/>
      </c>
      <c r="J126" s="248">
        <f t="shared" si="6"/>
        <v>14.75</v>
      </c>
      <c r="K126" s="226">
        <f>[2]M10AV!I126</f>
        <v>13.5</v>
      </c>
      <c r="L126" s="248" t="str">
        <f>IF([2]M10AV!J126="","",[2]RatDroit!E126)</f>
        <v/>
      </c>
      <c r="M126" s="248">
        <f t="shared" si="7"/>
        <v>13.5</v>
      </c>
      <c r="N126" s="247">
        <f t="shared" si="9"/>
        <v>13.512499999999999</v>
      </c>
      <c r="O126" s="260" t="str">
        <f t="shared" si="8"/>
        <v>V</v>
      </c>
    </row>
    <row r="127" spans="2:15" ht="12.6" customHeight="1">
      <c r="B127" s="61">
        <v>118</v>
      </c>
      <c r="C127" s="216" t="s">
        <v>239</v>
      </c>
      <c r="D127" s="216" t="s">
        <v>240</v>
      </c>
      <c r="E127" s="248">
        <f>[2]M10AV!E127</f>
        <v>11.125</v>
      </c>
      <c r="F127" s="247">
        <f>IF([2]M10AV!F127="","",'[2] RatStrat'!E127)</f>
        <v>12</v>
      </c>
      <c r="G127" s="248">
        <f t="shared" si="5"/>
        <v>12</v>
      </c>
      <c r="H127" s="248">
        <f>[2]M10AV!G127</f>
        <v>12</v>
      </c>
      <c r="I127" s="248" t="str">
        <f>IF([2]M10AV!H127="","",[2]RatGRH!E127)</f>
        <v/>
      </c>
      <c r="J127" s="248">
        <f t="shared" si="6"/>
        <v>12</v>
      </c>
      <c r="K127" s="226">
        <f>[2]M10AV!I127</f>
        <v>12.5</v>
      </c>
      <c r="L127" s="248" t="str">
        <f>IF([2]M10AV!J127="","",[2]RatDroit!E127)</f>
        <v/>
      </c>
      <c r="M127" s="248">
        <f t="shared" si="7"/>
        <v>12.5</v>
      </c>
      <c r="N127" s="247">
        <f t="shared" si="9"/>
        <v>12.15</v>
      </c>
      <c r="O127" s="260" t="str">
        <f t="shared" si="8"/>
        <v>VAR</v>
      </c>
    </row>
    <row r="128" spans="2:15" ht="12.6" customHeight="1">
      <c r="B128" s="53">
        <v>119</v>
      </c>
      <c r="C128" s="216" t="s">
        <v>241</v>
      </c>
      <c r="D128" s="216" t="s">
        <v>242</v>
      </c>
      <c r="E128" s="248">
        <f>[2]M10AV!E128</f>
        <v>16.625</v>
      </c>
      <c r="F128" s="247" t="str">
        <f>IF([2]M10AV!F128="","",'[2] RatStrat'!E128)</f>
        <v/>
      </c>
      <c r="G128" s="248">
        <f t="shared" si="5"/>
        <v>16.625</v>
      </c>
      <c r="H128" s="248">
        <f>[2]M10AV!G128</f>
        <v>14</v>
      </c>
      <c r="I128" s="248" t="str">
        <f>IF([2]M10AV!H128="","",[2]RatGRH!E128)</f>
        <v/>
      </c>
      <c r="J128" s="248">
        <f t="shared" si="6"/>
        <v>14</v>
      </c>
      <c r="K128" s="226">
        <f>[2]M10AV!I128</f>
        <v>12</v>
      </c>
      <c r="L128" s="248" t="str">
        <f>IF([2]M10AV!J128="","",[2]RatDroit!E128)</f>
        <v/>
      </c>
      <c r="M128" s="248">
        <f t="shared" si="7"/>
        <v>12</v>
      </c>
      <c r="N128" s="247">
        <f t="shared" si="9"/>
        <v>14.1875</v>
      </c>
      <c r="O128" s="260" t="str">
        <f t="shared" si="8"/>
        <v>V</v>
      </c>
    </row>
    <row r="129" spans="2:15" ht="12.6" customHeight="1">
      <c r="B129" s="61">
        <v>120</v>
      </c>
      <c r="C129" s="216" t="s">
        <v>243</v>
      </c>
      <c r="D129" s="216" t="s">
        <v>244</v>
      </c>
      <c r="E129" s="248">
        <f>[2]M10AV!E129</f>
        <v>16.375</v>
      </c>
      <c r="F129" s="247" t="str">
        <f>IF([2]M10AV!F129="","",'[2] RatStrat'!E129)</f>
        <v/>
      </c>
      <c r="G129" s="248">
        <f t="shared" si="5"/>
        <v>16.375</v>
      </c>
      <c r="H129" s="248">
        <f>[2]M10AV!G129</f>
        <v>13</v>
      </c>
      <c r="I129" s="248" t="str">
        <f>IF([2]M10AV!H129="","",[2]RatGRH!E129)</f>
        <v/>
      </c>
      <c r="J129" s="248">
        <f t="shared" si="6"/>
        <v>13</v>
      </c>
      <c r="K129" s="226">
        <f>[2]M10AV!I129</f>
        <v>10</v>
      </c>
      <c r="L129" s="248" t="str">
        <f>IF([2]M10AV!J129="","",[2]RatDroit!E129)</f>
        <v/>
      </c>
      <c r="M129" s="248">
        <f t="shared" si="7"/>
        <v>10</v>
      </c>
      <c r="N129" s="247">
        <f t="shared" si="9"/>
        <v>13.112500000000001</v>
      </c>
      <c r="O129" s="260" t="str">
        <f t="shared" si="8"/>
        <v>V</v>
      </c>
    </row>
    <row r="130" spans="2:15" ht="12.6" customHeight="1">
      <c r="B130" s="53">
        <v>121</v>
      </c>
      <c r="C130" s="216" t="s">
        <v>99</v>
      </c>
      <c r="D130" s="216" t="s">
        <v>245</v>
      </c>
      <c r="E130" s="248">
        <f>[2]M10AV!E130</f>
        <v>14.25</v>
      </c>
      <c r="F130" s="247" t="str">
        <f>IF([2]M10AV!F130="","",'[2] RatStrat'!E130)</f>
        <v/>
      </c>
      <c r="G130" s="248">
        <f t="shared" si="5"/>
        <v>14.25</v>
      </c>
      <c r="H130" s="248">
        <f>[2]M10AV!G130</f>
        <v>17.5</v>
      </c>
      <c r="I130" s="248" t="str">
        <f>IF([2]M10AV!H130="","",[2]RatGRH!E130)</f>
        <v/>
      </c>
      <c r="J130" s="248">
        <f t="shared" si="6"/>
        <v>17.5</v>
      </c>
      <c r="K130" s="226">
        <f>[2]M10AV!I130</f>
        <v>12.5</v>
      </c>
      <c r="L130" s="248" t="str">
        <f>IF([2]M10AV!J130="","",[2]RatDroit!E130)</f>
        <v/>
      </c>
      <c r="M130" s="248">
        <f t="shared" si="7"/>
        <v>12.5</v>
      </c>
      <c r="N130" s="247">
        <f t="shared" si="9"/>
        <v>15.024999999999999</v>
      </c>
      <c r="O130" s="260" t="str">
        <f t="shared" si="8"/>
        <v>V</v>
      </c>
    </row>
    <row r="131" spans="2:15" ht="37.5" customHeight="1">
      <c r="B131" s="219" t="s">
        <v>365</v>
      </c>
      <c r="D131" s="46"/>
    </row>
    <row r="132" spans="2:15" ht="27" customHeight="1"/>
    <row r="133" spans="2:15" ht="12.6" customHeight="1"/>
    <row r="134" spans="2:15" ht="12.6" customHeight="1"/>
    <row r="135" spans="2:15" ht="12.6" customHeight="1"/>
    <row r="136" spans="2:15" ht="12.6" customHeight="1"/>
    <row r="137" spans="2:15" ht="12.6" customHeight="1"/>
    <row r="138" spans="2:15" ht="12.6" customHeight="1"/>
    <row r="139" spans="2:15" ht="12.6" customHeight="1"/>
    <row r="140" spans="2:15" ht="12.6" customHeight="1"/>
    <row r="141" spans="2:15" ht="12.6" customHeight="1"/>
    <row r="142" spans="2:15" ht="12.6" customHeight="1"/>
    <row r="143" spans="2:15" ht="12.6" customHeight="1"/>
  </sheetData>
  <autoFilter ref="G1:G130"/>
  <mergeCells count="14">
    <mergeCell ref="N8:N9"/>
    <mergeCell ref="O8:O9"/>
    <mergeCell ref="B8:B9"/>
    <mergeCell ref="C8:C9"/>
    <mergeCell ref="D8:D9"/>
    <mergeCell ref="E8:G8"/>
    <mergeCell ref="H8:J8"/>
    <mergeCell ref="K8:M8"/>
    <mergeCell ref="K2:N2"/>
    <mergeCell ref="C6:O6"/>
    <mergeCell ref="C7:D7"/>
    <mergeCell ref="E7:G7"/>
    <mergeCell ref="H7:J7"/>
    <mergeCell ref="K7:M7"/>
  </mergeCells>
  <pageMargins left="0.17" right="0.17" top="0.17" bottom="0.19" header="0.17" footer="0.17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K143"/>
  <sheetViews>
    <sheetView workbookViewId="0">
      <selection activeCell="E96" sqref="E96"/>
    </sheetView>
  </sheetViews>
  <sheetFormatPr baseColWidth="10" defaultColWidth="11.44140625" defaultRowHeight="13.2"/>
  <cols>
    <col min="1" max="1" width="4.5546875" style="49" customWidth="1"/>
    <col min="2" max="2" width="18" style="49" customWidth="1"/>
    <col min="3" max="3" width="11.33203125" style="49" customWidth="1"/>
    <col min="4" max="4" width="8" style="49" customWidth="1"/>
    <col min="5" max="5" width="6" style="49" customWidth="1"/>
    <col min="6" max="6" width="8" style="49" customWidth="1"/>
    <col min="7" max="7" width="8.6640625" style="49" customWidth="1"/>
    <col min="8" max="8" width="7" style="49" customWidth="1"/>
    <col min="9" max="9" width="7.5546875" style="49" customWidth="1"/>
    <col min="10" max="10" width="11.109375" style="49" customWidth="1"/>
    <col min="11" max="11" width="10.33203125" style="49" customWidth="1"/>
    <col min="12" max="16384" width="11.44140625" style="49"/>
  </cols>
  <sheetData>
    <row r="1" spans="1:11" ht="15.6">
      <c r="A1" s="196" t="s">
        <v>254</v>
      </c>
      <c r="B1" s="196"/>
      <c r="C1" s="197" t="s">
        <v>357</v>
      </c>
      <c r="G1" s="363" t="s">
        <v>378</v>
      </c>
      <c r="H1" s="363"/>
      <c r="I1" s="363"/>
      <c r="J1" s="363"/>
    </row>
    <row r="2" spans="1:11" ht="13.5" customHeight="1">
      <c r="A2" s="196" t="s">
        <v>256</v>
      </c>
      <c r="B2" s="196"/>
      <c r="C2" s="197"/>
      <c r="G2" s="356"/>
      <c r="H2" s="356"/>
      <c r="I2" s="356"/>
      <c r="J2" s="356"/>
    </row>
    <row r="3" spans="1:11" ht="11.25" customHeight="1">
      <c r="A3" s="196" t="s">
        <v>257</v>
      </c>
      <c r="B3" s="196"/>
      <c r="C3" s="197"/>
    </row>
    <row r="4" spans="1:11" ht="12.75" customHeight="1">
      <c r="A4" s="196" t="s">
        <v>258</v>
      </c>
      <c r="B4" s="196"/>
      <c r="C4" s="197"/>
    </row>
    <row r="5" spans="1:11" ht="15.75" customHeight="1">
      <c r="A5" s="44"/>
      <c r="B5" s="199" t="s">
        <v>359</v>
      </c>
      <c r="C5" s="199"/>
      <c r="D5" s="199"/>
      <c r="E5" s="199"/>
      <c r="F5" s="199"/>
    </row>
    <row r="6" spans="1:11" ht="14.25" customHeight="1">
      <c r="A6" s="238"/>
      <c r="B6" s="357" t="s">
        <v>379</v>
      </c>
      <c r="C6" s="357"/>
      <c r="D6" s="357"/>
      <c r="E6" s="357"/>
      <c r="F6" s="357"/>
      <c r="G6" s="357"/>
      <c r="H6" s="357"/>
      <c r="I6" s="357"/>
      <c r="J6" s="357"/>
      <c r="K6" s="357"/>
    </row>
    <row r="7" spans="1:11" ht="12" customHeight="1">
      <c r="A7" s="239"/>
      <c r="B7" s="358" t="s">
        <v>3</v>
      </c>
      <c r="C7" s="359"/>
      <c r="D7" s="360">
        <v>0.5</v>
      </c>
      <c r="E7" s="361"/>
      <c r="F7" s="362">
        <v>0.5</v>
      </c>
      <c r="G7" s="360">
        <v>0.5</v>
      </c>
      <c r="H7" s="361"/>
      <c r="I7" s="362"/>
      <c r="J7" s="240"/>
      <c r="K7" s="241"/>
    </row>
    <row r="8" spans="1:11" ht="15" customHeight="1">
      <c r="A8" s="389" t="s">
        <v>261</v>
      </c>
      <c r="B8" s="390" t="s">
        <v>5</v>
      </c>
      <c r="C8" s="391" t="s">
        <v>6</v>
      </c>
      <c r="D8" s="386" t="s">
        <v>380</v>
      </c>
      <c r="E8" s="387"/>
      <c r="F8" s="388"/>
      <c r="G8" s="353" t="s">
        <v>381</v>
      </c>
      <c r="H8" s="354"/>
      <c r="I8" s="355"/>
      <c r="J8" s="240"/>
      <c r="K8" s="241"/>
    </row>
    <row r="9" spans="1:11" ht="12.75" customHeight="1">
      <c r="A9" s="389"/>
      <c r="B9" s="390"/>
      <c r="C9" s="392"/>
      <c r="D9" s="208" t="s">
        <v>298</v>
      </c>
      <c r="E9" s="208" t="s">
        <v>299</v>
      </c>
      <c r="F9" s="208" t="s">
        <v>297</v>
      </c>
      <c r="G9" s="208" t="s">
        <v>298</v>
      </c>
      <c r="H9" s="208" t="s">
        <v>299</v>
      </c>
      <c r="I9" s="208" t="s">
        <v>297</v>
      </c>
      <c r="J9" s="244" t="s">
        <v>10</v>
      </c>
      <c r="K9" s="245" t="s">
        <v>11</v>
      </c>
    </row>
    <row r="10" spans="1:11" ht="12.6" customHeight="1">
      <c r="A10" s="53">
        <v>1</v>
      </c>
      <c r="B10" s="211" t="s">
        <v>18</v>
      </c>
      <c r="C10" s="216" t="s">
        <v>19</v>
      </c>
      <c r="D10" s="259">
        <v>16.8</v>
      </c>
      <c r="E10" s="259"/>
      <c r="F10" s="259">
        <v>16.8</v>
      </c>
      <c r="G10" s="259">
        <v>12</v>
      </c>
      <c r="H10" s="259"/>
      <c r="I10" s="259">
        <v>12</v>
      </c>
      <c r="J10" s="259">
        <f>(F10*0.5+I10*0.5)</f>
        <v>14.4</v>
      </c>
      <c r="K10" s="260" t="str">
        <f>IF(J10&lt;6,"AR",IF(AND(J10&gt;=12,D10&gt;=6,G10&gt;=6),"V","NV"))</f>
        <v>V</v>
      </c>
    </row>
    <row r="11" spans="1:11" ht="12.6" customHeight="1">
      <c r="A11" s="53">
        <v>2</v>
      </c>
      <c r="B11" s="211" t="s">
        <v>20</v>
      </c>
      <c r="C11" s="216" t="s">
        <v>21</v>
      </c>
      <c r="D11" s="259">
        <v>15.6</v>
      </c>
      <c r="E11" s="259"/>
      <c r="F11" s="259">
        <v>15.6</v>
      </c>
      <c r="G11" s="259">
        <v>14.5</v>
      </c>
      <c r="H11" s="259"/>
      <c r="I11" s="259">
        <v>14.5</v>
      </c>
      <c r="J11" s="259">
        <f t="shared" ref="J11:J74" si="0">(F11*0.5+I11*0.5)</f>
        <v>15.05</v>
      </c>
      <c r="K11" s="260" t="str">
        <f t="shared" ref="K11:K74" si="1">IF(J11&lt;6,"AR",IF(AND(J11&gt;=12,D11&gt;=6,G11&gt;=6),"V","NV"))</f>
        <v>V</v>
      </c>
    </row>
    <row r="12" spans="1:11" ht="12.6" customHeight="1">
      <c r="A12" s="53">
        <v>3</v>
      </c>
      <c r="B12" s="211" t="s">
        <v>22</v>
      </c>
      <c r="C12" s="216" t="s">
        <v>23</v>
      </c>
      <c r="D12" s="259">
        <v>14.600000000000001</v>
      </c>
      <c r="E12" s="259"/>
      <c r="F12" s="259">
        <v>14.600000000000001</v>
      </c>
      <c r="G12" s="259">
        <v>12</v>
      </c>
      <c r="H12" s="259"/>
      <c r="I12" s="259">
        <v>12</v>
      </c>
      <c r="J12" s="259">
        <f t="shared" si="0"/>
        <v>13.3</v>
      </c>
      <c r="K12" s="260" t="str">
        <f t="shared" si="1"/>
        <v>V</v>
      </c>
    </row>
    <row r="13" spans="1:11" ht="12.6" customHeight="1">
      <c r="A13" s="53">
        <v>4</v>
      </c>
      <c r="B13" s="211" t="s">
        <v>24</v>
      </c>
      <c r="C13" s="216" t="s">
        <v>25</v>
      </c>
      <c r="D13" s="259">
        <v>16.8</v>
      </c>
      <c r="E13" s="259"/>
      <c r="F13" s="259">
        <v>16.8</v>
      </c>
      <c r="G13" s="259">
        <v>17</v>
      </c>
      <c r="H13" s="259"/>
      <c r="I13" s="259">
        <v>17</v>
      </c>
      <c r="J13" s="259">
        <f t="shared" si="0"/>
        <v>16.899999999999999</v>
      </c>
      <c r="K13" s="260" t="str">
        <f t="shared" si="1"/>
        <v>V</v>
      </c>
    </row>
    <row r="14" spans="1:11" ht="12.6" customHeight="1">
      <c r="A14" s="53">
        <v>5</v>
      </c>
      <c r="B14" s="211" t="s">
        <v>26</v>
      </c>
      <c r="C14" s="216" t="s">
        <v>27</v>
      </c>
      <c r="D14" s="259">
        <v>15.6</v>
      </c>
      <c r="E14" s="259"/>
      <c r="F14" s="259">
        <v>15.6</v>
      </c>
      <c r="G14" s="259">
        <v>11</v>
      </c>
      <c r="H14" s="259"/>
      <c r="I14" s="259">
        <v>11</v>
      </c>
      <c r="J14" s="259">
        <f t="shared" si="0"/>
        <v>13.3</v>
      </c>
      <c r="K14" s="260" t="str">
        <f t="shared" si="1"/>
        <v>V</v>
      </c>
    </row>
    <row r="15" spans="1:11" ht="12.6" customHeight="1">
      <c r="A15" s="53">
        <v>6</v>
      </c>
      <c r="B15" s="211" t="s">
        <v>28</v>
      </c>
      <c r="C15" s="216" t="s">
        <v>29</v>
      </c>
      <c r="D15" s="259">
        <v>15.1</v>
      </c>
      <c r="E15" s="259"/>
      <c r="F15" s="259">
        <v>15.1</v>
      </c>
      <c r="G15" s="259">
        <v>13.5</v>
      </c>
      <c r="H15" s="259"/>
      <c r="I15" s="259">
        <v>13.5</v>
      </c>
      <c r="J15" s="259">
        <f t="shared" si="0"/>
        <v>14.3</v>
      </c>
      <c r="K15" s="260" t="str">
        <f t="shared" si="1"/>
        <v>V</v>
      </c>
    </row>
    <row r="16" spans="1:11" ht="12.6" customHeight="1">
      <c r="A16" s="53">
        <v>7</v>
      </c>
      <c r="B16" s="211" t="s">
        <v>30</v>
      </c>
      <c r="C16" s="216" t="s">
        <v>31</v>
      </c>
      <c r="D16" s="259">
        <v>16.100000000000001</v>
      </c>
      <c r="E16" s="259"/>
      <c r="F16" s="259">
        <v>16.100000000000001</v>
      </c>
      <c r="G16" s="259">
        <v>13</v>
      </c>
      <c r="H16" s="259"/>
      <c r="I16" s="259">
        <v>13</v>
      </c>
      <c r="J16" s="259">
        <f t="shared" si="0"/>
        <v>14.55</v>
      </c>
      <c r="K16" s="260" t="str">
        <f t="shared" si="1"/>
        <v>V</v>
      </c>
    </row>
    <row r="17" spans="1:11" ht="12.6" customHeight="1">
      <c r="A17" s="53">
        <v>8</v>
      </c>
      <c r="B17" s="211" t="s">
        <v>32</v>
      </c>
      <c r="C17" s="216" t="s">
        <v>33</v>
      </c>
      <c r="D17" s="259">
        <v>17.3</v>
      </c>
      <c r="E17" s="259"/>
      <c r="F17" s="259">
        <v>17.3</v>
      </c>
      <c r="G17" s="259">
        <v>13.5</v>
      </c>
      <c r="H17" s="259"/>
      <c r="I17" s="259">
        <v>13.5</v>
      </c>
      <c r="J17" s="259">
        <f t="shared" si="0"/>
        <v>15.4</v>
      </c>
      <c r="K17" s="260" t="str">
        <f t="shared" si="1"/>
        <v>V</v>
      </c>
    </row>
    <row r="18" spans="1:11" ht="12.6" customHeight="1">
      <c r="A18" s="53">
        <v>9</v>
      </c>
      <c r="B18" s="211" t="s">
        <v>34</v>
      </c>
      <c r="C18" s="216" t="s">
        <v>35</v>
      </c>
      <c r="D18" s="259">
        <v>13.600000000000001</v>
      </c>
      <c r="E18" s="259"/>
      <c r="F18" s="259">
        <v>13.600000000000001</v>
      </c>
      <c r="G18" s="259">
        <v>14</v>
      </c>
      <c r="H18" s="259"/>
      <c r="I18" s="259">
        <v>14</v>
      </c>
      <c r="J18" s="259">
        <f t="shared" si="0"/>
        <v>13.8</v>
      </c>
      <c r="K18" s="260" t="str">
        <f t="shared" si="1"/>
        <v>V</v>
      </c>
    </row>
    <row r="19" spans="1:11" ht="12.6" customHeight="1">
      <c r="A19" s="53">
        <v>10</v>
      </c>
      <c r="B19" s="211" t="s">
        <v>36</v>
      </c>
      <c r="C19" s="216" t="s">
        <v>37</v>
      </c>
      <c r="D19" s="259">
        <v>15.6</v>
      </c>
      <c r="E19" s="259"/>
      <c r="F19" s="259">
        <v>15.6</v>
      </c>
      <c r="G19" s="259">
        <v>15.5</v>
      </c>
      <c r="H19" s="259"/>
      <c r="I19" s="259">
        <v>15.5</v>
      </c>
      <c r="J19" s="259">
        <f t="shared" si="0"/>
        <v>15.55</v>
      </c>
      <c r="K19" s="260" t="str">
        <f t="shared" si="1"/>
        <v>V</v>
      </c>
    </row>
    <row r="20" spans="1:11" ht="12.6" customHeight="1">
      <c r="A20" s="53">
        <v>11</v>
      </c>
      <c r="B20" s="211" t="s">
        <v>38</v>
      </c>
      <c r="C20" s="216" t="s">
        <v>39</v>
      </c>
      <c r="D20" s="259">
        <v>14.600000000000001</v>
      </c>
      <c r="E20" s="259"/>
      <c r="F20" s="259">
        <v>14.600000000000001</v>
      </c>
      <c r="G20" s="259">
        <v>13</v>
      </c>
      <c r="H20" s="259"/>
      <c r="I20" s="259">
        <v>13</v>
      </c>
      <c r="J20" s="259">
        <f t="shared" si="0"/>
        <v>13.8</v>
      </c>
      <c r="K20" s="260" t="str">
        <f t="shared" si="1"/>
        <v>V</v>
      </c>
    </row>
    <row r="21" spans="1:11" ht="12.6" customHeight="1">
      <c r="A21" s="53">
        <v>12</v>
      </c>
      <c r="B21" s="211" t="s">
        <v>40</v>
      </c>
      <c r="C21" s="216" t="s">
        <v>41</v>
      </c>
      <c r="D21" s="259">
        <v>15.1</v>
      </c>
      <c r="E21" s="259"/>
      <c r="F21" s="259">
        <v>15.1</v>
      </c>
      <c r="G21" s="259">
        <v>13</v>
      </c>
      <c r="H21" s="259"/>
      <c r="I21" s="259">
        <v>13</v>
      </c>
      <c r="J21" s="259">
        <f t="shared" si="0"/>
        <v>14.05</v>
      </c>
      <c r="K21" s="260" t="str">
        <f t="shared" si="1"/>
        <v>V</v>
      </c>
    </row>
    <row r="22" spans="1:11" ht="12.6" customHeight="1">
      <c r="A22" s="53">
        <v>13</v>
      </c>
      <c r="B22" s="211" t="s">
        <v>42</v>
      </c>
      <c r="C22" s="216" t="s">
        <v>43</v>
      </c>
      <c r="D22" s="259">
        <v>16.600000000000001</v>
      </c>
      <c r="E22" s="259"/>
      <c r="F22" s="259">
        <v>16.600000000000001</v>
      </c>
      <c r="G22" s="259">
        <v>12.5</v>
      </c>
      <c r="H22" s="259"/>
      <c r="I22" s="259">
        <v>12.5</v>
      </c>
      <c r="J22" s="259">
        <f t="shared" si="0"/>
        <v>14.55</v>
      </c>
      <c r="K22" s="260" t="str">
        <f t="shared" si="1"/>
        <v>V</v>
      </c>
    </row>
    <row r="23" spans="1:11" ht="12.6" customHeight="1">
      <c r="A23" s="53">
        <v>14</v>
      </c>
      <c r="B23" s="211" t="s">
        <v>44</v>
      </c>
      <c r="C23" s="216" t="s">
        <v>45</v>
      </c>
      <c r="D23" s="259">
        <v>16.3</v>
      </c>
      <c r="E23" s="259"/>
      <c r="F23" s="259">
        <v>16.3</v>
      </c>
      <c r="G23" s="259">
        <v>8</v>
      </c>
      <c r="H23" s="259"/>
      <c r="I23" s="259">
        <v>8</v>
      </c>
      <c r="J23" s="259">
        <f t="shared" si="0"/>
        <v>12.15</v>
      </c>
      <c r="K23" s="260" t="str">
        <f t="shared" si="1"/>
        <v>V</v>
      </c>
    </row>
    <row r="24" spans="1:11" ht="12.6" customHeight="1">
      <c r="A24" s="53">
        <v>15</v>
      </c>
      <c r="B24" s="211" t="s">
        <v>46</v>
      </c>
      <c r="C24" s="216" t="s">
        <v>47</v>
      </c>
      <c r="D24" s="259">
        <v>17.3</v>
      </c>
      <c r="E24" s="259"/>
      <c r="F24" s="259">
        <v>17.3</v>
      </c>
      <c r="G24" s="259">
        <v>18.5</v>
      </c>
      <c r="H24" s="259"/>
      <c r="I24" s="259">
        <v>18.5</v>
      </c>
      <c r="J24" s="259">
        <f t="shared" si="0"/>
        <v>17.899999999999999</v>
      </c>
      <c r="K24" s="260" t="str">
        <f t="shared" si="1"/>
        <v>V</v>
      </c>
    </row>
    <row r="25" spans="1:11" ht="12.6" customHeight="1">
      <c r="A25" s="53">
        <v>16</v>
      </c>
      <c r="B25" s="211" t="s">
        <v>48</v>
      </c>
      <c r="C25" s="216" t="s">
        <v>49</v>
      </c>
      <c r="D25" s="259">
        <v>14.600000000000001</v>
      </c>
      <c r="E25" s="259"/>
      <c r="F25" s="259">
        <v>14.600000000000001</v>
      </c>
      <c r="G25" s="259">
        <v>13</v>
      </c>
      <c r="H25" s="259"/>
      <c r="I25" s="259">
        <v>13</v>
      </c>
      <c r="J25" s="259">
        <f t="shared" si="0"/>
        <v>13.8</v>
      </c>
      <c r="K25" s="260" t="str">
        <f t="shared" si="1"/>
        <v>V</v>
      </c>
    </row>
    <row r="26" spans="1:11" ht="12.6" customHeight="1">
      <c r="A26" s="53">
        <v>17</v>
      </c>
      <c r="B26" s="211" t="s">
        <v>50</v>
      </c>
      <c r="C26" s="216" t="s">
        <v>51</v>
      </c>
      <c r="D26" s="259">
        <v>14.600000000000001</v>
      </c>
      <c r="E26" s="259"/>
      <c r="F26" s="259">
        <v>14.600000000000001</v>
      </c>
      <c r="G26" s="259">
        <v>14.5</v>
      </c>
      <c r="H26" s="259"/>
      <c r="I26" s="259">
        <v>14.5</v>
      </c>
      <c r="J26" s="259">
        <f t="shared" si="0"/>
        <v>14.55</v>
      </c>
      <c r="K26" s="260" t="str">
        <f t="shared" si="1"/>
        <v>V</v>
      </c>
    </row>
    <row r="27" spans="1:11" ht="12.6" customHeight="1">
      <c r="A27" s="53">
        <v>18</v>
      </c>
      <c r="B27" s="211" t="s">
        <v>52</v>
      </c>
      <c r="C27" s="216" t="s">
        <v>53</v>
      </c>
      <c r="D27" s="259">
        <v>15.6</v>
      </c>
      <c r="E27" s="259"/>
      <c r="F27" s="259">
        <v>15.6</v>
      </c>
      <c r="G27" s="259">
        <v>13</v>
      </c>
      <c r="H27" s="259"/>
      <c r="I27" s="259">
        <v>13</v>
      </c>
      <c r="J27" s="259">
        <f t="shared" si="0"/>
        <v>14.3</v>
      </c>
      <c r="K27" s="260" t="str">
        <f t="shared" si="1"/>
        <v>V</v>
      </c>
    </row>
    <row r="28" spans="1:11" ht="12.6" customHeight="1">
      <c r="A28" s="53">
        <v>19</v>
      </c>
      <c r="B28" s="217" t="s">
        <v>246</v>
      </c>
      <c r="C28" s="216" t="s">
        <v>247</v>
      </c>
      <c r="D28" s="259">
        <v>14.600000000000001</v>
      </c>
      <c r="E28" s="259"/>
      <c r="F28" s="259">
        <v>14.600000000000001</v>
      </c>
      <c r="G28" s="259">
        <v>14</v>
      </c>
      <c r="H28" s="259"/>
      <c r="I28" s="259">
        <v>14</v>
      </c>
      <c r="J28" s="259">
        <f t="shared" si="0"/>
        <v>14.3</v>
      </c>
      <c r="K28" s="260" t="str">
        <f t="shared" si="1"/>
        <v>V</v>
      </c>
    </row>
    <row r="29" spans="1:11" ht="12.6" customHeight="1">
      <c r="A29" s="53">
        <v>20</v>
      </c>
      <c r="B29" s="211" t="s">
        <v>54</v>
      </c>
      <c r="C29" s="216" t="s">
        <v>55</v>
      </c>
      <c r="D29" s="259">
        <v>14.600000000000001</v>
      </c>
      <c r="E29" s="259"/>
      <c r="F29" s="259">
        <v>14.600000000000001</v>
      </c>
      <c r="G29" s="259">
        <v>13</v>
      </c>
      <c r="H29" s="259"/>
      <c r="I29" s="259">
        <v>13</v>
      </c>
      <c r="J29" s="259">
        <f t="shared" si="0"/>
        <v>13.8</v>
      </c>
      <c r="K29" s="260" t="str">
        <f t="shared" si="1"/>
        <v>V</v>
      </c>
    </row>
    <row r="30" spans="1:11" ht="12.6" customHeight="1">
      <c r="A30" s="53">
        <v>21</v>
      </c>
      <c r="B30" s="211" t="s">
        <v>56</v>
      </c>
      <c r="C30" s="216" t="s">
        <v>57</v>
      </c>
      <c r="D30" s="259">
        <v>14.600000000000001</v>
      </c>
      <c r="E30" s="259"/>
      <c r="F30" s="259">
        <v>14.600000000000001</v>
      </c>
      <c r="G30" s="259">
        <v>11</v>
      </c>
      <c r="H30" s="259"/>
      <c r="I30" s="259">
        <v>11</v>
      </c>
      <c r="J30" s="259">
        <f t="shared" si="0"/>
        <v>12.8</v>
      </c>
      <c r="K30" s="260" t="str">
        <f t="shared" si="1"/>
        <v>V</v>
      </c>
    </row>
    <row r="31" spans="1:11" ht="12.6" customHeight="1">
      <c r="A31" s="53">
        <v>22</v>
      </c>
      <c r="B31" s="211" t="s">
        <v>58</v>
      </c>
      <c r="C31" s="216" t="s">
        <v>59</v>
      </c>
      <c r="D31" s="259">
        <v>14.600000000000001</v>
      </c>
      <c r="E31" s="259"/>
      <c r="F31" s="259">
        <v>14.600000000000001</v>
      </c>
      <c r="G31" s="259">
        <v>13</v>
      </c>
      <c r="H31" s="259"/>
      <c r="I31" s="259">
        <v>13</v>
      </c>
      <c r="J31" s="259">
        <f t="shared" si="0"/>
        <v>13.8</v>
      </c>
      <c r="K31" s="260" t="str">
        <f t="shared" si="1"/>
        <v>V</v>
      </c>
    </row>
    <row r="32" spans="1:11" ht="12.6" customHeight="1">
      <c r="A32" s="53">
        <v>23</v>
      </c>
      <c r="B32" s="211" t="s">
        <v>60</v>
      </c>
      <c r="C32" s="216" t="s">
        <v>61</v>
      </c>
      <c r="D32" s="259">
        <v>14.3</v>
      </c>
      <c r="E32" s="259"/>
      <c r="F32" s="259">
        <v>14.3</v>
      </c>
      <c r="G32" s="259">
        <v>11</v>
      </c>
      <c r="H32" s="259"/>
      <c r="I32" s="259">
        <v>11</v>
      </c>
      <c r="J32" s="259">
        <f t="shared" si="0"/>
        <v>12.65</v>
      </c>
      <c r="K32" s="260" t="str">
        <f t="shared" si="1"/>
        <v>V</v>
      </c>
    </row>
    <row r="33" spans="1:11" ht="12.6" customHeight="1">
      <c r="A33" s="53">
        <v>24</v>
      </c>
      <c r="B33" s="211" t="s">
        <v>62</v>
      </c>
      <c r="C33" s="216" t="s">
        <v>63</v>
      </c>
      <c r="D33" s="259">
        <v>14.600000000000001</v>
      </c>
      <c r="E33" s="259"/>
      <c r="F33" s="259">
        <v>14.600000000000001</v>
      </c>
      <c r="G33" s="259">
        <v>12.5</v>
      </c>
      <c r="H33" s="259"/>
      <c r="I33" s="259">
        <v>12.5</v>
      </c>
      <c r="J33" s="259">
        <f t="shared" si="0"/>
        <v>13.55</v>
      </c>
      <c r="K33" s="260" t="str">
        <f t="shared" si="1"/>
        <v>V</v>
      </c>
    </row>
    <row r="34" spans="1:11" ht="12.6" customHeight="1">
      <c r="A34" s="53">
        <v>25</v>
      </c>
      <c r="B34" s="211" t="s">
        <v>64</v>
      </c>
      <c r="C34" s="216" t="s">
        <v>65</v>
      </c>
      <c r="D34" s="259">
        <v>14.1</v>
      </c>
      <c r="E34" s="259"/>
      <c r="F34" s="259">
        <v>14.1</v>
      </c>
      <c r="G34" s="259">
        <v>14</v>
      </c>
      <c r="H34" s="259"/>
      <c r="I34" s="259">
        <v>14</v>
      </c>
      <c r="J34" s="259">
        <f t="shared" si="0"/>
        <v>14.05</v>
      </c>
      <c r="K34" s="260" t="str">
        <f t="shared" si="1"/>
        <v>V</v>
      </c>
    </row>
    <row r="35" spans="1:11" ht="12.6" customHeight="1">
      <c r="A35" s="53">
        <v>26</v>
      </c>
      <c r="B35" s="211" t="s">
        <v>66</v>
      </c>
      <c r="C35" s="216" t="s">
        <v>67</v>
      </c>
      <c r="D35" s="259">
        <v>14.1</v>
      </c>
      <c r="E35" s="259"/>
      <c r="F35" s="259">
        <v>14.1</v>
      </c>
      <c r="G35" s="259">
        <v>14</v>
      </c>
      <c r="H35" s="259"/>
      <c r="I35" s="259">
        <v>14</v>
      </c>
      <c r="J35" s="259">
        <f t="shared" si="0"/>
        <v>14.05</v>
      </c>
      <c r="K35" s="260" t="str">
        <f t="shared" si="1"/>
        <v>V</v>
      </c>
    </row>
    <row r="36" spans="1:11" ht="12.6" customHeight="1">
      <c r="A36" s="53">
        <v>27</v>
      </c>
      <c r="B36" s="211" t="s">
        <v>68</v>
      </c>
      <c r="C36" s="216" t="s">
        <v>69</v>
      </c>
      <c r="D36" s="259">
        <v>15.1</v>
      </c>
      <c r="E36" s="259"/>
      <c r="F36" s="259">
        <v>15.1</v>
      </c>
      <c r="G36" s="259">
        <v>12</v>
      </c>
      <c r="H36" s="259"/>
      <c r="I36" s="259">
        <v>12</v>
      </c>
      <c r="J36" s="259">
        <f t="shared" si="0"/>
        <v>13.55</v>
      </c>
      <c r="K36" s="260" t="str">
        <f t="shared" si="1"/>
        <v>V</v>
      </c>
    </row>
    <row r="37" spans="1:11" ht="12.6" customHeight="1">
      <c r="A37" s="53">
        <v>28</v>
      </c>
      <c r="B37" s="211" t="s">
        <v>70</v>
      </c>
      <c r="C37" s="216" t="s">
        <v>51</v>
      </c>
      <c r="D37" s="259">
        <v>14.3</v>
      </c>
      <c r="E37" s="259"/>
      <c r="F37" s="259">
        <v>14.3</v>
      </c>
      <c r="G37" s="259">
        <v>12</v>
      </c>
      <c r="H37" s="259"/>
      <c r="I37" s="259">
        <v>12</v>
      </c>
      <c r="J37" s="259">
        <f t="shared" si="0"/>
        <v>13.15</v>
      </c>
      <c r="K37" s="260" t="str">
        <f t="shared" si="1"/>
        <v>V</v>
      </c>
    </row>
    <row r="38" spans="1:11" ht="12.6" customHeight="1">
      <c r="A38" s="53">
        <v>29</v>
      </c>
      <c r="B38" s="211" t="s">
        <v>71</v>
      </c>
      <c r="C38" s="216" t="s">
        <v>72</v>
      </c>
      <c r="D38" s="259">
        <v>15.1</v>
      </c>
      <c r="E38" s="259"/>
      <c r="F38" s="259">
        <v>15.1</v>
      </c>
      <c r="G38" s="259">
        <v>12</v>
      </c>
      <c r="H38" s="259"/>
      <c r="I38" s="259">
        <v>12</v>
      </c>
      <c r="J38" s="259">
        <f t="shared" si="0"/>
        <v>13.55</v>
      </c>
      <c r="K38" s="260" t="str">
        <f t="shared" si="1"/>
        <v>V</v>
      </c>
    </row>
    <row r="39" spans="1:11" ht="12.6" customHeight="1">
      <c r="A39" s="53">
        <v>30</v>
      </c>
      <c r="B39" s="211" t="s">
        <v>73</v>
      </c>
      <c r="C39" s="216" t="s">
        <v>74</v>
      </c>
      <c r="D39" s="259">
        <v>16.100000000000001</v>
      </c>
      <c r="E39" s="259"/>
      <c r="F39" s="259">
        <v>16.100000000000001</v>
      </c>
      <c r="G39" s="259">
        <v>11</v>
      </c>
      <c r="H39" s="259"/>
      <c r="I39" s="259">
        <v>11</v>
      </c>
      <c r="J39" s="259">
        <f t="shared" si="0"/>
        <v>13.55</v>
      </c>
      <c r="K39" s="260" t="str">
        <f t="shared" si="1"/>
        <v>V</v>
      </c>
    </row>
    <row r="40" spans="1:11" ht="12.6" customHeight="1">
      <c r="A40" s="53">
        <v>31</v>
      </c>
      <c r="B40" s="211" t="s">
        <v>75</v>
      </c>
      <c r="C40" s="216" t="s">
        <v>51</v>
      </c>
      <c r="D40" s="259">
        <v>15.6</v>
      </c>
      <c r="E40" s="259"/>
      <c r="F40" s="259">
        <v>15.6</v>
      </c>
      <c r="G40" s="259">
        <v>12</v>
      </c>
      <c r="H40" s="259"/>
      <c r="I40" s="259">
        <v>12</v>
      </c>
      <c r="J40" s="259">
        <f t="shared" si="0"/>
        <v>13.8</v>
      </c>
      <c r="K40" s="260" t="str">
        <f t="shared" si="1"/>
        <v>V</v>
      </c>
    </row>
    <row r="41" spans="1:11" ht="12.6" customHeight="1">
      <c r="A41" s="53">
        <v>32</v>
      </c>
      <c r="B41" s="211" t="s">
        <v>76</v>
      </c>
      <c r="C41" s="216" t="s">
        <v>77</v>
      </c>
      <c r="D41" s="259">
        <v>15.6</v>
      </c>
      <c r="E41" s="259"/>
      <c r="F41" s="259">
        <v>15.6</v>
      </c>
      <c r="G41" s="259">
        <v>12.5</v>
      </c>
      <c r="H41" s="259"/>
      <c r="I41" s="259">
        <v>12.5</v>
      </c>
      <c r="J41" s="259">
        <f t="shared" si="0"/>
        <v>14.05</v>
      </c>
      <c r="K41" s="260" t="str">
        <f t="shared" si="1"/>
        <v>V</v>
      </c>
    </row>
    <row r="42" spans="1:11" ht="12.6" customHeight="1">
      <c r="A42" s="53">
        <v>33</v>
      </c>
      <c r="B42" s="211" t="s">
        <v>78</v>
      </c>
      <c r="C42" s="216" t="s">
        <v>79</v>
      </c>
      <c r="D42" s="259">
        <v>15.6</v>
      </c>
      <c r="E42" s="259"/>
      <c r="F42" s="259">
        <v>15.6</v>
      </c>
      <c r="G42" s="259">
        <v>12</v>
      </c>
      <c r="H42" s="259"/>
      <c r="I42" s="259">
        <v>12</v>
      </c>
      <c r="J42" s="259">
        <f t="shared" si="0"/>
        <v>13.8</v>
      </c>
      <c r="K42" s="260" t="str">
        <f t="shared" si="1"/>
        <v>V</v>
      </c>
    </row>
    <row r="43" spans="1:11" ht="12.6" customHeight="1">
      <c r="A43" s="53">
        <v>34</v>
      </c>
      <c r="B43" s="211" t="s">
        <v>80</v>
      </c>
      <c r="C43" s="216" t="s">
        <v>81</v>
      </c>
      <c r="D43" s="259">
        <v>15.1</v>
      </c>
      <c r="E43" s="259"/>
      <c r="F43" s="259">
        <v>15.1</v>
      </c>
      <c r="G43" s="259">
        <v>10.5</v>
      </c>
      <c r="H43" s="259"/>
      <c r="I43" s="259">
        <v>10.5</v>
      </c>
      <c r="J43" s="259">
        <f t="shared" si="0"/>
        <v>12.8</v>
      </c>
      <c r="K43" s="260" t="str">
        <f t="shared" si="1"/>
        <v>V</v>
      </c>
    </row>
    <row r="44" spans="1:11" ht="12.6" customHeight="1">
      <c r="A44" s="53">
        <v>35</v>
      </c>
      <c r="B44" s="211" t="s">
        <v>82</v>
      </c>
      <c r="C44" s="216" t="s">
        <v>83</v>
      </c>
      <c r="D44" s="259">
        <v>15.6</v>
      </c>
      <c r="E44" s="259"/>
      <c r="F44" s="259">
        <v>15.6</v>
      </c>
      <c r="G44" s="259">
        <v>13</v>
      </c>
      <c r="H44" s="259"/>
      <c r="I44" s="259">
        <v>13</v>
      </c>
      <c r="J44" s="259">
        <f t="shared" si="0"/>
        <v>14.3</v>
      </c>
      <c r="K44" s="260" t="str">
        <f t="shared" si="1"/>
        <v>V</v>
      </c>
    </row>
    <row r="45" spans="1:11" ht="12.6" customHeight="1">
      <c r="A45" s="53">
        <v>36</v>
      </c>
      <c r="B45" s="211" t="s">
        <v>84</v>
      </c>
      <c r="C45" s="216" t="s">
        <v>85</v>
      </c>
      <c r="D45" s="259">
        <v>14.600000000000001</v>
      </c>
      <c r="E45" s="259"/>
      <c r="F45" s="259">
        <v>14.600000000000001</v>
      </c>
      <c r="G45" s="259">
        <v>14</v>
      </c>
      <c r="H45" s="259"/>
      <c r="I45" s="259">
        <v>14</v>
      </c>
      <c r="J45" s="259">
        <f t="shared" si="0"/>
        <v>14.3</v>
      </c>
      <c r="K45" s="260" t="str">
        <f t="shared" si="1"/>
        <v>V</v>
      </c>
    </row>
    <row r="46" spans="1:11" ht="12.6" customHeight="1">
      <c r="A46" s="53">
        <v>37</v>
      </c>
      <c r="B46" s="211" t="s">
        <v>86</v>
      </c>
      <c r="C46" s="216" t="s">
        <v>87</v>
      </c>
      <c r="D46" s="259">
        <v>14.600000000000001</v>
      </c>
      <c r="E46" s="259"/>
      <c r="F46" s="259">
        <v>14.600000000000001</v>
      </c>
      <c r="G46" s="259">
        <v>14.5</v>
      </c>
      <c r="H46" s="259"/>
      <c r="I46" s="259">
        <v>14.5</v>
      </c>
      <c r="J46" s="259">
        <f t="shared" si="0"/>
        <v>14.55</v>
      </c>
      <c r="K46" s="260" t="str">
        <f t="shared" si="1"/>
        <v>V</v>
      </c>
    </row>
    <row r="47" spans="1:11" ht="12.6" customHeight="1">
      <c r="A47" s="53">
        <v>38</v>
      </c>
      <c r="B47" s="211" t="s">
        <v>88</v>
      </c>
      <c r="C47" s="216" t="s">
        <v>89</v>
      </c>
      <c r="D47" s="259">
        <v>15.6</v>
      </c>
      <c r="E47" s="259"/>
      <c r="F47" s="259">
        <v>15.6</v>
      </c>
      <c r="G47" s="259">
        <v>12</v>
      </c>
      <c r="H47" s="259"/>
      <c r="I47" s="259">
        <v>12</v>
      </c>
      <c r="J47" s="259">
        <f t="shared" si="0"/>
        <v>13.8</v>
      </c>
      <c r="K47" s="260" t="str">
        <f t="shared" si="1"/>
        <v>V</v>
      </c>
    </row>
    <row r="48" spans="1:11" ht="12.6" customHeight="1">
      <c r="A48" s="53">
        <v>39</v>
      </c>
      <c r="B48" s="211" t="s">
        <v>90</v>
      </c>
      <c r="C48" s="216" t="s">
        <v>51</v>
      </c>
      <c r="D48" s="259">
        <v>15.1</v>
      </c>
      <c r="E48" s="259"/>
      <c r="F48" s="259">
        <v>15.1</v>
      </c>
      <c r="G48" s="259">
        <v>14</v>
      </c>
      <c r="H48" s="259"/>
      <c r="I48" s="259">
        <v>14</v>
      </c>
      <c r="J48" s="259">
        <f t="shared" si="0"/>
        <v>14.55</v>
      </c>
      <c r="K48" s="260" t="str">
        <f t="shared" si="1"/>
        <v>V</v>
      </c>
    </row>
    <row r="49" spans="1:11" ht="12.6" customHeight="1">
      <c r="A49" s="53">
        <v>40</v>
      </c>
      <c r="B49" s="211" t="s">
        <v>91</v>
      </c>
      <c r="C49" s="216" t="s">
        <v>92</v>
      </c>
      <c r="D49" s="259">
        <v>14.600000000000001</v>
      </c>
      <c r="E49" s="259"/>
      <c r="F49" s="259">
        <v>14.600000000000001</v>
      </c>
      <c r="G49" s="259">
        <v>12</v>
      </c>
      <c r="H49" s="259"/>
      <c r="I49" s="259">
        <v>12</v>
      </c>
      <c r="J49" s="259">
        <f t="shared" si="0"/>
        <v>13.3</v>
      </c>
      <c r="K49" s="260" t="str">
        <f t="shared" si="1"/>
        <v>V</v>
      </c>
    </row>
    <row r="50" spans="1:11" ht="12.6" customHeight="1">
      <c r="A50" s="53">
        <v>41</v>
      </c>
      <c r="B50" s="211" t="s">
        <v>93</v>
      </c>
      <c r="C50" s="216" t="s">
        <v>53</v>
      </c>
      <c r="D50" s="259">
        <v>15.6</v>
      </c>
      <c r="E50" s="259"/>
      <c r="F50" s="259">
        <v>15.6</v>
      </c>
      <c r="G50" s="259">
        <v>14</v>
      </c>
      <c r="H50" s="259"/>
      <c r="I50" s="259">
        <v>14</v>
      </c>
      <c r="J50" s="259">
        <f t="shared" si="0"/>
        <v>14.8</v>
      </c>
      <c r="K50" s="260" t="str">
        <f t="shared" si="1"/>
        <v>V</v>
      </c>
    </row>
    <row r="51" spans="1:11" ht="12.6" customHeight="1">
      <c r="A51" s="53">
        <v>42</v>
      </c>
      <c r="B51" s="211" t="s">
        <v>94</v>
      </c>
      <c r="C51" s="216" t="s">
        <v>95</v>
      </c>
      <c r="D51" s="259">
        <v>14.600000000000001</v>
      </c>
      <c r="E51" s="259"/>
      <c r="F51" s="259">
        <v>14.600000000000001</v>
      </c>
      <c r="G51" s="259">
        <v>13</v>
      </c>
      <c r="H51" s="259"/>
      <c r="I51" s="259">
        <v>13</v>
      </c>
      <c r="J51" s="259">
        <f t="shared" si="0"/>
        <v>13.8</v>
      </c>
      <c r="K51" s="260" t="str">
        <f t="shared" si="1"/>
        <v>V</v>
      </c>
    </row>
    <row r="52" spans="1:11" ht="12.6" customHeight="1">
      <c r="A52" s="53">
        <v>43</v>
      </c>
      <c r="B52" s="211" t="s">
        <v>96</v>
      </c>
      <c r="C52" s="216" t="s">
        <v>97</v>
      </c>
      <c r="D52" s="259">
        <v>16.100000000000001</v>
      </c>
      <c r="E52" s="259"/>
      <c r="F52" s="259">
        <v>16.100000000000001</v>
      </c>
      <c r="G52" s="259">
        <v>12</v>
      </c>
      <c r="H52" s="259"/>
      <c r="I52" s="259">
        <v>12</v>
      </c>
      <c r="J52" s="259">
        <f t="shared" si="0"/>
        <v>14.05</v>
      </c>
      <c r="K52" s="260" t="str">
        <f t="shared" si="1"/>
        <v>V</v>
      </c>
    </row>
    <row r="53" spans="1:11" ht="12.6" customHeight="1">
      <c r="A53" s="53">
        <v>44</v>
      </c>
      <c r="B53" s="211" t="s">
        <v>98</v>
      </c>
      <c r="C53" s="216" t="s">
        <v>99</v>
      </c>
      <c r="D53" s="259">
        <v>14.1</v>
      </c>
      <c r="E53" s="259"/>
      <c r="F53" s="259">
        <v>14.1</v>
      </c>
      <c r="G53" s="259">
        <v>13.5</v>
      </c>
      <c r="H53" s="259"/>
      <c r="I53" s="259">
        <v>13.5</v>
      </c>
      <c r="J53" s="259">
        <f t="shared" si="0"/>
        <v>13.8</v>
      </c>
      <c r="K53" s="260" t="str">
        <f t="shared" si="1"/>
        <v>V</v>
      </c>
    </row>
    <row r="54" spans="1:11" ht="12.6" customHeight="1">
      <c r="A54" s="53">
        <v>45</v>
      </c>
      <c r="B54" s="211" t="s">
        <v>100</v>
      </c>
      <c r="C54" s="216" t="s">
        <v>101</v>
      </c>
      <c r="D54" s="259">
        <v>15.1</v>
      </c>
      <c r="E54" s="259"/>
      <c r="F54" s="259">
        <v>15.1</v>
      </c>
      <c r="G54" s="259">
        <v>12</v>
      </c>
      <c r="H54" s="259"/>
      <c r="I54" s="259">
        <v>12</v>
      </c>
      <c r="J54" s="259">
        <f t="shared" si="0"/>
        <v>13.55</v>
      </c>
      <c r="K54" s="260" t="str">
        <f t="shared" si="1"/>
        <v>V</v>
      </c>
    </row>
    <row r="55" spans="1:11" ht="12.6" customHeight="1">
      <c r="A55" s="53">
        <v>46</v>
      </c>
      <c r="B55" s="211" t="s">
        <v>102</v>
      </c>
      <c r="C55" s="216" t="s">
        <v>103</v>
      </c>
      <c r="D55" s="259">
        <v>15.1</v>
      </c>
      <c r="E55" s="259"/>
      <c r="F55" s="259">
        <v>15.1</v>
      </c>
      <c r="G55" s="259">
        <v>14</v>
      </c>
      <c r="H55" s="259"/>
      <c r="I55" s="259">
        <v>14</v>
      </c>
      <c r="J55" s="259">
        <f t="shared" si="0"/>
        <v>14.55</v>
      </c>
      <c r="K55" s="260" t="str">
        <f t="shared" si="1"/>
        <v>V</v>
      </c>
    </row>
    <row r="56" spans="1:11" ht="12.6" customHeight="1">
      <c r="A56" s="53">
        <v>47</v>
      </c>
      <c r="B56" s="211" t="s">
        <v>104</v>
      </c>
      <c r="C56" s="216" t="s">
        <v>105</v>
      </c>
      <c r="D56" s="259">
        <v>16.100000000000001</v>
      </c>
      <c r="E56" s="259"/>
      <c r="F56" s="259">
        <v>16.100000000000001</v>
      </c>
      <c r="G56" s="259">
        <v>13.5</v>
      </c>
      <c r="H56" s="259"/>
      <c r="I56" s="259">
        <v>13.5</v>
      </c>
      <c r="J56" s="259">
        <f t="shared" si="0"/>
        <v>14.8</v>
      </c>
      <c r="K56" s="260" t="str">
        <f t="shared" si="1"/>
        <v>V</v>
      </c>
    </row>
    <row r="57" spans="1:11" ht="12.6" customHeight="1">
      <c r="A57" s="53">
        <v>48</v>
      </c>
      <c r="B57" s="211" t="s">
        <v>106</v>
      </c>
      <c r="C57" s="216" t="s">
        <v>107</v>
      </c>
      <c r="D57" s="259">
        <v>15.6</v>
      </c>
      <c r="E57" s="259"/>
      <c r="F57" s="259">
        <v>15.6</v>
      </c>
      <c r="G57" s="259">
        <v>14</v>
      </c>
      <c r="H57" s="259"/>
      <c r="I57" s="259">
        <v>14</v>
      </c>
      <c r="J57" s="259">
        <f t="shared" si="0"/>
        <v>14.8</v>
      </c>
      <c r="K57" s="260" t="str">
        <f t="shared" si="1"/>
        <v>V</v>
      </c>
    </row>
    <row r="58" spans="1:11" ht="12.6" customHeight="1">
      <c r="A58" s="53">
        <v>49</v>
      </c>
      <c r="B58" s="211" t="s">
        <v>108</v>
      </c>
      <c r="C58" s="216" t="s">
        <v>109</v>
      </c>
      <c r="D58" s="259">
        <v>13.600000000000001</v>
      </c>
      <c r="E58" s="259"/>
      <c r="F58" s="259">
        <v>13.600000000000001</v>
      </c>
      <c r="G58" s="259">
        <v>14</v>
      </c>
      <c r="H58" s="259"/>
      <c r="I58" s="259">
        <v>14</v>
      </c>
      <c r="J58" s="259">
        <f t="shared" si="0"/>
        <v>13.8</v>
      </c>
      <c r="K58" s="260" t="str">
        <f t="shared" si="1"/>
        <v>V</v>
      </c>
    </row>
    <row r="59" spans="1:11" ht="12.6" customHeight="1">
      <c r="A59" s="53">
        <v>50</v>
      </c>
      <c r="B59" s="211" t="s">
        <v>110</v>
      </c>
      <c r="C59" s="216" t="s">
        <v>51</v>
      </c>
      <c r="D59" s="259">
        <v>15.1</v>
      </c>
      <c r="E59" s="259"/>
      <c r="F59" s="259">
        <v>15.1</v>
      </c>
      <c r="G59" s="259">
        <v>12</v>
      </c>
      <c r="H59" s="259"/>
      <c r="I59" s="259">
        <v>12</v>
      </c>
      <c r="J59" s="259">
        <f t="shared" si="0"/>
        <v>13.55</v>
      </c>
      <c r="K59" s="260" t="str">
        <f t="shared" si="1"/>
        <v>V</v>
      </c>
    </row>
    <row r="60" spans="1:11" ht="12.6" customHeight="1">
      <c r="A60" s="53">
        <v>51</v>
      </c>
      <c r="B60" s="211" t="s">
        <v>111</v>
      </c>
      <c r="C60" s="216" t="s">
        <v>112</v>
      </c>
      <c r="D60" s="259">
        <v>17.3</v>
      </c>
      <c r="E60" s="259"/>
      <c r="F60" s="259">
        <v>17.3</v>
      </c>
      <c r="G60" s="259">
        <v>14.5</v>
      </c>
      <c r="H60" s="259"/>
      <c r="I60" s="259">
        <v>14.5</v>
      </c>
      <c r="J60" s="259">
        <f t="shared" si="0"/>
        <v>15.9</v>
      </c>
      <c r="K60" s="260" t="str">
        <f t="shared" si="1"/>
        <v>V</v>
      </c>
    </row>
    <row r="61" spans="1:11" ht="12.6" customHeight="1">
      <c r="A61" s="53">
        <v>52</v>
      </c>
      <c r="B61" s="211" t="s">
        <v>113</v>
      </c>
      <c r="C61" s="216" t="s">
        <v>114</v>
      </c>
      <c r="D61" s="259">
        <v>15.6</v>
      </c>
      <c r="E61" s="259"/>
      <c r="F61" s="259">
        <v>15.6</v>
      </c>
      <c r="G61" s="259">
        <v>13</v>
      </c>
      <c r="H61" s="259"/>
      <c r="I61" s="259">
        <v>13</v>
      </c>
      <c r="J61" s="259">
        <f t="shared" si="0"/>
        <v>14.3</v>
      </c>
      <c r="K61" s="260" t="str">
        <f t="shared" si="1"/>
        <v>V</v>
      </c>
    </row>
    <row r="62" spans="1:11" ht="12.6" customHeight="1">
      <c r="A62" s="53">
        <v>53</v>
      </c>
      <c r="B62" s="211" t="s">
        <v>115</v>
      </c>
      <c r="C62" s="216" t="s">
        <v>116</v>
      </c>
      <c r="D62" s="259">
        <v>13.600000000000001</v>
      </c>
      <c r="E62" s="259"/>
      <c r="F62" s="259">
        <v>13.600000000000001</v>
      </c>
      <c r="G62" s="259">
        <v>12</v>
      </c>
      <c r="H62" s="259"/>
      <c r="I62" s="259">
        <v>12</v>
      </c>
      <c r="J62" s="259">
        <f t="shared" si="0"/>
        <v>12.8</v>
      </c>
      <c r="K62" s="260" t="str">
        <f t="shared" si="1"/>
        <v>V</v>
      </c>
    </row>
    <row r="63" spans="1:11" ht="12.6" customHeight="1">
      <c r="A63" s="53">
        <v>54</v>
      </c>
      <c r="B63" s="211" t="s">
        <v>117</v>
      </c>
      <c r="C63" s="216" t="s">
        <v>118</v>
      </c>
      <c r="D63" s="259">
        <v>15.1</v>
      </c>
      <c r="E63" s="259"/>
      <c r="F63" s="259">
        <v>15.1</v>
      </c>
      <c r="G63" s="259">
        <v>14</v>
      </c>
      <c r="H63" s="259"/>
      <c r="I63" s="259">
        <v>14</v>
      </c>
      <c r="J63" s="259">
        <f t="shared" si="0"/>
        <v>14.55</v>
      </c>
      <c r="K63" s="260" t="str">
        <f t="shared" si="1"/>
        <v>V</v>
      </c>
    </row>
    <row r="64" spans="1:11" ht="12.6" customHeight="1">
      <c r="A64" s="53">
        <v>55</v>
      </c>
      <c r="B64" s="211" t="s">
        <v>119</v>
      </c>
      <c r="C64" s="216" t="s">
        <v>120</v>
      </c>
      <c r="D64" s="259">
        <v>14.1</v>
      </c>
      <c r="E64" s="259"/>
      <c r="F64" s="259">
        <v>14.1</v>
      </c>
      <c r="G64" s="259">
        <v>13</v>
      </c>
      <c r="H64" s="259"/>
      <c r="I64" s="259">
        <v>13</v>
      </c>
      <c r="J64" s="259">
        <f t="shared" si="0"/>
        <v>13.55</v>
      </c>
      <c r="K64" s="260" t="str">
        <f t="shared" si="1"/>
        <v>V</v>
      </c>
    </row>
    <row r="65" spans="1:11" ht="12.6" customHeight="1">
      <c r="A65" s="53">
        <v>56</v>
      </c>
      <c r="B65" s="211" t="s">
        <v>121</v>
      </c>
      <c r="C65" s="216" t="s">
        <v>122</v>
      </c>
      <c r="D65" s="259">
        <v>16.3</v>
      </c>
      <c r="E65" s="259"/>
      <c r="F65" s="259">
        <v>16.3</v>
      </c>
      <c r="G65" s="259">
        <v>12.5</v>
      </c>
      <c r="H65" s="259"/>
      <c r="I65" s="259">
        <v>12.5</v>
      </c>
      <c r="J65" s="259">
        <f t="shared" si="0"/>
        <v>14.4</v>
      </c>
      <c r="K65" s="260" t="str">
        <f t="shared" si="1"/>
        <v>V</v>
      </c>
    </row>
    <row r="66" spans="1:11" ht="12.6" customHeight="1">
      <c r="A66" s="53">
        <v>57</v>
      </c>
      <c r="B66" s="211" t="s">
        <v>123</v>
      </c>
      <c r="C66" s="216" t="s">
        <v>124</v>
      </c>
      <c r="D66" s="259">
        <v>14.600000000000001</v>
      </c>
      <c r="E66" s="259"/>
      <c r="F66" s="259">
        <v>14.600000000000001</v>
      </c>
      <c r="G66" s="259">
        <v>12</v>
      </c>
      <c r="H66" s="259"/>
      <c r="I66" s="259">
        <v>12</v>
      </c>
      <c r="J66" s="259">
        <f t="shared" si="0"/>
        <v>13.3</v>
      </c>
      <c r="K66" s="260" t="str">
        <f t="shared" si="1"/>
        <v>V</v>
      </c>
    </row>
    <row r="67" spans="1:11" ht="12.6" customHeight="1">
      <c r="A67" s="53">
        <v>58</v>
      </c>
      <c r="B67" s="211" t="s">
        <v>125</v>
      </c>
      <c r="C67" s="216" t="s">
        <v>126</v>
      </c>
      <c r="D67" s="259">
        <v>15.1</v>
      </c>
      <c r="E67" s="259"/>
      <c r="F67" s="259">
        <v>15.1</v>
      </c>
      <c r="G67" s="259">
        <v>13</v>
      </c>
      <c r="H67" s="259"/>
      <c r="I67" s="259">
        <v>13</v>
      </c>
      <c r="J67" s="259">
        <f t="shared" si="0"/>
        <v>14.05</v>
      </c>
      <c r="K67" s="260" t="str">
        <f t="shared" si="1"/>
        <v>V</v>
      </c>
    </row>
    <row r="68" spans="1:11" ht="12.6" customHeight="1">
      <c r="A68" s="53">
        <v>59</v>
      </c>
      <c r="B68" s="211" t="s">
        <v>127</v>
      </c>
      <c r="C68" s="216" t="s">
        <v>128</v>
      </c>
      <c r="D68" s="259">
        <v>15.6</v>
      </c>
      <c r="E68" s="259"/>
      <c r="F68" s="259">
        <v>15.6</v>
      </c>
      <c r="G68" s="259">
        <v>14</v>
      </c>
      <c r="H68" s="259"/>
      <c r="I68" s="259">
        <v>14</v>
      </c>
      <c r="J68" s="259">
        <f t="shared" si="0"/>
        <v>14.8</v>
      </c>
      <c r="K68" s="260" t="str">
        <f t="shared" si="1"/>
        <v>V</v>
      </c>
    </row>
    <row r="69" spans="1:11" ht="12.6" customHeight="1">
      <c r="A69" s="53">
        <v>60</v>
      </c>
      <c r="B69" s="211" t="s">
        <v>129</v>
      </c>
      <c r="C69" s="216" t="s">
        <v>130</v>
      </c>
      <c r="D69" s="259">
        <v>15.1</v>
      </c>
      <c r="E69" s="259"/>
      <c r="F69" s="259">
        <v>15.1</v>
      </c>
      <c r="G69" s="259">
        <v>15</v>
      </c>
      <c r="H69" s="259"/>
      <c r="I69" s="259">
        <v>15</v>
      </c>
      <c r="J69" s="259">
        <f t="shared" si="0"/>
        <v>15.05</v>
      </c>
      <c r="K69" s="260" t="str">
        <f t="shared" si="1"/>
        <v>V</v>
      </c>
    </row>
    <row r="70" spans="1:11" ht="12.6" customHeight="1">
      <c r="A70" s="53">
        <v>61</v>
      </c>
      <c r="B70" s="211" t="s">
        <v>131</v>
      </c>
      <c r="C70" s="216" t="s">
        <v>132</v>
      </c>
      <c r="D70" s="259">
        <v>15.1</v>
      </c>
      <c r="E70" s="259"/>
      <c r="F70" s="259">
        <v>15.1</v>
      </c>
      <c r="G70" s="259">
        <v>10</v>
      </c>
      <c r="H70" s="259"/>
      <c r="I70" s="259">
        <v>10</v>
      </c>
      <c r="J70" s="259">
        <f t="shared" si="0"/>
        <v>12.55</v>
      </c>
      <c r="K70" s="260" t="str">
        <f t="shared" si="1"/>
        <v>V</v>
      </c>
    </row>
    <row r="71" spans="1:11" ht="12.6" customHeight="1">
      <c r="A71" s="61">
        <v>62</v>
      </c>
      <c r="B71" s="211" t="s">
        <v>133</v>
      </c>
      <c r="C71" s="216" t="s">
        <v>134</v>
      </c>
      <c r="D71" s="259">
        <v>14.3</v>
      </c>
      <c r="E71" s="259"/>
      <c r="F71" s="259">
        <v>14.3</v>
      </c>
      <c r="G71" s="259">
        <v>11</v>
      </c>
      <c r="H71" s="259"/>
      <c r="I71" s="259">
        <v>11</v>
      </c>
      <c r="J71" s="259">
        <f t="shared" si="0"/>
        <v>12.65</v>
      </c>
      <c r="K71" s="260" t="str">
        <f t="shared" si="1"/>
        <v>V</v>
      </c>
    </row>
    <row r="72" spans="1:11" ht="12.6" customHeight="1">
      <c r="A72" s="53">
        <v>63</v>
      </c>
      <c r="B72" s="211" t="s">
        <v>135</v>
      </c>
      <c r="C72" s="216" t="s">
        <v>136</v>
      </c>
      <c r="D72" s="259">
        <v>14.1</v>
      </c>
      <c r="E72" s="259"/>
      <c r="F72" s="259">
        <v>14.1</v>
      </c>
      <c r="G72" s="259">
        <v>13.5</v>
      </c>
      <c r="H72" s="259"/>
      <c r="I72" s="259">
        <v>13.5</v>
      </c>
      <c r="J72" s="259">
        <f t="shared" si="0"/>
        <v>13.8</v>
      </c>
      <c r="K72" s="260" t="str">
        <f t="shared" si="1"/>
        <v>V</v>
      </c>
    </row>
    <row r="73" spans="1:11" ht="12.6" customHeight="1">
      <c r="A73" s="61">
        <v>64</v>
      </c>
      <c r="B73" s="211" t="s">
        <v>137</v>
      </c>
      <c r="C73" s="216" t="s">
        <v>138</v>
      </c>
      <c r="D73" s="259">
        <v>14.1</v>
      </c>
      <c r="E73" s="259"/>
      <c r="F73" s="259">
        <v>14.1</v>
      </c>
      <c r="G73" s="259">
        <v>14</v>
      </c>
      <c r="H73" s="259"/>
      <c r="I73" s="259">
        <v>14</v>
      </c>
      <c r="J73" s="259">
        <f t="shared" si="0"/>
        <v>14.05</v>
      </c>
      <c r="K73" s="260" t="str">
        <f t="shared" si="1"/>
        <v>V</v>
      </c>
    </row>
    <row r="74" spans="1:11" ht="12.6" customHeight="1">
      <c r="A74" s="53">
        <v>65</v>
      </c>
      <c r="B74" s="211" t="s">
        <v>139</v>
      </c>
      <c r="C74" s="216" t="s">
        <v>140</v>
      </c>
      <c r="D74" s="259">
        <v>14.1</v>
      </c>
      <c r="E74" s="259"/>
      <c r="F74" s="259">
        <v>14.1</v>
      </c>
      <c r="G74" s="259">
        <v>14</v>
      </c>
      <c r="H74" s="259"/>
      <c r="I74" s="259">
        <v>14</v>
      </c>
      <c r="J74" s="259">
        <f t="shared" si="0"/>
        <v>14.05</v>
      </c>
      <c r="K74" s="260" t="str">
        <f t="shared" si="1"/>
        <v>V</v>
      </c>
    </row>
    <row r="75" spans="1:11" ht="12.6" customHeight="1">
      <c r="A75" s="61">
        <v>66</v>
      </c>
      <c r="B75" s="211" t="s">
        <v>141</v>
      </c>
      <c r="C75" s="216" t="s">
        <v>51</v>
      </c>
      <c r="D75" s="259">
        <v>15.1</v>
      </c>
      <c r="E75" s="259"/>
      <c r="F75" s="259">
        <v>15.1</v>
      </c>
      <c r="G75" s="259">
        <v>14</v>
      </c>
      <c r="H75" s="259"/>
      <c r="I75" s="259">
        <v>14</v>
      </c>
      <c r="J75" s="259">
        <f t="shared" ref="J75:J130" si="2">(F75*0.5+I75*0.5)</f>
        <v>14.55</v>
      </c>
      <c r="K75" s="260" t="str">
        <f t="shared" ref="K75:K130" si="3">IF(J75&lt;6,"AR",IF(AND(J75&gt;=12,D75&gt;=6,G75&gt;=6),"V","NV"))</f>
        <v>V</v>
      </c>
    </row>
    <row r="76" spans="1:11" ht="12.6" customHeight="1">
      <c r="A76" s="53">
        <v>67</v>
      </c>
      <c r="B76" s="211" t="s">
        <v>142</v>
      </c>
      <c r="C76" s="216" t="s">
        <v>143</v>
      </c>
      <c r="D76" s="259">
        <v>15.8</v>
      </c>
      <c r="E76" s="259"/>
      <c r="F76" s="259">
        <v>15.8</v>
      </c>
      <c r="G76" s="259">
        <v>9</v>
      </c>
      <c r="H76" s="259"/>
      <c r="I76" s="259">
        <v>9</v>
      </c>
      <c r="J76" s="259">
        <f t="shared" si="2"/>
        <v>12.4</v>
      </c>
      <c r="K76" s="260" t="str">
        <f t="shared" si="3"/>
        <v>V</v>
      </c>
    </row>
    <row r="77" spans="1:11" ht="12.6" customHeight="1">
      <c r="A77" s="61">
        <v>68</v>
      </c>
      <c r="B77" s="211" t="s">
        <v>144</v>
      </c>
      <c r="C77" s="216" t="s">
        <v>145</v>
      </c>
      <c r="D77" s="259">
        <v>15.1</v>
      </c>
      <c r="E77" s="259"/>
      <c r="F77" s="259">
        <v>15.1</v>
      </c>
      <c r="G77" s="259">
        <v>13</v>
      </c>
      <c r="H77" s="259"/>
      <c r="I77" s="259">
        <v>13</v>
      </c>
      <c r="J77" s="259">
        <f t="shared" si="2"/>
        <v>14.05</v>
      </c>
      <c r="K77" s="260" t="str">
        <f t="shared" si="3"/>
        <v>V</v>
      </c>
    </row>
    <row r="78" spans="1:11" ht="12.6" customHeight="1">
      <c r="A78" s="53">
        <v>69</v>
      </c>
      <c r="B78" s="211" t="s">
        <v>146</v>
      </c>
      <c r="C78" s="216" t="s">
        <v>147</v>
      </c>
      <c r="D78" s="259">
        <v>15.6</v>
      </c>
      <c r="E78" s="259"/>
      <c r="F78" s="259">
        <v>15.6</v>
      </c>
      <c r="G78" s="259">
        <v>14</v>
      </c>
      <c r="H78" s="259"/>
      <c r="I78" s="259">
        <v>14</v>
      </c>
      <c r="J78" s="259">
        <f t="shared" si="2"/>
        <v>14.8</v>
      </c>
      <c r="K78" s="260" t="str">
        <f t="shared" si="3"/>
        <v>V</v>
      </c>
    </row>
    <row r="79" spans="1:11" ht="12.6" customHeight="1">
      <c r="A79" s="61">
        <v>70</v>
      </c>
      <c r="B79" s="211" t="s">
        <v>148</v>
      </c>
      <c r="C79" s="216" t="s">
        <v>149</v>
      </c>
      <c r="D79" s="259">
        <v>14.1</v>
      </c>
      <c r="E79" s="259"/>
      <c r="F79" s="259">
        <v>14.1</v>
      </c>
      <c r="G79" s="259">
        <v>9.5</v>
      </c>
      <c r="H79" s="259">
        <v>14</v>
      </c>
      <c r="I79" s="259">
        <v>12</v>
      </c>
      <c r="J79" s="259">
        <f t="shared" si="2"/>
        <v>13.05</v>
      </c>
      <c r="K79" s="261" t="s">
        <v>382</v>
      </c>
    </row>
    <row r="80" spans="1:11" ht="12.6" customHeight="1">
      <c r="A80" s="53">
        <v>71</v>
      </c>
      <c r="B80" s="211" t="s">
        <v>150</v>
      </c>
      <c r="C80" s="216" t="s">
        <v>151</v>
      </c>
      <c r="D80" s="259">
        <v>13.600000000000001</v>
      </c>
      <c r="E80" s="259"/>
      <c r="F80" s="259">
        <v>13.600000000000001</v>
      </c>
      <c r="G80" s="259">
        <v>13</v>
      </c>
      <c r="H80" s="259"/>
      <c r="I80" s="259">
        <v>13</v>
      </c>
      <c r="J80" s="259">
        <f t="shared" si="2"/>
        <v>13.3</v>
      </c>
      <c r="K80" s="260" t="str">
        <f t="shared" si="3"/>
        <v>V</v>
      </c>
    </row>
    <row r="81" spans="1:11" ht="12.6" customHeight="1">
      <c r="A81" s="61">
        <v>72</v>
      </c>
      <c r="B81" s="211" t="s">
        <v>152</v>
      </c>
      <c r="C81" s="216" t="s">
        <v>153</v>
      </c>
      <c r="D81" s="259">
        <v>15.1</v>
      </c>
      <c r="E81" s="259"/>
      <c r="F81" s="259">
        <v>15.1</v>
      </c>
      <c r="G81" s="259">
        <v>13</v>
      </c>
      <c r="H81" s="259"/>
      <c r="I81" s="259">
        <v>13</v>
      </c>
      <c r="J81" s="259">
        <f t="shared" si="2"/>
        <v>14.05</v>
      </c>
      <c r="K81" s="260" t="str">
        <f t="shared" si="3"/>
        <v>V</v>
      </c>
    </row>
    <row r="82" spans="1:11" ht="12.6" customHeight="1">
      <c r="A82" s="53">
        <v>73</v>
      </c>
      <c r="B82" s="211" t="s">
        <v>154</v>
      </c>
      <c r="C82" s="216" t="s">
        <v>155</v>
      </c>
      <c r="D82" s="259">
        <v>14.600000000000001</v>
      </c>
      <c r="E82" s="259"/>
      <c r="F82" s="259">
        <v>14.600000000000001</v>
      </c>
      <c r="G82" s="259">
        <v>13.5</v>
      </c>
      <c r="H82" s="259"/>
      <c r="I82" s="259">
        <v>13.5</v>
      </c>
      <c r="J82" s="259">
        <f t="shared" si="2"/>
        <v>14.05</v>
      </c>
      <c r="K82" s="260" t="str">
        <f t="shared" si="3"/>
        <v>V</v>
      </c>
    </row>
    <row r="83" spans="1:11" ht="12.6" customHeight="1">
      <c r="A83" s="61">
        <v>74</v>
      </c>
      <c r="B83" s="211" t="s">
        <v>156</v>
      </c>
      <c r="C83" s="216" t="s">
        <v>157</v>
      </c>
      <c r="D83" s="259">
        <v>15.6</v>
      </c>
      <c r="E83" s="259"/>
      <c r="F83" s="259">
        <v>15.6</v>
      </c>
      <c r="G83" s="259">
        <v>13</v>
      </c>
      <c r="H83" s="259"/>
      <c r="I83" s="259">
        <v>13</v>
      </c>
      <c r="J83" s="259">
        <f t="shared" si="2"/>
        <v>14.3</v>
      </c>
      <c r="K83" s="260" t="str">
        <f t="shared" si="3"/>
        <v>V</v>
      </c>
    </row>
    <row r="84" spans="1:11" ht="12.6" customHeight="1">
      <c r="A84" s="53">
        <v>75</v>
      </c>
      <c r="B84" s="211" t="s">
        <v>158</v>
      </c>
      <c r="C84" s="216" t="s">
        <v>159</v>
      </c>
      <c r="D84" s="259">
        <v>15.1</v>
      </c>
      <c r="E84" s="259"/>
      <c r="F84" s="259">
        <v>15.1</v>
      </c>
      <c r="G84" s="259">
        <v>13.5</v>
      </c>
      <c r="H84" s="259"/>
      <c r="I84" s="259">
        <v>13.5</v>
      </c>
      <c r="J84" s="259">
        <f t="shared" si="2"/>
        <v>14.3</v>
      </c>
      <c r="K84" s="260" t="str">
        <f t="shared" si="3"/>
        <v>V</v>
      </c>
    </row>
    <row r="85" spans="1:11" ht="12.6" customHeight="1">
      <c r="A85" s="61">
        <v>76</v>
      </c>
      <c r="B85" s="211" t="s">
        <v>160</v>
      </c>
      <c r="C85" s="216" t="s">
        <v>159</v>
      </c>
      <c r="D85" s="259">
        <v>14.600000000000001</v>
      </c>
      <c r="E85" s="259"/>
      <c r="F85" s="259">
        <v>14.600000000000001</v>
      </c>
      <c r="G85" s="259">
        <v>14.5</v>
      </c>
      <c r="H85" s="259"/>
      <c r="I85" s="259">
        <v>14.5</v>
      </c>
      <c r="J85" s="259">
        <f t="shared" si="2"/>
        <v>14.55</v>
      </c>
      <c r="K85" s="260" t="str">
        <f t="shared" si="3"/>
        <v>V</v>
      </c>
    </row>
    <row r="86" spans="1:11" ht="12.6" customHeight="1">
      <c r="A86" s="53">
        <v>77</v>
      </c>
      <c r="B86" s="211" t="s">
        <v>161</v>
      </c>
      <c r="C86" s="216" t="s">
        <v>162</v>
      </c>
      <c r="D86" s="259">
        <v>17.3</v>
      </c>
      <c r="E86" s="259"/>
      <c r="F86" s="259">
        <v>17.3</v>
      </c>
      <c r="G86" s="259">
        <v>12</v>
      </c>
      <c r="H86" s="259"/>
      <c r="I86" s="259">
        <v>12</v>
      </c>
      <c r="J86" s="259">
        <f t="shared" si="2"/>
        <v>14.65</v>
      </c>
      <c r="K86" s="260" t="str">
        <f t="shared" si="3"/>
        <v>V</v>
      </c>
    </row>
    <row r="87" spans="1:11" ht="12.6" customHeight="1">
      <c r="A87" s="61">
        <v>78</v>
      </c>
      <c r="B87" s="211" t="s">
        <v>163</v>
      </c>
      <c r="C87" s="216" t="s">
        <v>164</v>
      </c>
      <c r="D87" s="259">
        <v>16.100000000000001</v>
      </c>
      <c r="E87" s="259"/>
      <c r="F87" s="259">
        <v>16.100000000000001</v>
      </c>
      <c r="G87" s="259">
        <v>11</v>
      </c>
      <c r="H87" s="259"/>
      <c r="I87" s="259">
        <v>11</v>
      </c>
      <c r="J87" s="259">
        <f t="shared" si="2"/>
        <v>13.55</v>
      </c>
      <c r="K87" s="260" t="str">
        <f t="shared" si="3"/>
        <v>V</v>
      </c>
    </row>
    <row r="88" spans="1:11" ht="12.6" customHeight="1">
      <c r="A88" s="53">
        <v>79</v>
      </c>
      <c r="B88" s="211" t="s">
        <v>165</v>
      </c>
      <c r="C88" s="216" t="s">
        <v>166</v>
      </c>
      <c r="D88" s="259">
        <v>15.1</v>
      </c>
      <c r="E88" s="259"/>
      <c r="F88" s="259">
        <v>15.1</v>
      </c>
      <c r="G88" s="259">
        <v>12</v>
      </c>
      <c r="H88" s="259"/>
      <c r="I88" s="259">
        <v>12</v>
      </c>
      <c r="J88" s="259">
        <f t="shared" si="2"/>
        <v>13.55</v>
      </c>
      <c r="K88" s="260" t="str">
        <f t="shared" si="3"/>
        <v>V</v>
      </c>
    </row>
    <row r="89" spans="1:11" ht="12.6" customHeight="1">
      <c r="A89" s="61">
        <v>80</v>
      </c>
      <c r="B89" s="211" t="s">
        <v>167</v>
      </c>
      <c r="C89" s="216" t="s">
        <v>168</v>
      </c>
      <c r="D89" s="259">
        <v>15.1</v>
      </c>
      <c r="E89" s="259"/>
      <c r="F89" s="259">
        <v>15.1</v>
      </c>
      <c r="G89" s="259">
        <v>13</v>
      </c>
      <c r="H89" s="259"/>
      <c r="I89" s="259">
        <v>13</v>
      </c>
      <c r="J89" s="259">
        <f t="shared" si="2"/>
        <v>14.05</v>
      </c>
      <c r="K89" s="260" t="str">
        <f t="shared" si="3"/>
        <v>V</v>
      </c>
    </row>
    <row r="90" spans="1:11" ht="12.6" customHeight="1">
      <c r="A90" s="53">
        <v>81</v>
      </c>
      <c r="B90" s="211" t="s">
        <v>169</v>
      </c>
      <c r="C90" s="216" t="s">
        <v>170</v>
      </c>
      <c r="D90" s="259">
        <v>15.6</v>
      </c>
      <c r="E90" s="259"/>
      <c r="F90" s="259">
        <v>15.6</v>
      </c>
      <c r="G90" s="259">
        <v>12</v>
      </c>
      <c r="H90" s="259"/>
      <c r="I90" s="259">
        <v>12</v>
      </c>
      <c r="J90" s="259">
        <f t="shared" si="2"/>
        <v>13.8</v>
      </c>
      <c r="K90" s="260" t="str">
        <f t="shared" si="3"/>
        <v>V</v>
      </c>
    </row>
    <row r="91" spans="1:11" ht="12.6" customHeight="1">
      <c r="A91" s="61">
        <v>82</v>
      </c>
      <c r="B91" s="211" t="s">
        <v>171</v>
      </c>
      <c r="C91" s="216" t="s">
        <v>172</v>
      </c>
      <c r="D91" s="259">
        <v>15.1</v>
      </c>
      <c r="E91" s="259"/>
      <c r="F91" s="259">
        <v>15.1</v>
      </c>
      <c r="G91" s="259">
        <v>10.5</v>
      </c>
      <c r="H91" s="259"/>
      <c r="I91" s="259">
        <v>10.5</v>
      </c>
      <c r="J91" s="259">
        <f t="shared" si="2"/>
        <v>12.8</v>
      </c>
      <c r="K91" s="260" t="str">
        <f t="shared" si="3"/>
        <v>V</v>
      </c>
    </row>
    <row r="92" spans="1:11" ht="12.6" customHeight="1">
      <c r="A92" s="53">
        <v>83</v>
      </c>
      <c r="B92" s="211" t="s">
        <v>173</v>
      </c>
      <c r="C92" s="216" t="s">
        <v>174</v>
      </c>
      <c r="D92" s="259">
        <v>15.1</v>
      </c>
      <c r="E92" s="259"/>
      <c r="F92" s="259">
        <v>15.1</v>
      </c>
      <c r="G92" s="259">
        <v>12</v>
      </c>
      <c r="H92" s="259"/>
      <c r="I92" s="259">
        <v>12</v>
      </c>
      <c r="J92" s="259">
        <f t="shared" si="2"/>
        <v>13.55</v>
      </c>
      <c r="K92" s="260" t="str">
        <f t="shared" si="3"/>
        <v>V</v>
      </c>
    </row>
    <row r="93" spans="1:11" ht="12.6" customHeight="1">
      <c r="A93" s="61">
        <v>84</v>
      </c>
      <c r="B93" s="211" t="s">
        <v>175</v>
      </c>
      <c r="C93" s="216" t="s">
        <v>176</v>
      </c>
      <c r="D93" s="259">
        <v>15.6</v>
      </c>
      <c r="E93" s="259"/>
      <c r="F93" s="259">
        <v>15.6</v>
      </c>
      <c r="G93" s="259">
        <v>13</v>
      </c>
      <c r="H93" s="259"/>
      <c r="I93" s="259">
        <v>13</v>
      </c>
      <c r="J93" s="259">
        <f t="shared" si="2"/>
        <v>14.3</v>
      </c>
      <c r="K93" s="260" t="str">
        <f t="shared" si="3"/>
        <v>V</v>
      </c>
    </row>
    <row r="94" spans="1:11" ht="12.6" customHeight="1">
      <c r="A94" s="53">
        <v>85</v>
      </c>
      <c r="B94" s="211" t="s">
        <v>177</v>
      </c>
      <c r="C94" s="216" t="s">
        <v>12</v>
      </c>
      <c r="D94" s="259">
        <v>15.6</v>
      </c>
      <c r="E94" s="259"/>
      <c r="F94" s="259">
        <v>15.6</v>
      </c>
      <c r="G94" s="259">
        <v>13</v>
      </c>
      <c r="H94" s="259"/>
      <c r="I94" s="259">
        <v>13</v>
      </c>
      <c r="J94" s="259">
        <f t="shared" si="2"/>
        <v>14.3</v>
      </c>
      <c r="K94" s="260" t="str">
        <f t="shared" si="3"/>
        <v>V</v>
      </c>
    </row>
    <row r="95" spans="1:11" ht="12.6" customHeight="1">
      <c r="A95" s="61">
        <v>86</v>
      </c>
      <c r="B95" s="211" t="s">
        <v>178</v>
      </c>
      <c r="C95" s="216" t="s">
        <v>179</v>
      </c>
      <c r="D95" s="259">
        <v>16.100000000000001</v>
      </c>
      <c r="E95" s="259"/>
      <c r="F95" s="259">
        <v>16.100000000000001</v>
      </c>
      <c r="G95" s="259">
        <v>15</v>
      </c>
      <c r="H95" s="259"/>
      <c r="I95" s="259">
        <v>15</v>
      </c>
      <c r="J95" s="259">
        <f t="shared" si="2"/>
        <v>15.55</v>
      </c>
      <c r="K95" s="260" t="str">
        <f t="shared" si="3"/>
        <v>V</v>
      </c>
    </row>
    <row r="96" spans="1:11" ht="12.6" customHeight="1">
      <c r="A96" s="53">
        <v>87</v>
      </c>
      <c r="B96" s="211" t="s">
        <v>180</v>
      </c>
      <c r="C96" s="216" t="s">
        <v>181</v>
      </c>
      <c r="D96" s="259">
        <v>15.6</v>
      </c>
      <c r="E96" s="259"/>
      <c r="F96" s="259">
        <v>15.6</v>
      </c>
      <c r="G96" s="259">
        <v>12.5</v>
      </c>
      <c r="H96" s="259"/>
      <c r="I96" s="259">
        <v>12.5</v>
      </c>
      <c r="J96" s="259">
        <f t="shared" si="2"/>
        <v>14.05</v>
      </c>
      <c r="K96" s="260" t="str">
        <f t="shared" si="3"/>
        <v>V</v>
      </c>
    </row>
    <row r="97" spans="1:11" ht="12.6" customHeight="1">
      <c r="A97" s="61">
        <v>88</v>
      </c>
      <c r="B97" s="211" t="s">
        <v>182</v>
      </c>
      <c r="C97" s="216" t="s">
        <v>183</v>
      </c>
      <c r="D97" s="259">
        <v>16.8</v>
      </c>
      <c r="E97" s="259"/>
      <c r="F97" s="259">
        <v>16.8</v>
      </c>
      <c r="G97" s="259">
        <v>13</v>
      </c>
      <c r="H97" s="259"/>
      <c r="I97" s="259">
        <v>13</v>
      </c>
      <c r="J97" s="259">
        <f t="shared" si="2"/>
        <v>14.9</v>
      </c>
      <c r="K97" s="260" t="str">
        <f t="shared" si="3"/>
        <v>V</v>
      </c>
    </row>
    <row r="98" spans="1:11" ht="12.6" customHeight="1">
      <c r="A98" s="53">
        <v>89</v>
      </c>
      <c r="B98" s="211" t="s">
        <v>184</v>
      </c>
      <c r="C98" s="216" t="s">
        <v>13</v>
      </c>
      <c r="D98" s="259">
        <v>14.1</v>
      </c>
      <c r="E98" s="259"/>
      <c r="F98" s="259">
        <v>14.1</v>
      </c>
      <c r="G98" s="259">
        <v>13</v>
      </c>
      <c r="H98" s="259"/>
      <c r="I98" s="259">
        <v>13</v>
      </c>
      <c r="J98" s="259">
        <f t="shared" si="2"/>
        <v>13.55</v>
      </c>
      <c r="K98" s="260" t="str">
        <f t="shared" si="3"/>
        <v>V</v>
      </c>
    </row>
    <row r="99" spans="1:11" ht="12.6" customHeight="1">
      <c r="A99" s="61">
        <v>90</v>
      </c>
      <c r="B99" s="211" t="s">
        <v>185</v>
      </c>
      <c r="C99" s="216" t="s">
        <v>186</v>
      </c>
      <c r="D99" s="259">
        <v>14.600000000000001</v>
      </c>
      <c r="E99" s="259"/>
      <c r="F99" s="259">
        <v>14.600000000000001</v>
      </c>
      <c r="G99" s="259">
        <v>12</v>
      </c>
      <c r="H99" s="259"/>
      <c r="I99" s="259">
        <v>12</v>
      </c>
      <c r="J99" s="259">
        <f t="shared" si="2"/>
        <v>13.3</v>
      </c>
      <c r="K99" s="260" t="str">
        <f t="shared" si="3"/>
        <v>V</v>
      </c>
    </row>
    <row r="100" spans="1:11" ht="12.6" customHeight="1">
      <c r="A100" s="53">
        <v>91</v>
      </c>
      <c r="B100" s="211" t="s">
        <v>187</v>
      </c>
      <c r="C100" s="216" t="s">
        <v>188</v>
      </c>
      <c r="D100" s="259">
        <v>15.6</v>
      </c>
      <c r="E100" s="259"/>
      <c r="F100" s="259">
        <v>15.6</v>
      </c>
      <c r="G100" s="259">
        <v>12</v>
      </c>
      <c r="H100" s="259"/>
      <c r="I100" s="259">
        <v>12</v>
      </c>
      <c r="J100" s="259">
        <f t="shared" si="2"/>
        <v>13.8</v>
      </c>
      <c r="K100" s="260" t="str">
        <f t="shared" si="3"/>
        <v>V</v>
      </c>
    </row>
    <row r="101" spans="1:11" ht="12.6" customHeight="1">
      <c r="A101" s="61">
        <v>92</v>
      </c>
      <c r="B101" s="211" t="s">
        <v>189</v>
      </c>
      <c r="C101" s="216" t="s">
        <v>190</v>
      </c>
      <c r="D101" s="259">
        <v>15.6</v>
      </c>
      <c r="E101" s="259"/>
      <c r="F101" s="259">
        <v>15.6</v>
      </c>
      <c r="G101" s="259">
        <v>13</v>
      </c>
      <c r="H101" s="259"/>
      <c r="I101" s="259">
        <v>13</v>
      </c>
      <c r="J101" s="259">
        <f t="shared" si="2"/>
        <v>14.3</v>
      </c>
      <c r="K101" s="260" t="str">
        <f t="shared" si="3"/>
        <v>V</v>
      </c>
    </row>
    <row r="102" spans="1:11" ht="12.6" customHeight="1">
      <c r="A102" s="53">
        <v>93</v>
      </c>
      <c r="B102" s="211" t="s">
        <v>191</v>
      </c>
      <c r="C102" s="216" t="s">
        <v>192</v>
      </c>
      <c r="D102" s="259">
        <v>14.600000000000001</v>
      </c>
      <c r="E102" s="259"/>
      <c r="F102" s="259">
        <v>14.600000000000001</v>
      </c>
      <c r="G102" s="259">
        <v>12</v>
      </c>
      <c r="H102" s="259"/>
      <c r="I102" s="259">
        <v>12</v>
      </c>
      <c r="J102" s="259">
        <f t="shared" si="2"/>
        <v>13.3</v>
      </c>
      <c r="K102" s="260" t="str">
        <f t="shared" si="3"/>
        <v>V</v>
      </c>
    </row>
    <row r="103" spans="1:11" ht="12.6" customHeight="1">
      <c r="A103" s="61">
        <v>94</v>
      </c>
      <c r="B103" s="211" t="s">
        <v>193</v>
      </c>
      <c r="C103" s="216" t="s">
        <v>194</v>
      </c>
      <c r="D103" s="259">
        <v>16.100000000000001</v>
      </c>
      <c r="E103" s="259"/>
      <c r="F103" s="259">
        <v>16.100000000000001</v>
      </c>
      <c r="G103" s="259">
        <v>17</v>
      </c>
      <c r="H103" s="259"/>
      <c r="I103" s="259">
        <v>17</v>
      </c>
      <c r="J103" s="259">
        <f t="shared" si="2"/>
        <v>16.55</v>
      </c>
      <c r="K103" s="260" t="str">
        <f t="shared" si="3"/>
        <v>V</v>
      </c>
    </row>
    <row r="104" spans="1:11" ht="12.6" customHeight="1">
      <c r="A104" s="53">
        <v>95</v>
      </c>
      <c r="B104" s="211" t="s">
        <v>195</v>
      </c>
      <c r="C104" s="216" t="s">
        <v>196</v>
      </c>
      <c r="D104" s="259">
        <v>14.600000000000001</v>
      </c>
      <c r="E104" s="259"/>
      <c r="F104" s="259">
        <v>14.600000000000001</v>
      </c>
      <c r="G104" s="259">
        <v>14.5</v>
      </c>
      <c r="H104" s="259"/>
      <c r="I104" s="259">
        <v>14.5</v>
      </c>
      <c r="J104" s="259">
        <f t="shared" si="2"/>
        <v>14.55</v>
      </c>
      <c r="K104" s="260" t="str">
        <f t="shared" si="3"/>
        <v>V</v>
      </c>
    </row>
    <row r="105" spans="1:11" ht="12.6" customHeight="1">
      <c r="A105" s="61">
        <v>96</v>
      </c>
      <c r="B105" s="211" t="s">
        <v>197</v>
      </c>
      <c r="C105" s="216" t="s">
        <v>198</v>
      </c>
      <c r="D105" s="259">
        <v>16.8</v>
      </c>
      <c r="E105" s="259"/>
      <c r="F105" s="259">
        <v>16.8</v>
      </c>
      <c r="G105" s="259">
        <v>13.5</v>
      </c>
      <c r="H105" s="259"/>
      <c r="I105" s="259">
        <v>13.5</v>
      </c>
      <c r="J105" s="259">
        <f t="shared" si="2"/>
        <v>15.15</v>
      </c>
      <c r="K105" s="260" t="str">
        <f t="shared" si="3"/>
        <v>V</v>
      </c>
    </row>
    <row r="106" spans="1:11" ht="12.6" customHeight="1">
      <c r="A106" s="53">
        <v>97</v>
      </c>
      <c r="B106" s="211" t="s">
        <v>199</v>
      </c>
      <c r="C106" s="216" t="s">
        <v>200</v>
      </c>
      <c r="D106" s="259">
        <v>14.1</v>
      </c>
      <c r="E106" s="259"/>
      <c r="F106" s="259">
        <v>14.1</v>
      </c>
      <c r="G106" s="259">
        <v>13</v>
      </c>
      <c r="H106" s="259"/>
      <c r="I106" s="259">
        <v>13</v>
      </c>
      <c r="J106" s="259">
        <f t="shared" si="2"/>
        <v>13.55</v>
      </c>
      <c r="K106" s="260" t="str">
        <f t="shared" si="3"/>
        <v>V</v>
      </c>
    </row>
    <row r="107" spans="1:11" ht="12.6" customHeight="1">
      <c r="A107" s="61">
        <v>98</v>
      </c>
      <c r="B107" s="211" t="s">
        <v>201</v>
      </c>
      <c r="C107" s="216" t="s">
        <v>95</v>
      </c>
      <c r="D107" s="259">
        <v>15.6</v>
      </c>
      <c r="E107" s="259"/>
      <c r="F107" s="259">
        <v>15.6</v>
      </c>
      <c r="G107" s="259">
        <v>18.5</v>
      </c>
      <c r="H107" s="259"/>
      <c r="I107" s="259">
        <v>18.5</v>
      </c>
      <c r="J107" s="259">
        <f t="shared" si="2"/>
        <v>17.05</v>
      </c>
      <c r="K107" s="260" t="str">
        <f t="shared" si="3"/>
        <v>V</v>
      </c>
    </row>
    <row r="108" spans="1:11" ht="12.6" customHeight="1">
      <c r="A108" s="53">
        <v>99</v>
      </c>
      <c r="B108" s="211" t="s">
        <v>202</v>
      </c>
      <c r="C108" s="216" t="s">
        <v>203</v>
      </c>
      <c r="D108" s="259">
        <v>16.8</v>
      </c>
      <c r="E108" s="259"/>
      <c r="F108" s="259">
        <v>16.8</v>
      </c>
      <c r="G108" s="259">
        <v>17.5</v>
      </c>
      <c r="H108" s="259"/>
      <c r="I108" s="259">
        <v>17.5</v>
      </c>
      <c r="J108" s="259">
        <f t="shared" si="2"/>
        <v>17.149999999999999</v>
      </c>
      <c r="K108" s="260" t="str">
        <f t="shared" si="3"/>
        <v>V</v>
      </c>
    </row>
    <row r="109" spans="1:11" ht="12.6" customHeight="1">
      <c r="A109" s="61">
        <v>100</v>
      </c>
      <c r="B109" s="211" t="s">
        <v>204</v>
      </c>
      <c r="C109" s="216" t="s">
        <v>205</v>
      </c>
      <c r="D109" s="259">
        <v>15.1</v>
      </c>
      <c r="E109" s="259"/>
      <c r="F109" s="259">
        <v>15.1</v>
      </c>
      <c r="G109" s="259">
        <v>14</v>
      </c>
      <c r="H109" s="259"/>
      <c r="I109" s="259">
        <v>14</v>
      </c>
      <c r="J109" s="259">
        <f t="shared" si="2"/>
        <v>14.55</v>
      </c>
      <c r="K109" s="260" t="str">
        <f t="shared" si="3"/>
        <v>V</v>
      </c>
    </row>
    <row r="110" spans="1:11" ht="12.6" customHeight="1">
      <c r="A110" s="53">
        <v>101</v>
      </c>
      <c r="B110" s="211" t="s">
        <v>206</v>
      </c>
      <c r="C110" s="216" t="s">
        <v>207</v>
      </c>
      <c r="D110" s="259">
        <v>15.1</v>
      </c>
      <c r="E110" s="259"/>
      <c r="F110" s="259">
        <v>15.1</v>
      </c>
      <c r="G110" s="259">
        <v>12</v>
      </c>
      <c r="H110" s="259"/>
      <c r="I110" s="259">
        <v>12</v>
      </c>
      <c r="J110" s="259">
        <f t="shared" si="2"/>
        <v>13.55</v>
      </c>
      <c r="K110" s="260" t="str">
        <f t="shared" si="3"/>
        <v>V</v>
      </c>
    </row>
    <row r="111" spans="1:11" ht="12.6" customHeight="1">
      <c r="A111" s="61">
        <v>102</v>
      </c>
      <c r="B111" s="211" t="s">
        <v>208</v>
      </c>
      <c r="C111" s="216" t="s">
        <v>209</v>
      </c>
      <c r="D111" s="259">
        <v>14.1</v>
      </c>
      <c r="E111" s="259"/>
      <c r="F111" s="259">
        <v>14.1</v>
      </c>
      <c r="G111" s="259">
        <v>13</v>
      </c>
      <c r="H111" s="259"/>
      <c r="I111" s="259">
        <v>13</v>
      </c>
      <c r="J111" s="259">
        <f t="shared" si="2"/>
        <v>13.55</v>
      </c>
      <c r="K111" s="260" t="str">
        <f t="shared" si="3"/>
        <v>V</v>
      </c>
    </row>
    <row r="112" spans="1:11" ht="12.6" customHeight="1">
      <c r="A112" s="53">
        <v>103</v>
      </c>
      <c r="B112" s="211" t="s">
        <v>210</v>
      </c>
      <c r="C112" s="216" t="s">
        <v>211</v>
      </c>
      <c r="D112" s="259">
        <v>15.6</v>
      </c>
      <c r="E112" s="259"/>
      <c r="F112" s="259">
        <v>15.6</v>
      </c>
      <c r="G112" s="259">
        <v>13</v>
      </c>
      <c r="H112" s="259"/>
      <c r="I112" s="259">
        <v>13</v>
      </c>
      <c r="J112" s="259">
        <f t="shared" si="2"/>
        <v>14.3</v>
      </c>
      <c r="K112" s="260" t="str">
        <f t="shared" si="3"/>
        <v>V</v>
      </c>
    </row>
    <row r="113" spans="1:11" ht="12.6" customHeight="1">
      <c r="A113" s="61">
        <v>104</v>
      </c>
      <c r="B113" s="211" t="s">
        <v>212</v>
      </c>
      <c r="C113" s="216" t="s">
        <v>213</v>
      </c>
      <c r="D113" s="259">
        <v>13.600000000000001</v>
      </c>
      <c r="E113" s="259"/>
      <c r="F113" s="259">
        <v>13.600000000000001</v>
      </c>
      <c r="G113" s="259">
        <v>10</v>
      </c>
      <c r="H113" s="259">
        <v>13</v>
      </c>
      <c r="I113" s="259">
        <v>12</v>
      </c>
      <c r="J113" s="259">
        <f t="shared" si="2"/>
        <v>12.8</v>
      </c>
      <c r="K113" s="261" t="str">
        <f t="shared" si="3"/>
        <v>V</v>
      </c>
    </row>
    <row r="114" spans="1:11" ht="12.6" customHeight="1">
      <c r="A114" s="53">
        <v>105</v>
      </c>
      <c r="B114" s="218" t="s">
        <v>214</v>
      </c>
      <c r="C114" s="262" t="s">
        <v>215</v>
      </c>
      <c r="D114" s="259">
        <v>14.3</v>
      </c>
      <c r="E114" s="259"/>
      <c r="F114" s="259">
        <v>14.3</v>
      </c>
      <c r="G114" s="259">
        <v>12.5</v>
      </c>
      <c r="H114" s="259"/>
      <c r="I114" s="259">
        <v>12.5</v>
      </c>
      <c r="J114" s="259">
        <f t="shared" si="2"/>
        <v>13.4</v>
      </c>
      <c r="K114" s="260" t="str">
        <f t="shared" si="3"/>
        <v>V</v>
      </c>
    </row>
    <row r="115" spans="1:11" ht="12.6" customHeight="1">
      <c r="A115" s="61">
        <v>106</v>
      </c>
      <c r="B115" s="211" t="s">
        <v>216</v>
      </c>
      <c r="C115" s="216" t="s">
        <v>217</v>
      </c>
      <c r="D115" s="259">
        <v>15.6</v>
      </c>
      <c r="E115" s="259"/>
      <c r="F115" s="259">
        <v>15.6</v>
      </c>
      <c r="G115" s="259">
        <v>12</v>
      </c>
      <c r="H115" s="259"/>
      <c r="I115" s="259">
        <v>12</v>
      </c>
      <c r="J115" s="259">
        <f t="shared" si="2"/>
        <v>13.8</v>
      </c>
      <c r="K115" s="260" t="str">
        <f t="shared" si="3"/>
        <v>V</v>
      </c>
    </row>
    <row r="116" spans="1:11" ht="12.6" customHeight="1">
      <c r="A116" s="53">
        <v>107</v>
      </c>
      <c r="B116" s="211" t="s">
        <v>218</v>
      </c>
      <c r="C116" s="216" t="s">
        <v>219</v>
      </c>
      <c r="D116" s="259">
        <v>13.600000000000001</v>
      </c>
      <c r="E116" s="259"/>
      <c r="F116" s="259">
        <v>13.600000000000001</v>
      </c>
      <c r="G116" s="259">
        <v>12.5</v>
      </c>
      <c r="H116" s="259"/>
      <c r="I116" s="259">
        <v>12.5</v>
      </c>
      <c r="J116" s="259">
        <f t="shared" si="2"/>
        <v>13.05</v>
      </c>
      <c r="K116" s="260" t="str">
        <f t="shared" si="3"/>
        <v>V</v>
      </c>
    </row>
    <row r="117" spans="1:11" ht="12.6" customHeight="1">
      <c r="A117" s="61">
        <v>108</v>
      </c>
      <c r="B117" s="211" t="s">
        <v>220</v>
      </c>
      <c r="C117" s="216" t="s">
        <v>221</v>
      </c>
      <c r="D117" s="259">
        <v>14.1</v>
      </c>
      <c r="E117" s="259"/>
      <c r="F117" s="259">
        <v>14.1</v>
      </c>
      <c r="G117" s="259">
        <v>16</v>
      </c>
      <c r="H117" s="259"/>
      <c r="I117" s="259">
        <v>16</v>
      </c>
      <c r="J117" s="259">
        <f t="shared" si="2"/>
        <v>15.05</v>
      </c>
      <c r="K117" s="260" t="str">
        <f t="shared" si="3"/>
        <v>V</v>
      </c>
    </row>
    <row r="118" spans="1:11" ht="12.6" customHeight="1">
      <c r="A118" s="53">
        <v>109</v>
      </c>
      <c r="B118" s="211" t="s">
        <v>222</v>
      </c>
      <c r="C118" s="216" t="s">
        <v>223</v>
      </c>
      <c r="D118" s="259">
        <v>15.1</v>
      </c>
      <c r="E118" s="259"/>
      <c r="F118" s="259">
        <v>15.1</v>
      </c>
      <c r="G118" s="259">
        <v>14</v>
      </c>
      <c r="H118" s="259"/>
      <c r="I118" s="259">
        <v>14</v>
      </c>
      <c r="J118" s="259">
        <f t="shared" si="2"/>
        <v>14.55</v>
      </c>
      <c r="K118" s="260" t="str">
        <f t="shared" si="3"/>
        <v>V</v>
      </c>
    </row>
    <row r="119" spans="1:11" ht="12.6" customHeight="1">
      <c r="A119" s="61">
        <v>110</v>
      </c>
      <c r="B119" s="211" t="s">
        <v>224</v>
      </c>
      <c r="C119" s="216" t="s">
        <v>14</v>
      </c>
      <c r="D119" s="259">
        <v>15.1</v>
      </c>
      <c r="E119" s="259"/>
      <c r="F119" s="259">
        <v>15.1</v>
      </c>
      <c r="G119" s="259">
        <v>13</v>
      </c>
      <c r="H119" s="259"/>
      <c r="I119" s="259">
        <v>13</v>
      </c>
      <c r="J119" s="259">
        <f t="shared" si="2"/>
        <v>14.05</v>
      </c>
      <c r="K119" s="260" t="str">
        <f t="shared" si="3"/>
        <v>V</v>
      </c>
    </row>
    <row r="120" spans="1:11" ht="12.6" customHeight="1">
      <c r="A120" s="53">
        <v>111</v>
      </c>
      <c r="B120" s="211" t="s">
        <v>225</v>
      </c>
      <c r="C120" s="216" t="s">
        <v>226</v>
      </c>
      <c r="D120" s="259">
        <v>15.6</v>
      </c>
      <c r="E120" s="259"/>
      <c r="F120" s="259">
        <v>15.6</v>
      </c>
      <c r="G120" s="259">
        <v>11</v>
      </c>
      <c r="H120" s="259"/>
      <c r="I120" s="259">
        <v>11</v>
      </c>
      <c r="J120" s="259">
        <f t="shared" si="2"/>
        <v>13.3</v>
      </c>
      <c r="K120" s="260" t="str">
        <f t="shared" si="3"/>
        <v>V</v>
      </c>
    </row>
    <row r="121" spans="1:11" ht="12.6" customHeight="1">
      <c r="A121" s="61">
        <v>112</v>
      </c>
      <c r="B121" s="211" t="s">
        <v>227</v>
      </c>
      <c r="C121" s="216" t="s">
        <v>228</v>
      </c>
      <c r="D121" s="259">
        <v>16.8</v>
      </c>
      <c r="E121" s="259"/>
      <c r="F121" s="259">
        <v>16.8</v>
      </c>
      <c r="G121" s="259">
        <v>17.5</v>
      </c>
      <c r="H121" s="259"/>
      <c r="I121" s="259">
        <v>17.5</v>
      </c>
      <c r="J121" s="259">
        <f t="shared" si="2"/>
        <v>17.149999999999999</v>
      </c>
      <c r="K121" s="260" t="str">
        <f t="shared" si="3"/>
        <v>V</v>
      </c>
    </row>
    <row r="122" spans="1:11" ht="12.6" customHeight="1">
      <c r="A122" s="53">
        <v>113</v>
      </c>
      <c r="B122" s="211" t="s">
        <v>229</v>
      </c>
      <c r="C122" s="216" t="s">
        <v>230</v>
      </c>
      <c r="D122" s="259">
        <v>14.600000000000001</v>
      </c>
      <c r="E122" s="259"/>
      <c r="F122" s="259">
        <v>14.600000000000001</v>
      </c>
      <c r="G122" s="259">
        <v>14</v>
      </c>
      <c r="H122" s="259"/>
      <c r="I122" s="259">
        <v>14</v>
      </c>
      <c r="J122" s="259">
        <f t="shared" si="2"/>
        <v>14.3</v>
      </c>
      <c r="K122" s="260" t="str">
        <f t="shared" si="3"/>
        <v>V</v>
      </c>
    </row>
    <row r="123" spans="1:11" ht="12.6" customHeight="1">
      <c r="A123" s="61">
        <v>114</v>
      </c>
      <c r="B123" s="211" t="s">
        <v>231</v>
      </c>
      <c r="C123" s="216" t="s">
        <v>232</v>
      </c>
      <c r="D123" s="259">
        <v>13.600000000000001</v>
      </c>
      <c r="E123" s="259"/>
      <c r="F123" s="259">
        <v>13.600000000000001</v>
      </c>
      <c r="G123" s="259">
        <v>13.5</v>
      </c>
      <c r="H123" s="259"/>
      <c r="I123" s="259">
        <v>13.5</v>
      </c>
      <c r="J123" s="259">
        <f t="shared" si="2"/>
        <v>13.55</v>
      </c>
      <c r="K123" s="260" t="str">
        <f t="shared" si="3"/>
        <v>V</v>
      </c>
    </row>
    <row r="124" spans="1:11" ht="12.6" customHeight="1">
      <c r="A124" s="53">
        <v>115</v>
      </c>
      <c r="B124" s="211" t="s">
        <v>233</v>
      </c>
      <c r="C124" s="216" t="s">
        <v>234</v>
      </c>
      <c r="D124" s="259">
        <v>15.1</v>
      </c>
      <c r="E124" s="259"/>
      <c r="F124" s="259">
        <v>15.1</v>
      </c>
      <c r="G124" s="259">
        <v>13</v>
      </c>
      <c r="H124" s="259"/>
      <c r="I124" s="259">
        <v>13</v>
      </c>
      <c r="J124" s="259">
        <f t="shared" si="2"/>
        <v>14.05</v>
      </c>
      <c r="K124" s="260" t="str">
        <f t="shared" si="3"/>
        <v>V</v>
      </c>
    </row>
    <row r="125" spans="1:11" ht="12.6" customHeight="1">
      <c r="A125" s="61">
        <v>116</v>
      </c>
      <c r="B125" s="211" t="s">
        <v>235</v>
      </c>
      <c r="C125" s="216" t="s">
        <v>236</v>
      </c>
      <c r="D125" s="259">
        <v>16.100000000000001</v>
      </c>
      <c r="E125" s="259"/>
      <c r="F125" s="259">
        <v>16.100000000000001</v>
      </c>
      <c r="G125" s="259">
        <v>13.5</v>
      </c>
      <c r="H125" s="259"/>
      <c r="I125" s="259">
        <v>13.5</v>
      </c>
      <c r="J125" s="259">
        <f t="shared" si="2"/>
        <v>14.8</v>
      </c>
      <c r="K125" s="260" t="str">
        <f t="shared" si="3"/>
        <v>V</v>
      </c>
    </row>
    <row r="126" spans="1:11" ht="12.6" customHeight="1">
      <c r="A126" s="53">
        <v>117</v>
      </c>
      <c r="B126" s="211" t="s">
        <v>237</v>
      </c>
      <c r="C126" s="216" t="s">
        <v>238</v>
      </c>
      <c r="D126" s="259">
        <v>14.1</v>
      </c>
      <c r="E126" s="259"/>
      <c r="F126" s="259">
        <v>14.1</v>
      </c>
      <c r="G126" s="259">
        <v>12.5</v>
      </c>
      <c r="H126" s="259"/>
      <c r="I126" s="259">
        <v>12.5</v>
      </c>
      <c r="J126" s="259">
        <f t="shared" si="2"/>
        <v>13.3</v>
      </c>
      <c r="K126" s="260" t="str">
        <f t="shared" si="3"/>
        <v>V</v>
      </c>
    </row>
    <row r="127" spans="1:11" ht="12.6" customHeight="1">
      <c r="A127" s="61">
        <v>118</v>
      </c>
      <c r="B127" s="211" t="s">
        <v>239</v>
      </c>
      <c r="C127" s="216" t="s">
        <v>240</v>
      </c>
      <c r="D127" s="259">
        <v>15.1</v>
      </c>
      <c r="E127" s="259"/>
      <c r="F127" s="259">
        <v>15.1</v>
      </c>
      <c r="G127" s="259">
        <v>12.5</v>
      </c>
      <c r="H127" s="259"/>
      <c r="I127" s="259">
        <v>12.5</v>
      </c>
      <c r="J127" s="259">
        <f t="shared" si="2"/>
        <v>13.8</v>
      </c>
      <c r="K127" s="260" t="str">
        <f t="shared" si="3"/>
        <v>V</v>
      </c>
    </row>
    <row r="128" spans="1:11" ht="12.6" customHeight="1">
      <c r="A128" s="53">
        <v>119</v>
      </c>
      <c r="B128" s="211" t="s">
        <v>241</v>
      </c>
      <c r="C128" s="216" t="s">
        <v>242</v>
      </c>
      <c r="D128" s="259">
        <v>17.3</v>
      </c>
      <c r="E128" s="259"/>
      <c r="F128" s="259">
        <v>17.3</v>
      </c>
      <c r="G128" s="259">
        <v>15.5</v>
      </c>
      <c r="H128" s="259"/>
      <c r="I128" s="259">
        <v>15.5</v>
      </c>
      <c r="J128" s="259">
        <f t="shared" si="2"/>
        <v>16.399999999999999</v>
      </c>
      <c r="K128" s="260" t="str">
        <f t="shared" si="3"/>
        <v>V</v>
      </c>
    </row>
    <row r="129" spans="1:11" ht="12.6" customHeight="1">
      <c r="A129" s="61">
        <v>120</v>
      </c>
      <c r="B129" s="211" t="s">
        <v>243</v>
      </c>
      <c r="C129" s="216" t="s">
        <v>244</v>
      </c>
      <c r="D129" s="259">
        <v>15.1</v>
      </c>
      <c r="E129" s="259"/>
      <c r="F129" s="259">
        <v>15.1</v>
      </c>
      <c r="G129" s="259">
        <v>14</v>
      </c>
      <c r="H129" s="259"/>
      <c r="I129" s="259">
        <v>14</v>
      </c>
      <c r="J129" s="259">
        <f t="shared" si="2"/>
        <v>14.55</v>
      </c>
      <c r="K129" s="260" t="str">
        <f t="shared" si="3"/>
        <v>V</v>
      </c>
    </row>
    <row r="130" spans="1:11" ht="12.6" customHeight="1">
      <c r="A130" s="53">
        <v>121</v>
      </c>
      <c r="B130" s="211" t="s">
        <v>99</v>
      </c>
      <c r="C130" s="216" t="s">
        <v>245</v>
      </c>
      <c r="D130" s="259">
        <v>14.1</v>
      </c>
      <c r="E130" s="259"/>
      <c r="F130" s="233">
        <v>14.1</v>
      </c>
      <c r="G130" s="259">
        <v>13.5</v>
      </c>
      <c r="H130" s="259"/>
      <c r="I130" s="259">
        <v>13.5</v>
      </c>
      <c r="J130" s="259">
        <f t="shared" si="2"/>
        <v>13.8</v>
      </c>
      <c r="K130" s="260" t="str">
        <f t="shared" si="3"/>
        <v>V</v>
      </c>
    </row>
    <row r="131" spans="1:11" ht="33" customHeight="1">
      <c r="A131" s="219" t="s">
        <v>365</v>
      </c>
      <c r="C131" s="46"/>
    </row>
    <row r="132" spans="1:11" ht="27" customHeight="1"/>
    <row r="133" spans="1:11" ht="12.6" customHeight="1"/>
    <row r="134" spans="1:11" ht="12.6" customHeight="1"/>
    <row r="135" spans="1:11" ht="12.6" customHeight="1"/>
    <row r="136" spans="1:11" ht="12.6" customHeight="1"/>
    <row r="137" spans="1:11" ht="12.6" customHeight="1"/>
    <row r="138" spans="1:11" ht="12.6" customHeight="1"/>
    <row r="139" spans="1:11" ht="12.6" customHeight="1"/>
    <row r="140" spans="1:11" ht="12.6" customHeight="1"/>
    <row r="141" spans="1:11" ht="12.6" customHeight="1"/>
    <row r="142" spans="1:11" ht="12.6" customHeight="1"/>
    <row r="143" spans="1:11" ht="12.6" customHeight="1"/>
  </sheetData>
  <mergeCells count="11">
    <mergeCell ref="A8:A9"/>
    <mergeCell ref="B8:B9"/>
    <mergeCell ref="C8:C9"/>
    <mergeCell ref="D8:F8"/>
    <mergeCell ref="G8:I8"/>
    <mergeCell ref="G1:J1"/>
    <mergeCell ref="G2:J2"/>
    <mergeCell ref="B6:K6"/>
    <mergeCell ref="B7:C7"/>
    <mergeCell ref="D7:F7"/>
    <mergeCell ref="G7:I7"/>
  </mergeCells>
  <pageMargins left="0.17" right="0.17" top="0.17" bottom="0.19" header="0.17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33</vt:i4>
      </vt:variant>
      <vt:variant>
        <vt:lpstr>Plages nommées</vt:lpstr>
      </vt:variant>
      <vt:variant>
        <vt:i4>1</vt:i4>
      </vt:variant>
    </vt:vector>
  </HeadingPairs>
  <TitlesOfParts>
    <vt:vector size="34" baseType="lpstr">
      <vt:lpstr>Decision TM2</vt:lpstr>
      <vt:lpstr>moyenne   sortie_triee</vt:lpstr>
      <vt:lpstr>moyenne   sortie</vt:lpstr>
      <vt:lpstr>grille  S3+S4</vt:lpstr>
      <vt:lpstr>grille  S3+S4 triee</vt:lpstr>
      <vt:lpstr>M12FI</vt:lpstr>
      <vt:lpstr>M11 final</vt:lpstr>
      <vt:lpstr>M10FI</vt:lpstr>
      <vt:lpstr>M9 final  </vt:lpstr>
      <vt:lpstr>M12AV</vt:lpstr>
      <vt:lpstr>GProd</vt:lpstr>
      <vt:lpstr>RatGProd</vt:lpstr>
      <vt:lpstr> Mqual</vt:lpstr>
      <vt:lpstr> RatMqual</vt:lpstr>
      <vt:lpstr>CGes</vt:lpstr>
      <vt:lpstr>Rat_CGes</vt:lpstr>
      <vt:lpstr>M12FI0</vt:lpstr>
      <vt:lpstr> M13 APR</vt:lpstr>
      <vt:lpstr> M14 APR</vt:lpstr>
      <vt:lpstr> M15 APR</vt:lpstr>
      <vt:lpstr> M16 APR</vt:lpstr>
      <vt:lpstr> Finance d'entreprise S4 </vt:lpstr>
      <vt:lpstr>   compt stes S4 </vt:lpstr>
      <vt:lpstr> audit finan S4</vt:lpstr>
      <vt:lpstr>fisca  S4 </vt:lpstr>
      <vt:lpstr> stage 1 19-20 </vt:lpstr>
      <vt:lpstr> M13 AVR</vt:lpstr>
      <vt:lpstr> M14 AVR</vt:lpstr>
      <vt:lpstr> M15 AVR  </vt:lpstr>
      <vt:lpstr> M16 AVR</vt:lpstr>
      <vt:lpstr>Feuil1</vt:lpstr>
      <vt:lpstr>Feuil2</vt:lpstr>
      <vt:lpstr>Feuil3</vt:lpstr>
      <vt:lpstr>Mention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SECRETAREAT TM</dc:creator>
  <cp:lastModifiedBy>HP</cp:lastModifiedBy>
  <cp:lastPrinted>2020-07-15T05:20:08Z</cp:lastPrinted>
  <dcterms:created xsi:type="dcterms:W3CDTF">2020-07-03T10:13:48Z</dcterms:created>
  <dcterms:modified xsi:type="dcterms:W3CDTF">2020-07-16T20:53:54Z</dcterms:modified>
</cp:coreProperties>
</file>